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固定资产管理\固定资产评估\2022\瓮福磷矿报废资产处置\"/>
    </mc:Choice>
  </mc:AlternateContent>
  <bookViews>
    <workbookView xWindow="0" yWindow="0" windowWidth="21600" windowHeight="10665" tabRatio="875" firstSheet="1" activeTab="1"/>
  </bookViews>
  <sheets>
    <sheet name="基本情况" sheetId="80" state="hidden" r:id="rId1"/>
    <sheet name="1资产基础法汇总（万元）" sheetId="4" r:id="rId2"/>
    <sheet name="2分类汇总（元）" sheetId="5" state="hidden" r:id="rId3"/>
    <sheet name="3流资汇总" sheetId="6" state="hidden" r:id="rId4"/>
    <sheet name="3.1货币资金汇总" sheetId="105" state="hidden" r:id="rId5"/>
    <sheet name="3.1.1现金" sheetId="7" state="hidden" r:id="rId6"/>
    <sheet name="3.1.2银行存款" sheetId="8" state="hidden" r:id="rId7"/>
    <sheet name="3.1.3其他货币资金" sheetId="9" state="hidden" r:id="rId8"/>
    <sheet name="3.2公允价值计量金融资产" sheetId="10" state="hidden" r:id="rId9"/>
    <sheet name="3.2.1公允计量-股票" sheetId="11" state="hidden" r:id="rId10"/>
    <sheet name="3.2.2公允计量-债券" sheetId="12" state="hidden" r:id="rId11"/>
    <sheet name="3.2.3公允计量-其他" sheetId="99" state="hidden" r:id="rId12"/>
    <sheet name="3.3衍生金融资产" sheetId="13" state="hidden" r:id="rId13"/>
    <sheet name="3.4应收票据" sheetId="138" state="hidden" r:id="rId14"/>
    <sheet name="3.5应收账款 " sheetId="139" state="hidden" r:id="rId15"/>
    <sheet name="3.6预付款项" sheetId="17" state="hidden" r:id="rId16"/>
    <sheet name="3.7其他应收款" sheetId="19" state="hidden" r:id="rId17"/>
    <sheet name="3.7.1应收利息 " sheetId="143" state="hidden" r:id="rId18"/>
    <sheet name="3.7.2应收股利 " sheetId="144" state="hidden" r:id="rId19"/>
    <sheet name="3.7.3其他应收款-其他 " sheetId="145" state="hidden" r:id="rId20"/>
    <sheet name="3.8存货汇总" sheetId="20" state="hidden" r:id="rId21"/>
    <sheet name="3.8.1材料采购" sheetId="22" state="hidden" r:id="rId22"/>
    <sheet name="3.8.2原材料" sheetId="21" state="hidden" r:id="rId23"/>
    <sheet name="3.8.3在库周转材料" sheetId="23" state="hidden" r:id="rId24"/>
    <sheet name="3.8.4委托加工物资" sheetId="25" state="hidden" r:id="rId25"/>
    <sheet name="3.8.5产成品" sheetId="26" state="hidden" r:id="rId26"/>
    <sheet name="3.8.6在产品" sheetId="27" state="hidden" r:id="rId27"/>
    <sheet name="3.8.7发出商品" sheetId="28" state="hidden" r:id="rId28"/>
    <sheet name="3.8.8在用周转材料" sheetId="29" state="hidden" r:id="rId29"/>
    <sheet name="3.9持有待售资产" sheetId="122" state="hidden" r:id="rId30"/>
    <sheet name="3.10一年内到期的非流动资产" sheetId="34" state="hidden" r:id="rId31"/>
    <sheet name="3.11其他流资" sheetId="35" state="hidden" r:id="rId32"/>
    <sheet name="4非流动资产汇总" sheetId="83" state="hidden" r:id="rId33"/>
    <sheet name="4.1可供出售金融资产汇总" sheetId="129" state="hidden" r:id="rId34"/>
    <sheet name="4.1.1可出售—股票" sheetId="130" state="hidden" r:id="rId35"/>
    <sheet name="4.1.2可出售—债券" sheetId="131" state="hidden" r:id="rId36"/>
    <sheet name="4.1.3可出售—其他" sheetId="132" state="hidden" r:id="rId37"/>
    <sheet name="4.2持有至到期投资" sheetId="133" state="hidden" r:id="rId38"/>
    <sheet name="4.3长期应收款" sheetId="87" state="hidden" r:id="rId39"/>
    <sheet name="4.4长期股权投资" sheetId="39" state="hidden" r:id="rId40"/>
    <sheet name="4.5投资性房地产汇总" sheetId="91" state="hidden" r:id="rId41"/>
    <sheet name="4.5.1投资性房地产—房屋（成本）" sheetId="41" state="hidden" r:id="rId42"/>
    <sheet name="4.5.2投资性房地产-房屋（公允）" sheetId="106" state="hidden" r:id="rId43"/>
    <sheet name="4.5.3投资性房地产—土地（成本）" sheetId="89" state="hidden" r:id="rId44"/>
    <sheet name="4.5.4投资性房地产—土地（公允）" sheetId="107" state="hidden" r:id="rId45"/>
    <sheet name="4.6固定资产汇总" sheetId="40" r:id="rId46"/>
    <sheet name="4.6.5.1机器设备（报废设备）" sheetId="44" r:id="rId47"/>
    <sheet name="4.6.1房屋建筑物" sheetId="90" state="hidden" r:id="rId48"/>
    <sheet name="4.6.2构筑物" sheetId="42" state="hidden" r:id="rId49"/>
    <sheet name="4.6.3管沟" sheetId="43" state="hidden" r:id="rId50"/>
    <sheet name="4.6.4井巷工程" sheetId="140" state="hidden" r:id="rId51"/>
    <sheet name="4.6.5.2机器设备（闲置设备）" sheetId="149" state="hidden" r:id="rId52"/>
    <sheet name="4.6.6.1车辆（报废）" sheetId="45" state="hidden" r:id="rId53"/>
    <sheet name="4.6.6.2车辆（闲置）" sheetId="150" state="hidden" r:id="rId54"/>
    <sheet name="4.6.7.1电子设备（报废设备）" sheetId="46" r:id="rId55"/>
    <sheet name="4.6.7.2电子设备（闲置设备）" sheetId="151" state="hidden" r:id="rId56"/>
    <sheet name="4.6.8土地" sheetId="109" state="hidden" r:id="rId57"/>
    <sheet name="4.8.9船舶" sheetId="112" state="hidden" r:id="rId58"/>
    <sheet name="4.7在建工程汇总" sheetId="101" state="hidden" r:id="rId59"/>
    <sheet name="4.7.1在建工程土建" sheetId="48" state="hidden" r:id="rId60"/>
    <sheet name="4.7.2在建工程设备" sheetId="49" state="hidden" r:id="rId61"/>
    <sheet name="4.8生物资产" sheetId="110" state="hidden" r:id="rId62"/>
    <sheet name="4.9油气资产" sheetId="111" state="hidden" r:id="rId63"/>
    <sheet name="4.10无形资产汇总" sheetId="92" state="hidden" r:id="rId64"/>
    <sheet name="4.10.1土地使用权" sheetId="52" state="hidden" r:id="rId65"/>
    <sheet name="4.10.2矿业权" sheetId="108" state="hidden" r:id="rId66"/>
    <sheet name="4.10.3其他无形资产" sheetId="53" state="hidden" r:id="rId67"/>
    <sheet name="4.11开发支出" sheetId="94" state="hidden" r:id="rId68"/>
    <sheet name="4.12商誉" sheetId="103" state="hidden" r:id="rId69"/>
    <sheet name="4.13长期待摊" sheetId="55" state="hidden" r:id="rId70"/>
    <sheet name="4.14递延所得税资产" sheetId="57" state="hidden" r:id="rId71"/>
    <sheet name="4.15其他非流动资产" sheetId="56" state="hidden" r:id="rId72"/>
    <sheet name="5流动负债汇总" sheetId="58" state="hidden" r:id="rId73"/>
    <sheet name="5.1短期借款" sheetId="59" state="hidden" r:id="rId74"/>
    <sheet name="5.2公允价值计量金融负债" sheetId="134" state="hidden" r:id="rId75"/>
    <sheet name="5.2.1公允计量负债-股票" sheetId="135" state="hidden" r:id="rId76"/>
    <sheet name="5.2.2公允计量负债-债券 " sheetId="136" state="hidden" r:id="rId77"/>
    <sheet name="5.2.3公允计量负债-其他 " sheetId="137" state="hidden" r:id="rId78"/>
    <sheet name="5.3衍生金融负债" sheetId="125" state="hidden" r:id="rId79"/>
    <sheet name="5.4应付票据" sheetId="141" state="hidden" r:id="rId80"/>
    <sheet name="5.5应付账款 " sheetId="142" state="hidden" r:id="rId81"/>
    <sheet name="5.6预收款项" sheetId="62" state="hidden" r:id="rId82"/>
    <sheet name="5.7应付职工薪酬" sheetId="65" state="hidden" r:id="rId83"/>
    <sheet name="5.8应交税费" sheetId="67" state="hidden" r:id="rId84"/>
    <sheet name="5.9其他应付款" sheetId="64" state="hidden" r:id="rId85"/>
    <sheet name="5.9.1其他应付—应付利息" sheetId="146" state="hidden" r:id="rId86"/>
    <sheet name="5.9.2其他应付—应付股利" sheetId="147" state="hidden" r:id="rId87"/>
    <sheet name="5.9.3其他应付款-其他" sheetId="148" state="hidden" r:id="rId88"/>
    <sheet name="5.10持有待售负债" sheetId="126" state="hidden" r:id="rId89"/>
    <sheet name="5.11一年内到期的非流动负债" sheetId="71" state="hidden" r:id="rId90"/>
    <sheet name="5.12其他流动负债" sheetId="72" state="hidden" r:id="rId91"/>
    <sheet name="6非流动负债汇总表" sheetId="73" state="hidden" r:id="rId92"/>
    <sheet name="6.1长期借款" sheetId="74" state="hidden" r:id="rId93"/>
    <sheet name="6.2应付债券" sheetId="75" state="hidden" r:id="rId94"/>
    <sheet name="6.2.1优先股" sheetId="95" state="hidden" r:id="rId95"/>
    <sheet name="6.2.2永续债" sheetId="127" state="hidden" r:id="rId96"/>
    <sheet name="6.2.3其他应付债券 " sheetId="128" state="hidden" r:id="rId97"/>
    <sheet name="6.3长期应付款" sheetId="97" state="hidden" r:id="rId98"/>
    <sheet name="6.4预计负债" sheetId="77" state="hidden" r:id="rId99"/>
    <sheet name="6.5递延收益" sheetId="76" state="hidden" r:id="rId100"/>
    <sheet name="6.6递延所得税负债" sheetId="79" state="hidden" r:id="rId101"/>
    <sheet name="6.7其他非流动负债" sheetId="78" state="hidden" r:id="rId102"/>
  </sheets>
  <externalReferences>
    <externalReference r:id="rId103"/>
    <externalReference r:id="rId104"/>
    <externalReference r:id="rId105"/>
  </externalReferences>
  <definedNames>
    <definedName name="_1_1" localSheetId="37">#REF!</definedName>
    <definedName name="_1_1" localSheetId="50">#REF!</definedName>
    <definedName name="_1_1">#REF!</definedName>
    <definedName name="_xlnm._FilterDatabase" localSheetId="2" hidden="1">'2分类汇总（元）'!$A$6:$I$60</definedName>
    <definedName name="_xlnm._FilterDatabase" localSheetId="6" hidden="1">'3.1.2银行存款'!$A$6:$K$21</definedName>
    <definedName name="_xlnm._FilterDatabase" localSheetId="30" hidden="1">'3.10一年内到期的非流动资产'!$A$6:$I$30</definedName>
    <definedName name="_xlnm._FilterDatabase" localSheetId="12" hidden="1">'3.3衍生金融资产'!$A$6:$K$23</definedName>
    <definedName name="_xlnm._FilterDatabase" localSheetId="13" hidden="1">'3.4应收票据'!$A$6:$M$6</definedName>
    <definedName name="_xlnm._FilterDatabase" localSheetId="14" hidden="1">'3.5应收账款 '!$A$6:$K$6</definedName>
    <definedName name="_xlnm._FilterDatabase" localSheetId="15" hidden="1">'3.6预付款项'!$A$6:$J$31</definedName>
    <definedName name="_xlnm._FilterDatabase" localSheetId="16" hidden="1">'3.7其他应收款'!$A$6:$G$23</definedName>
    <definedName name="_xlnm._FilterDatabase" localSheetId="21" hidden="1">'3.8.1材料采购'!$A$7:$M$22</definedName>
    <definedName name="_xlnm._FilterDatabase" localSheetId="22" hidden="1">'3.8.2原材料'!$A$7:$S$21</definedName>
    <definedName name="_xlnm._FilterDatabase" localSheetId="23" hidden="1">'3.8.3在库周转材料'!$A$7:$M$7</definedName>
    <definedName name="_xlnm._FilterDatabase" localSheetId="26" hidden="1">'3.8.6在产品'!$A$7:$M$26</definedName>
    <definedName name="_xlnm._FilterDatabase" localSheetId="66" hidden="1">'4.10.3其他无形资产'!$A$6:$K$6</definedName>
    <definedName name="_xlnm._FilterDatabase" localSheetId="71" hidden="1">'4.15其他非流动资产'!$A$6:$H$6</definedName>
    <definedName name="_xlnm._FilterDatabase" localSheetId="38" hidden="1">'4.3长期应收款'!$A$6:$J$23</definedName>
    <definedName name="_xlnm._FilterDatabase" localSheetId="39" hidden="1">'4.4长期股权投资'!$A$6:$K$19</definedName>
    <definedName name="_xlnm._FilterDatabase" localSheetId="50" hidden="1">'4.6.4井巷工程'!$A$7:$XDX$107</definedName>
    <definedName name="_xlnm._FilterDatabase" localSheetId="46" hidden="1">'4.6.5.1机器设备（报废设备）'!$A$7:$X$321</definedName>
    <definedName name="_xlnm._FilterDatabase" localSheetId="51" hidden="1">'4.6.5.2机器设备（闲置设备）'!$A$7:$AH$18</definedName>
    <definedName name="_xlnm._FilterDatabase" localSheetId="52" hidden="1">'4.6.6.1车辆（报废）'!$A$7:$X$46</definedName>
    <definedName name="_xlnm._FilterDatabase" localSheetId="53" hidden="1">'4.6.6.2车辆（闲置）'!$A$7:$X$25</definedName>
    <definedName name="_xlnm._FilterDatabase" localSheetId="54" hidden="1">'4.6.7.1电子设备（报废设备）'!$A$7:$X$358</definedName>
    <definedName name="_xlnm._FilterDatabase" localSheetId="55" hidden="1">'4.6.7.2电子设备（闲置设备）'!$A$7:$AI$25</definedName>
    <definedName name="_xlnm._FilterDatabase" localSheetId="57" hidden="1">'4.8.9船舶'!$A$6:$W$18</definedName>
    <definedName name="_xlnm._FilterDatabase" localSheetId="88" hidden="1">'5.10持有待售负债'!$A$6:$K$24</definedName>
    <definedName name="_xlnm._FilterDatabase" localSheetId="89" hidden="1">'5.11一年内到期的非流动负债'!$A$6:$K$22</definedName>
    <definedName name="_xlnm._FilterDatabase" localSheetId="79" hidden="1">'5.4应付票据'!$A$6:$M$6</definedName>
    <definedName name="_xlnm._FilterDatabase" localSheetId="80" hidden="1">'5.5应付账款 '!$A$6:$K$6</definedName>
    <definedName name="_xlnm._FilterDatabase" localSheetId="81" hidden="1">'5.6预收款项'!$A$6:$I$23</definedName>
    <definedName name="_xlnm._FilterDatabase" localSheetId="83" hidden="1">'5.8应交税费'!$A$6:$J$22</definedName>
    <definedName name="_xlnm._FilterDatabase" localSheetId="84" hidden="1">'5.9其他应付款'!$A$6:$I$25</definedName>
    <definedName name="_xlnm._FilterDatabase" localSheetId="97" hidden="1">'6.3长期应付款'!$A$7:$K$21</definedName>
    <definedName name="_xlnm.Database" localSheetId="50">'[1]1'!#REF!</definedName>
    <definedName name="_xlnm.Database">'[1]1'!#REF!</definedName>
    <definedName name="_xlnm.Print_Area" localSheetId="1">'1资产基础法汇总（万元）'!$A$1:$F$30</definedName>
    <definedName name="_xlnm.Print_Area" localSheetId="2">'2分类汇总（元）'!$A$1:$G$60</definedName>
    <definedName name="_xlnm.Print_Area" localSheetId="5">'3.1.1现金'!#REF!</definedName>
    <definedName name="_xlnm.Print_Area" localSheetId="7">'3.1.3其他货币资金'!$A$1:$K$29</definedName>
    <definedName name="_xlnm.Print_Area" localSheetId="30">'3.10一年内到期的非流动资产'!$A$1:$I$30</definedName>
    <definedName name="_xlnm.Print_Area" localSheetId="31">'3.11其他流资'!#REF!</definedName>
    <definedName name="_xlnm.Print_Area" localSheetId="9">'3.2.1公允计量-股票'!#REF!</definedName>
    <definedName name="_xlnm.Print_Area" localSheetId="10">'3.2.2公允计量-债券'!#REF!</definedName>
    <definedName name="_xlnm.Print_Area" localSheetId="11">'3.2.3公允计量-其他'!$A$1:$L$29</definedName>
    <definedName name="_xlnm.Print_Area" localSheetId="12">'3.3衍生金融资产'!$A$1:$K$26</definedName>
    <definedName name="_xlnm.Print_Area" localSheetId="13">'3.4应收票据'!$A$1:$M$28</definedName>
    <definedName name="_xlnm.Print_Area" localSheetId="14">'3.5应收账款 '!$A$1:$K$28</definedName>
    <definedName name="_xlnm.Print_Area" localSheetId="15">'3.6预付款项'!$A$1:$J$38</definedName>
    <definedName name="_xlnm.Print_Area" localSheetId="16">'3.7其他应收款'!$A$1:$G$28</definedName>
    <definedName name="_xlnm.Print_Area" localSheetId="21">'3.8.1材料采购'!#REF!</definedName>
    <definedName name="_xlnm.Print_Area" localSheetId="22">'3.8.2原材料'!$A$1:$M$25</definedName>
    <definedName name="_xlnm.Print_Area" localSheetId="24">'3.8.4委托加工物资'!#REF!</definedName>
    <definedName name="_xlnm.Print_Area" localSheetId="25">'3.8.5产成品'!#REF!</definedName>
    <definedName name="_xlnm.Print_Area" localSheetId="26">'3.8.6在产品'!#REF!</definedName>
    <definedName name="_xlnm.Print_Area" localSheetId="27">'3.8.7发出商品'!#REF!</definedName>
    <definedName name="_xlnm.Print_Area" localSheetId="28">'3.8.8在用周转材料'!$A$1:$M$28</definedName>
    <definedName name="_xlnm.Print_Area" localSheetId="20">'3.8存货汇总'!$A$1:$F$29</definedName>
    <definedName name="_xlnm.Print_Area" localSheetId="29">'3.9持有待售资产'!#REF!</definedName>
    <definedName name="_xlnm.Print_Area" localSheetId="3">'3流资汇总'!$A$1:$F$27</definedName>
    <definedName name="_xlnm.Print_Area" localSheetId="34">'4.1.1可出售—股票'!#REF!</definedName>
    <definedName name="_xlnm.Print_Area" localSheetId="35">'4.1.2可出售—债券'!#REF!</definedName>
    <definedName name="_xlnm.Print_Area" localSheetId="36">'4.1.3可出售—其他'!$A$1:$L$28</definedName>
    <definedName name="_xlnm.Print_Area" localSheetId="66">'4.10.3其他无形资产'!$A$1:$K$25</definedName>
    <definedName name="_xlnm.Print_Area" localSheetId="67">'4.11开发支出'!#REF!</definedName>
    <definedName name="_xlnm.Print_Area" localSheetId="68">'4.12商誉'!#REF!</definedName>
    <definedName name="_xlnm.Print_Area" localSheetId="69">'4.13长期待摊'!#REF!</definedName>
    <definedName name="_xlnm.Print_Area" localSheetId="70">'4.14递延所得税资产'!#REF!</definedName>
    <definedName name="_xlnm.Print_Area" localSheetId="71">'4.15其他非流动资产'!#REF!</definedName>
    <definedName name="_xlnm.Print_Area" localSheetId="37">'4.2持有至到期投资'!#REF!</definedName>
    <definedName name="_xlnm.Print_Area" localSheetId="38">'4.3长期应收款'!$A$1:$I$29</definedName>
    <definedName name="_xlnm.Print_Area" localSheetId="39">'4.4长期股权投资'!$A$1:$K$28</definedName>
    <definedName name="_xlnm.Print_Area" localSheetId="42">'4.5.2投资性房地产-房屋（公允）'!$A$1:$P$29</definedName>
    <definedName name="_xlnm.Print_Area" localSheetId="43">'4.5.3投资性房地产—土地（成本）'!#REF!</definedName>
    <definedName name="_xlnm.Print_Area" localSheetId="44">'4.5.4投资性房地产—土地（公允）'!#REF!</definedName>
    <definedName name="_xlnm.Print_Area" localSheetId="48">'4.6.2构筑物'!$A$1:$Q$29</definedName>
    <definedName name="_xlnm.Print_Area" localSheetId="49">'4.6.3管沟'!#REF!</definedName>
    <definedName name="_xlnm.Print_Area" localSheetId="50">'4.6.4井巷工程'!$A$1:$M$107</definedName>
    <definedName name="_xlnm.Print_Area" localSheetId="46">'4.6.5.1机器设备（报废设备）'!$A$1:$X$300</definedName>
    <definedName name="_xlnm.Print_Area" localSheetId="52">'4.6.6.1车辆（报废）'!$A$1:$X$60</definedName>
    <definedName name="_xlnm.Print_Area" localSheetId="54">'4.6.7.1电子设备（报废设备）'!$A$1:$X$349</definedName>
    <definedName name="_xlnm.Print_Area" localSheetId="56">'4.6.8土地'!#REF!</definedName>
    <definedName name="_xlnm.Print_Area" localSheetId="45">'4.6固定资产汇总'!$A$1:$J$29</definedName>
    <definedName name="_xlnm.Print_Area" localSheetId="59">'4.7.1在建工程土建'!#REF!</definedName>
    <definedName name="_xlnm.Print_Area" localSheetId="58">'4.7在建工程汇总'!#REF!</definedName>
    <definedName name="_xlnm.Print_Area" localSheetId="57">'4.8.9船舶'!$A$1:$Q$28</definedName>
    <definedName name="_xlnm.Print_Area" localSheetId="61">'4.8生物资产'!#REF!</definedName>
    <definedName name="_xlnm.Print_Area" localSheetId="62">'4.9油气资产'!#REF!</definedName>
    <definedName name="_xlnm.Print_Area" localSheetId="88">'5.10持有待售负债'!$A$1:$I$24</definedName>
    <definedName name="_xlnm.Print_Area" localSheetId="89">'5.11一年内到期的非流动负债'!$A$1:$J$22</definedName>
    <definedName name="_xlnm.Print_Area" localSheetId="90">'5.12其他流动负债'!#REF!</definedName>
    <definedName name="_xlnm.Print_Area" localSheetId="73">'5.1短期借款'!#REF!</definedName>
    <definedName name="_xlnm.Print_Area" localSheetId="75">'5.2.1公允计量负债-股票'!#REF!</definedName>
    <definedName name="_xlnm.Print_Area" localSheetId="76">'5.2.2公允计量负债-债券 '!#REF!</definedName>
    <definedName name="_xlnm.Print_Area" localSheetId="77">'5.2.3公允计量负债-其他 '!$A$1:$L$29</definedName>
    <definedName name="_xlnm.Print_Area" localSheetId="79">'5.4应付票据'!$A$1:$M$28</definedName>
    <definedName name="_xlnm.Print_Area" localSheetId="80">'5.5应付账款 '!$A$1:$K$28</definedName>
    <definedName name="_xlnm.Print_Area" localSheetId="81">'5.6预收款项'!#REF!</definedName>
    <definedName name="_xlnm.Print_Area" localSheetId="82">'5.7应付职工薪酬'!#REF!</definedName>
    <definedName name="_xlnm.Print_Area" localSheetId="83">'5.8应交税费'!$A$1:$I$22</definedName>
    <definedName name="_xlnm.Print_Area" localSheetId="84">'5.9其他应付款'!$A$1:$G$25</definedName>
    <definedName name="_xlnm.Print_Area" localSheetId="72">'5流动负债汇总'!$A$1:$F$29</definedName>
    <definedName name="_xlnm.Print_Area" localSheetId="92">'6.1长期借款'!#REF!</definedName>
    <definedName name="_xlnm.Print_Area" localSheetId="94">'6.2.1优先股'!#REF!</definedName>
    <definedName name="_xlnm.Print_Area" localSheetId="95">'6.2.2永续债'!#REF!</definedName>
    <definedName name="_xlnm.Print_Area" localSheetId="96">'6.2.3其他应付债券 '!#REF!</definedName>
    <definedName name="_xlnm.Print_Area" localSheetId="93">'6.2应付债券'!#REF!</definedName>
    <definedName name="_xlnm.Print_Area" localSheetId="97">'6.3长期应付款'!#REF!</definedName>
    <definedName name="_xlnm.Print_Area" localSheetId="98">'6.4预计负债'!$A$1:$I$29</definedName>
    <definedName name="_xlnm.Print_Area" localSheetId="99">'6.5递延收益'!#REF!</definedName>
    <definedName name="_xlnm.Print_Area" localSheetId="101">'6.7其他非流动负债'!#REF!</definedName>
    <definedName name="_xlnm.Print_Area">#REF!</definedName>
    <definedName name="Print_Area_MI" localSheetId="50">#REF!</definedName>
    <definedName name="Print_Area_MI">#REF!</definedName>
    <definedName name="_xlnm.Print_Titles" localSheetId="2">'2分类汇总（元）'!$1:$6</definedName>
    <definedName name="_xlnm.Print_Titles" localSheetId="12">'3.3衍生金融资产'!$1:$6</definedName>
    <definedName name="_xlnm.Print_Titles" localSheetId="13">'3.4应收票据'!$1:$6</definedName>
    <definedName name="_xlnm.Print_Titles" localSheetId="14">'3.5应收账款 '!$1:$6</definedName>
    <definedName name="_xlnm.Print_Titles" localSheetId="15">'3.6预付款项'!$1:$6</definedName>
    <definedName name="_xlnm.Print_Titles" localSheetId="17">'3.7.1应收利息 '!$1:$7</definedName>
    <definedName name="_xlnm.Print_Titles" localSheetId="18">'3.7.2应收股利 '!$1:$7</definedName>
    <definedName name="_xlnm.Print_Titles" localSheetId="19">'3.7.3其他应收款-其他 '!$1:$7</definedName>
    <definedName name="_xlnm.Print_Titles" localSheetId="16">'3.7其他应收款'!$1:$6</definedName>
    <definedName name="_xlnm.Print_Titles" localSheetId="22">'3.8.2原材料'!$1:$7</definedName>
    <definedName name="_xlnm.Print_Titles" localSheetId="23">'3.8.3在库周转材料'!$1:$7</definedName>
    <definedName name="_xlnm.Print_Titles" localSheetId="41">'4.5.1投资性房地产—房屋（成本）'!$1:$7</definedName>
    <definedName name="_xlnm.Print_Titles" localSheetId="42">'4.5.2投资性房地产-房屋（公允）'!$1:$7</definedName>
    <definedName name="_xlnm.Print_Titles" localSheetId="50">'4.6.4井巷工程'!$1:$7</definedName>
    <definedName name="_xlnm.Print_Titles" localSheetId="46">'4.6.5.1机器设备（报废设备）'!$1:$7</definedName>
    <definedName name="_xlnm.Print_Titles" localSheetId="52">'4.6.6.1车辆（报废）'!$1:$7</definedName>
    <definedName name="_xlnm.Print_Titles" localSheetId="54">'4.6.7.1电子设备（报废设备）'!$1:$7</definedName>
    <definedName name="_xlnm.Print_Titles" localSheetId="60">'4.7.2在建工程设备'!$1:$7</definedName>
    <definedName name="_xlnm.Print_Titles" localSheetId="88">'5.10持有待售负债'!$1:$6</definedName>
    <definedName name="_xlnm.Print_Titles" localSheetId="79">'5.4应付票据'!$1:$6</definedName>
    <definedName name="_xlnm.Print_Titles" localSheetId="80">'5.5应付账款 '!$1:$6</definedName>
    <definedName name="_xlnm.Print_Titles" localSheetId="85">'5.9.1其他应付—应付利息'!$1:$7</definedName>
    <definedName name="_xlnm.Print_Titles" localSheetId="86">'5.9.2其他应付—应付股利'!$1:$7</definedName>
    <definedName name="_xlnm.Print_Titles" localSheetId="87">'5.9.3其他应付款-其他'!$1:$7</definedName>
    <definedName name="_xlnm.Print_Titles" localSheetId="84">'5.9其他应付款'!$1:$6</definedName>
    <definedName name="上一行" localSheetId="50">'4.6.4井巷工程'!A1048576</definedName>
    <definedName name="전" localSheetId="50">#REF!</definedName>
    <definedName name="전">#REF!</definedName>
    <definedName name="주택사업본부" localSheetId="50">#REF!</definedName>
    <definedName name="주택사업본부">#REF!</definedName>
    <definedName name="철구사업본부" localSheetId="50">#REF!</definedName>
    <definedName name="철구사업본부">#REF!</definedName>
  </definedNames>
  <calcPr calcId="152511" fullPrecision="0"/>
</workbook>
</file>

<file path=xl/calcChain.xml><?xml version="1.0" encoding="utf-8"?>
<calcChain xmlns="http://schemas.openxmlformats.org/spreadsheetml/2006/main">
  <c r="A29" i="78" l="1"/>
  <c r="F28" i="78"/>
  <c r="A28" i="78"/>
  <c r="F27" i="78"/>
  <c r="E27" i="78"/>
  <c r="H26" i="78"/>
  <c r="G26" i="78"/>
  <c r="H25" i="78"/>
  <c r="G25" i="78"/>
  <c r="H24" i="78"/>
  <c r="G24" i="78"/>
  <c r="H23" i="78"/>
  <c r="G23" i="78"/>
  <c r="H22" i="78"/>
  <c r="G22" i="78"/>
  <c r="H21" i="78"/>
  <c r="G21" i="78"/>
  <c r="H20" i="78"/>
  <c r="G20" i="78"/>
  <c r="H19" i="78"/>
  <c r="G19" i="78"/>
  <c r="H18" i="78"/>
  <c r="G18" i="78"/>
  <c r="H17" i="78"/>
  <c r="G17" i="78"/>
  <c r="H16" i="78"/>
  <c r="G16" i="78"/>
  <c r="H15" i="78"/>
  <c r="G15" i="78"/>
  <c r="H14" i="78"/>
  <c r="G14" i="78"/>
  <c r="H13" i="78"/>
  <c r="G13" i="78"/>
  <c r="H12" i="78"/>
  <c r="G12" i="78"/>
  <c r="H11" i="78"/>
  <c r="G11" i="78"/>
  <c r="H10" i="78"/>
  <c r="G10" i="78"/>
  <c r="H9" i="78"/>
  <c r="G9" i="78"/>
  <c r="H8" i="78"/>
  <c r="G8" i="78"/>
  <c r="H7" i="78"/>
  <c r="G7" i="78"/>
  <c r="A5" i="78"/>
  <c r="A2" i="78"/>
  <c r="A29" i="79"/>
  <c r="E28" i="79"/>
  <c r="A28" i="79"/>
  <c r="F27" i="79"/>
  <c r="E27" i="79"/>
  <c r="D27" i="79"/>
  <c r="G27" i="79" s="1"/>
  <c r="G26" i="79"/>
  <c r="F26" i="79"/>
  <c r="G25" i="79"/>
  <c r="F25" i="79"/>
  <c r="G24" i="79"/>
  <c r="F24" i="79"/>
  <c r="G23" i="79"/>
  <c r="F23" i="79"/>
  <c r="G22" i="79"/>
  <c r="F22" i="79"/>
  <c r="G21" i="79"/>
  <c r="F21" i="79"/>
  <c r="G20" i="79"/>
  <c r="F20" i="79"/>
  <c r="G19" i="79"/>
  <c r="F19" i="79"/>
  <c r="G18" i="79"/>
  <c r="F18" i="79"/>
  <c r="G17" i="79"/>
  <c r="F17" i="79"/>
  <c r="G16" i="79"/>
  <c r="F16" i="79"/>
  <c r="G15" i="79"/>
  <c r="F15" i="79"/>
  <c r="G14" i="79"/>
  <c r="F14" i="79"/>
  <c r="G13" i="79"/>
  <c r="F13" i="79"/>
  <c r="G12" i="79"/>
  <c r="F12" i="79"/>
  <c r="G11" i="79"/>
  <c r="F11" i="79"/>
  <c r="G10" i="79"/>
  <c r="F10" i="79"/>
  <c r="G9" i="79"/>
  <c r="F9" i="79"/>
  <c r="G8" i="79"/>
  <c r="F8" i="79"/>
  <c r="G7" i="79"/>
  <c r="F7" i="79"/>
  <c r="A5" i="79"/>
  <c r="A2" i="79"/>
  <c r="A29" i="76"/>
  <c r="E28" i="76"/>
  <c r="A28" i="76"/>
  <c r="H27" i="76"/>
  <c r="F27" i="76"/>
  <c r="E27" i="76"/>
  <c r="G27" i="76" s="1"/>
  <c r="H26" i="76"/>
  <c r="G26" i="76"/>
  <c r="H25" i="76"/>
  <c r="G25" i="76"/>
  <c r="H24" i="76"/>
  <c r="G24" i="76"/>
  <c r="H23" i="76"/>
  <c r="G23" i="76"/>
  <c r="H22" i="76"/>
  <c r="G22" i="76"/>
  <c r="H21" i="76"/>
  <c r="G21" i="76"/>
  <c r="H20" i="76"/>
  <c r="G20" i="76"/>
  <c r="H19" i="76"/>
  <c r="G19" i="76"/>
  <c r="H18" i="76"/>
  <c r="G18" i="76"/>
  <c r="H17" i="76"/>
  <c r="G17" i="76"/>
  <c r="H16" i="76"/>
  <c r="G16" i="76"/>
  <c r="H15" i="76"/>
  <c r="G15" i="76"/>
  <c r="H14" i="76"/>
  <c r="G14" i="76"/>
  <c r="H13" i="76"/>
  <c r="G13" i="76"/>
  <c r="H12" i="76"/>
  <c r="G12" i="76"/>
  <c r="H11" i="76"/>
  <c r="G11" i="76"/>
  <c r="H10" i="76"/>
  <c r="G10" i="76"/>
  <c r="H9" i="76"/>
  <c r="G9" i="76"/>
  <c r="H8" i="76"/>
  <c r="G8" i="76"/>
  <c r="H7" i="76"/>
  <c r="G7" i="76"/>
  <c r="A5" i="76"/>
  <c r="A2" i="76"/>
  <c r="A29" i="77"/>
  <c r="F28" i="77"/>
  <c r="A28" i="77"/>
  <c r="F27" i="77"/>
  <c r="G27" i="77" s="1"/>
  <c r="E27" i="77"/>
  <c r="H27" i="77" s="1"/>
  <c r="H26" i="77"/>
  <c r="G26" i="77"/>
  <c r="H25" i="77"/>
  <c r="G25" i="77"/>
  <c r="H24" i="77"/>
  <c r="G24" i="77"/>
  <c r="H23" i="77"/>
  <c r="G23" i="77"/>
  <c r="H22" i="77"/>
  <c r="G22" i="77"/>
  <c r="H21" i="77"/>
  <c r="G21" i="77"/>
  <c r="H20" i="77"/>
  <c r="G20" i="77"/>
  <c r="H19" i="77"/>
  <c r="G19" i="77"/>
  <c r="H18" i="77"/>
  <c r="G18" i="77"/>
  <c r="H17" i="77"/>
  <c r="G17" i="77"/>
  <c r="H16" i="77"/>
  <c r="G16" i="77"/>
  <c r="H15" i="77"/>
  <c r="G15" i="77"/>
  <c r="H14" i="77"/>
  <c r="G14" i="77"/>
  <c r="H13" i="77"/>
  <c r="G13" i="77"/>
  <c r="H12" i="77"/>
  <c r="G12" i="77"/>
  <c r="H11" i="77"/>
  <c r="G11" i="77"/>
  <c r="H10" i="77"/>
  <c r="G10" i="77"/>
  <c r="H9" i="77"/>
  <c r="G9" i="77"/>
  <c r="H8" i="77"/>
  <c r="G8" i="77"/>
  <c r="H7" i="77"/>
  <c r="G7" i="77"/>
  <c r="A5" i="77"/>
  <c r="A2" i="77"/>
  <c r="A25" i="97"/>
  <c r="H24" i="97"/>
  <c r="A24" i="97"/>
  <c r="H23" i="97"/>
  <c r="J23" i="97" s="1"/>
  <c r="G23" i="97"/>
  <c r="F23" i="97"/>
  <c r="E23" i="97"/>
  <c r="J22" i="97"/>
  <c r="I22" i="97"/>
  <c r="J21" i="97"/>
  <c r="I21" i="97"/>
  <c r="J20" i="97"/>
  <c r="I20" i="97"/>
  <c r="J19" i="97"/>
  <c r="I19" i="97"/>
  <c r="J18" i="97"/>
  <c r="I18" i="97"/>
  <c r="J17" i="97"/>
  <c r="I17" i="97"/>
  <c r="J16" i="97"/>
  <c r="I16" i="97"/>
  <c r="J15" i="97"/>
  <c r="I15" i="97"/>
  <c r="J14" i="97"/>
  <c r="I14" i="97"/>
  <c r="J13" i="97"/>
  <c r="I13" i="97"/>
  <c r="J12" i="97"/>
  <c r="I12" i="97"/>
  <c r="J11" i="97"/>
  <c r="I11" i="97"/>
  <c r="J10" i="97"/>
  <c r="I10" i="97"/>
  <c r="J9" i="97"/>
  <c r="I9" i="97"/>
  <c r="J8" i="97"/>
  <c r="I8" i="97"/>
  <c r="A5" i="97"/>
  <c r="A2" i="97"/>
  <c r="A29" i="128"/>
  <c r="H28" i="128"/>
  <c r="A28" i="128"/>
  <c r="H27" i="128"/>
  <c r="I27" i="128" s="1"/>
  <c r="G27" i="128"/>
  <c r="J27" i="128" s="1"/>
  <c r="J26" i="128"/>
  <c r="I26" i="128"/>
  <c r="J25" i="128"/>
  <c r="I25" i="128"/>
  <c r="J24" i="128"/>
  <c r="I24" i="128"/>
  <c r="J23" i="128"/>
  <c r="I23" i="128"/>
  <c r="J22" i="128"/>
  <c r="I22" i="128"/>
  <c r="J21" i="128"/>
  <c r="I21" i="128"/>
  <c r="J20" i="128"/>
  <c r="I20" i="128"/>
  <c r="J19" i="128"/>
  <c r="I19" i="128"/>
  <c r="J18" i="128"/>
  <c r="I18" i="128"/>
  <c r="J17" i="128"/>
  <c r="I17" i="128"/>
  <c r="J16" i="128"/>
  <c r="I16" i="128"/>
  <c r="J15" i="128"/>
  <c r="I15" i="128"/>
  <c r="J14" i="128"/>
  <c r="I14" i="128"/>
  <c r="J13" i="128"/>
  <c r="I13" i="128"/>
  <c r="J12" i="128"/>
  <c r="I12" i="128"/>
  <c r="J11" i="128"/>
  <c r="I11" i="128"/>
  <c r="J10" i="128"/>
  <c r="I10" i="128"/>
  <c r="J9" i="128"/>
  <c r="I9" i="128"/>
  <c r="J8" i="128"/>
  <c r="I8" i="128"/>
  <c r="J7" i="128"/>
  <c r="I7" i="128"/>
  <c r="A5" i="128"/>
  <c r="A2" i="128"/>
  <c r="A29" i="127"/>
  <c r="H28" i="127"/>
  <c r="A28" i="127"/>
  <c r="H27" i="127"/>
  <c r="J27" i="127" s="1"/>
  <c r="G27" i="127"/>
  <c r="J26" i="127"/>
  <c r="I26" i="127"/>
  <c r="J25" i="127"/>
  <c r="I25" i="127"/>
  <c r="J24" i="127"/>
  <c r="I24" i="127"/>
  <c r="J23" i="127"/>
  <c r="I23" i="127"/>
  <c r="J22" i="127"/>
  <c r="I22" i="127"/>
  <c r="J21" i="127"/>
  <c r="I21" i="127"/>
  <c r="J20" i="127"/>
  <c r="I20" i="127"/>
  <c r="J19" i="127"/>
  <c r="I19" i="127"/>
  <c r="J18" i="127"/>
  <c r="I18" i="127"/>
  <c r="J17" i="127"/>
  <c r="I17" i="127"/>
  <c r="J16" i="127"/>
  <c r="I16" i="127"/>
  <c r="J15" i="127"/>
  <c r="I15" i="127"/>
  <c r="J14" i="127"/>
  <c r="I14" i="127"/>
  <c r="J13" i="127"/>
  <c r="I13" i="127"/>
  <c r="J12" i="127"/>
  <c r="I12" i="127"/>
  <c r="J11" i="127"/>
  <c r="I11" i="127"/>
  <c r="J10" i="127"/>
  <c r="I10" i="127"/>
  <c r="J9" i="127"/>
  <c r="I9" i="127"/>
  <c r="J8" i="127"/>
  <c r="I8" i="127"/>
  <c r="J7" i="127"/>
  <c r="I7" i="127"/>
  <c r="A5" i="127"/>
  <c r="A2" i="127"/>
  <c r="A25" i="95"/>
  <c r="I24" i="95"/>
  <c r="A24" i="95"/>
  <c r="J23" i="95"/>
  <c r="I23" i="95"/>
  <c r="L22" i="95"/>
  <c r="K22" i="95"/>
  <c r="L21" i="95"/>
  <c r="K21" i="95"/>
  <c r="L20" i="95"/>
  <c r="K20" i="95"/>
  <c r="L19" i="95"/>
  <c r="K19" i="95"/>
  <c r="L18" i="95"/>
  <c r="K18" i="95"/>
  <c r="L17" i="95"/>
  <c r="K17" i="95"/>
  <c r="L16" i="95"/>
  <c r="K16" i="95"/>
  <c r="L15" i="95"/>
  <c r="K15" i="95"/>
  <c r="L14" i="95"/>
  <c r="K14" i="95"/>
  <c r="L13" i="95"/>
  <c r="K13" i="95"/>
  <c r="L12" i="95"/>
  <c r="K12" i="95"/>
  <c r="L11" i="95"/>
  <c r="K11" i="95"/>
  <c r="L10" i="95"/>
  <c r="K10" i="95"/>
  <c r="L9" i="95"/>
  <c r="K9" i="95"/>
  <c r="L8" i="95"/>
  <c r="K8" i="95"/>
  <c r="L7" i="95"/>
  <c r="K7" i="95"/>
  <c r="A5" i="95"/>
  <c r="A2" i="95"/>
  <c r="A29" i="75"/>
  <c r="D28" i="75"/>
  <c r="A28" i="75"/>
  <c r="F26" i="75"/>
  <c r="E26" i="75"/>
  <c r="F25" i="75"/>
  <c r="E25" i="75"/>
  <c r="F24" i="75"/>
  <c r="E24" i="75"/>
  <c r="F23" i="75"/>
  <c r="E23" i="75"/>
  <c r="F22" i="75"/>
  <c r="E22" i="75"/>
  <c r="F21" i="75"/>
  <c r="E21" i="75"/>
  <c r="F20" i="75"/>
  <c r="E20" i="75"/>
  <c r="F19" i="75"/>
  <c r="E19" i="75"/>
  <c r="F18" i="75"/>
  <c r="E18" i="75"/>
  <c r="F17" i="75"/>
  <c r="E17" i="75"/>
  <c r="F16" i="75"/>
  <c r="E16" i="75"/>
  <c r="F15" i="75"/>
  <c r="E15" i="75"/>
  <c r="F14" i="75"/>
  <c r="E14" i="75"/>
  <c r="F13" i="75"/>
  <c r="E13" i="75"/>
  <c r="F12" i="75"/>
  <c r="E12" i="75"/>
  <c r="F11" i="75"/>
  <c r="E11" i="75"/>
  <c r="F10" i="75"/>
  <c r="E10" i="75"/>
  <c r="D9" i="75"/>
  <c r="C9" i="75"/>
  <c r="D8" i="75"/>
  <c r="F8" i="75" s="1"/>
  <c r="C8" i="75"/>
  <c r="D7" i="75"/>
  <c r="A5" i="75"/>
  <c r="A2" i="75"/>
  <c r="A29" i="74"/>
  <c r="L28" i="74"/>
  <c r="A28" i="74"/>
  <c r="J27" i="74"/>
  <c r="I27" i="74"/>
  <c r="L26" i="74"/>
  <c r="K26" i="74"/>
  <c r="L25" i="74"/>
  <c r="K25" i="74"/>
  <c r="L24" i="74"/>
  <c r="K24" i="74"/>
  <c r="L23" i="74"/>
  <c r="K23" i="74"/>
  <c r="L22" i="74"/>
  <c r="K22" i="74"/>
  <c r="L21" i="74"/>
  <c r="K21" i="74"/>
  <c r="L20" i="74"/>
  <c r="K20" i="74"/>
  <c r="L19" i="74"/>
  <c r="K19" i="74"/>
  <c r="L18" i="74"/>
  <c r="K18" i="74"/>
  <c r="L17" i="74"/>
  <c r="K17" i="74"/>
  <c r="L16" i="74"/>
  <c r="K16" i="74"/>
  <c r="L15" i="74"/>
  <c r="K15" i="74"/>
  <c r="L14" i="74"/>
  <c r="K14" i="74"/>
  <c r="L13" i="74"/>
  <c r="K13" i="74"/>
  <c r="L12" i="74"/>
  <c r="K12" i="74"/>
  <c r="L11" i="74"/>
  <c r="K11" i="74"/>
  <c r="L10" i="74"/>
  <c r="K10" i="74"/>
  <c r="L9" i="74"/>
  <c r="K9" i="74"/>
  <c r="L8" i="74"/>
  <c r="K8" i="74"/>
  <c r="L7" i="74"/>
  <c r="K7" i="74"/>
  <c r="A5" i="74"/>
  <c r="A2" i="74"/>
  <c r="A28" i="73"/>
  <c r="D27" i="73"/>
  <c r="A27" i="73"/>
  <c r="F25" i="73"/>
  <c r="E25" i="73"/>
  <c r="F24" i="73"/>
  <c r="E24" i="73"/>
  <c r="F23" i="73"/>
  <c r="E23" i="73"/>
  <c r="F22" i="73"/>
  <c r="E22" i="73"/>
  <c r="F21" i="73"/>
  <c r="E21" i="73"/>
  <c r="F20" i="73"/>
  <c r="E20" i="73"/>
  <c r="F19" i="73"/>
  <c r="E19" i="73"/>
  <c r="F18" i="73"/>
  <c r="E18" i="73"/>
  <c r="F17" i="73"/>
  <c r="E17" i="73"/>
  <c r="F16" i="73"/>
  <c r="E16" i="73"/>
  <c r="D15" i="73"/>
  <c r="C15" i="73"/>
  <c r="D14" i="73"/>
  <c r="F14" i="73" s="1"/>
  <c r="C14" i="73"/>
  <c r="F13" i="73"/>
  <c r="D13" i="73"/>
  <c r="C13" i="73"/>
  <c r="E13" i="73" s="1"/>
  <c r="D12" i="73"/>
  <c r="C12" i="73"/>
  <c r="D11" i="73"/>
  <c r="F11" i="73" s="1"/>
  <c r="C11" i="73"/>
  <c r="F10" i="73"/>
  <c r="D10" i="73"/>
  <c r="C10" i="73"/>
  <c r="E10" i="73" s="1"/>
  <c r="D9" i="73"/>
  <c r="D7" i="73"/>
  <c r="A5" i="73"/>
  <c r="A2" i="73"/>
  <c r="A29" i="72"/>
  <c r="F28" i="72"/>
  <c r="A28" i="72"/>
  <c r="F27" i="72"/>
  <c r="E27" i="72"/>
  <c r="H26" i="72"/>
  <c r="G26" i="72"/>
  <c r="H25" i="72"/>
  <c r="G25" i="72"/>
  <c r="H24" i="72"/>
  <c r="G24" i="72"/>
  <c r="H23" i="72"/>
  <c r="G23" i="72"/>
  <c r="H22" i="72"/>
  <c r="G22" i="72"/>
  <c r="H21" i="72"/>
  <c r="G21" i="72"/>
  <c r="H20" i="72"/>
  <c r="G20" i="72"/>
  <c r="H19" i="72"/>
  <c r="G19" i="72"/>
  <c r="H18" i="72"/>
  <c r="G18" i="72"/>
  <c r="H17" i="72"/>
  <c r="G17" i="72"/>
  <c r="H16" i="72"/>
  <c r="G16" i="72"/>
  <c r="H15" i="72"/>
  <c r="G15" i="72"/>
  <c r="H14" i="72"/>
  <c r="G14" i="72"/>
  <c r="H13" i="72"/>
  <c r="G13" i="72"/>
  <c r="H12" i="72"/>
  <c r="G12" i="72"/>
  <c r="H11" i="72"/>
  <c r="G11" i="72"/>
  <c r="H10" i="72"/>
  <c r="G10" i="72"/>
  <c r="H9" i="72"/>
  <c r="G9" i="72"/>
  <c r="H8" i="72"/>
  <c r="G8" i="72"/>
  <c r="H7" i="72"/>
  <c r="G7" i="72"/>
  <c r="A5" i="72"/>
  <c r="A2" i="72"/>
  <c r="A22" i="71"/>
  <c r="G21" i="71"/>
  <c r="A21" i="71"/>
  <c r="G20" i="71"/>
  <c r="F20" i="71"/>
  <c r="I19" i="71"/>
  <c r="H19" i="71"/>
  <c r="I18" i="71"/>
  <c r="H18" i="71"/>
  <c r="I17" i="71"/>
  <c r="H17" i="71"/>
  <c r="I16" i="71"/>
  <c r="H16" i="71"/>
  <c r="I15" i="71"/>
  <c r="H15" i="71"/>
  <c r="I14" i="71"/>
  <c r="H14" i="71"/>
  <c r="I13" i="71"/>
  <c r="H13" i="71"/>
  <c r="I12" i="71"/>
  <c r="H12" i="71"/>
  <c r="I11" i="71"/>
  <c r="H11" i="71"/>
  <c r="I10" i="71"/>
  <c r="H10" i="71"/>
  <c r="I9" i="71"/>
  <c r="H9" i="71"/>
  <c r="I8" i="71"/>
  <c r="H8" i="71"/>
  <c r="I7" i="71"/>
  <c r="H7" i="71"/>
  <c r="A5" i="71"/>
  <c r="A2" i="71"/>
  <c r="A24" i="126"/>
  <c r="F23" i="126"/>
  <c r="A23" i="126"/>
  <c r="F22" i="126"/>
  <c r="E22" i="126"/>
  <c r="H21" i="126"/>
  <c r="G21" i="126"/>
  <c r="H20" i="126"/>
  <c r="G20" i="126"/>
  <c r="H19" i="126"/>
  <c r="G19" i="126"/>
  <c r="H18" i="126"/>
  <c r="G18" i="126"/>
  <c r="H17" i="126"/>
  <c r="G17" i="126"/>
  <c r="H16" i="126"/>
  <c r="G16" i="126"/>
  <c r="H15" i="126"/>
  <c r="G15" i="126"/>
  <c r="H14" i="126"/>
  <c r="G14" i="126"/>
  <c r="H13" i="126"/>
  <c r="G13" i="126"/>
  <c r="H12" i="126"/>
  <c r="G12" i="126"/>
  <c r="H11" i="126"/>
  <c r="G11" i="126"/>
  <c r="H10" i="126"/>
  <c r="G10" i="126"/>
  <c r="H9" i="126"/>
  <c r="G9" i="126"/>
  <c r="H8" i="126"/>
  <c r="G8" i="126"/>
  <c r="H7" i="126"/>
  <c r="G7" i="126"/>
  <c r="A5" i="126"/>
  <c r="A2" i="126"/>
  <c r="P30" i="148"/>
  <c r="O30" i="148"/>
  <c r="N30" i="148"/>
  <c r="M30" i="148"/>
  <c r="L30" i="148"/>
  <c r="K30" i="148"/>
  <c r="J30" i="148"/>
  <c r="F30" i="148"/>
  <c r="G30" i="148" s="1"/>
  <c r="E30" i="148"/>
  <c r="H30" i="148" s="1"/>
  <c r="P29" i="148"/>
  <c r="H29" i="148"/>
  <c r="G29" i="148"/>
  <c r="P28" i="148"/>
  <c r="H28" i="148"/>
  <c r="G28" i="148"/>
  <c r="P27" i="148"/>
  <c r="H27" i="148"/>
  <c r="G27" i="148"/>
  <c r="P26" i="148"/>
  <c r="H26" i="148"/>
  <c r="G26" i="148"/>
  <c r="P25" i="148"/>
  <c r="H25" i="148"/>
  <c r="G25" i="148"/>
  <c r="P24" i="148"/>
  <c r="H24" i="148"/>
  <c r="G24" i="148"/>
  <c r="P23" i="148"/>
  <c r="H23" i="148"/>
  <c r="G23" i="148"/>
  <c r="P22" i="148"/>
  <c r="H22" i="148"/>
  <c r="G22" i="148"/>
  <c r="P21" i="148"/>
  <c r="H21" i="148"/>
  <c r="G21" i="148"/>
  <c r="P20" i="148"/>
  <c r="H20" i="148"/>
  <c r="G20" i="148"/>
  <c r="P19" i="148"/>
  <c r="H19" i="148"/>
  <c r="G19" i="148"/>
  <c r="P18" i="148"/>
  <c r="H18" i="148"/>
  <c r="G18" i="148"/>
  <c r="P17" i="148"/>
  <c r="H17" i="148"/>
  <c r="G17" i="148"/>
  <c r="P16" i="148"/>
  <c r="H16" i="148"/>
  <c r="G16" i="148"/>
  <c r="H15" i="148"/>
  <c r="G15" i="148"/>
  <c r="H14" i="148"/>
  <c r="G14" i="148"/>
  <c r="H13" i="148"/>
  <c r="G13" i="148"/>
  <c r="H12" i="148"/>
  <c r="G12" i="148"/>
  <c r="H11" i="148"/>
  <c r="G11" i="148"/>
  <c r="H10" i="148"/>
  <c r="G10" i="148"/>
  <c r="H9" i="148"/>
  <c r="G9" i="148"/>
  <c r="P8" i="148"/>
  <c r="H8" i="148"/>
  <c r="G8" i="148"/>
  <c r="F27" i="147"/>
  <c r="E27" i="147"/>
  <c r="H26" i="147"/>
  <c r="G26" i="147"/>
  <c r="H25" i="147"/>
  <c r="G25" i="147"/>
  <c r="H24" i="147"/>
  <c r="G24" i="147"/>
  <c r="H23" i="147"/>
  <c r="G23" i="147"/>
  <c r="H22" i="147"/>
  <c r="G22" i="147"/>
  <c r="H21" i="147"/>
  <c r="G21" i="147"/>
  <c r="H20" i="147"/>
  <c r="G20" i="147"/>
  <c r="H19" i="147"/>
  <c r="G19" i="147"/>
  <c r="H18" i="147"/>
  <c r="G18" i="147"/>
  <c r="H17" i="147"/>
  <c r="G17" i="147"/>
  <c r="H16" i="147"/>
  <c r="G16" i="147"/>
  <c r="H15" i="147"/>
  <c r="G15" i="147"/>
  <c r="H14" i="147"/>
  <c r="G14" i="147"/>
  <c r="H13" i="147"/>
  <c r="G13" i="147"/>
  <c r="H12" i="147"/>
  <c r="G12" i="147"/>
  <c r="H11" i="147"/>
  <c r="G11" i="147"/>
  <c r="H10" i="147"/>
  <c r="G10" i="147"/>
  <c r="H9" i="147"/>
  <c r="G9" i="147"/>
  <c r="H8" i="147"/>
  <c r="G8" i="147"/>
  <c r="E29" i="146"/>
  <c r="I28" i="146"/>
  <c r="H28" i="146"/>
  <c r="G28" i="146"/>
  <c r="J28" i="146" s="1"/>
  <c r="J27" i="146"/>
  <c r="I27" i="146"/>
  <c r="J26" i="146"/>
  <c r="I26" i="146"/>
  <c r="J25" i="146"/>
  <c r="I25" i="146"/>
  <c r="J24" i="146"/>
  <c r="I24" i="146"/>
  <c r="J23" i="146"/>
  <c r="I23" i="146"/>
  <c r="J22" i="146"/>
  <c r="I22" i="146"/>
  <c r="J21" i="146"/>
  <c r="I21" i="146"/>
  <c r="J20" i="146"/>
  <c r="I20" i="146"/>
  <c r="J19" i="146"/>
  <c r="I19" i="146"/>
  <c r="J18" i="146"/>
  <c r="I18" i="146"/>
  <c r="J17" i="146"/>
  <c r="I17" i="146"/>
  <c r="J16" i="146"/>
  <c r="I16" i="146"/>
  <c r="J15" i="146"/>
  <c r="I15" i="146"/>
  <c r="J14" i="146"/>
  <c r="I14" i="146"/>
  <c r="J13" i="146"/>
  <c r="I13" i="146"/>
  <c r="J12" i="146"/>
  <c r="I12" i="146"/>
  <c r="J11" i="146"/>
  <c r="I11" i="146"/>
  <c r="J10" i="146"/>
  <c r="I10" i="146"/>
  <c r="J9" i="146"/>
  <c r="I9" i="146"/>
  <c r="J8" i="146"/>
  <c r="I8" i="146"/>
  <c r="A25" i="64"/>
  <c r="D24" i="64"/>
  <c r="F28" i="147" s="1"/>
  <c r="A24" i="64"/>
  <c r="A29" i="146" s="1"/>
  <c r="F22" i="64"/>
  <c r="E22" i="64"/>
  <c r="F21" i="64"/>
  <c r="E21" i="64"/>
  <c r="F20" i="64"/>
  <c r="E20" i="64"/>
  <c r="F19" i="64"/>
  <c r="E19" i="64"/>
  <c r="F18" i="64"/>
  <c r="E18" i="64"/>
  <c r="F17" i="64"/>
  <c r="E17" i="64"/>
  <c r="F16" i="64"/>
  <c r="E16" i="64"/>
  <c r="F15" i="64"/>
  <c r="E15" i="64"/>
  <c r="F14" i="64"/>
  <c r="E14" i="64"/>
  <c r="F13" i="64"/>
  <c r="E13" i="64"/>
  <c r="F12" i="64"/>
  <c r="E12" i="64"/>
  <c r="F11" i="64"/>
  <c r="E11" i="64"/>
  <c r="F10" i="64"/>
  <c r="E10" i="64"/>
  <c r="D9" i="64"/>
  <c r="C9" i="64"/>
  <c r="D8" i="64"/>
  <c r="E7" i="64"/>
  <c r="D7" i="64"/>
  <c r="D23" i="64" s="1"/>
  <c r="C7" i="64"/>
  <c r="A5" i="64"/>
  <c r="A5" i="147" s="1"/>
  <c r="A2" i="64"/>
  <c r="A2" i="147" s="1"/>
  <c r="A22" i="67"/>
  <c r="F21" i="67"/>
  <c r="A21" i="67"/>
  <c r="G20" i="67"/>
  <c r="F20" i="67"/>
  <c r="E20" i="67"/>
  <c r="H20" i="67" s="1"/>
  <c r="H19" i="67"/>
  <c r="G19" i="67"/>
  <c r="H18" i="67"/>
  <c r="G18" i="67"/>
  <c r="H17" i="67"/>
  <c r="G17" i="67"/>
  <c r="H16" i="67"/>
  <c r="G16" i="67"/>
  <c r="H15" i="67"/>
  <c r="G15" i="67"/>
  <c r="H14" i="67"/>
  <c r="G14" i="67"/>
  <c r="H13" i="67"/>
  <c r="G13" i="67"/>
  <c r="H12" i="67"/>
  <c r="G12" i="67"/>
  <c r="H11" i="67"/>
  <c r="G11" i="67"/>
  <c r="H10" i="67"/>
  <c r="G10" i="67"/>
  <c r="H9" i="67"/>
  <c r="G9" i="67"/>
  <c r="H8" i="67"/>
  <c r="G8" i="67"/>
  <c r="H7" i="67"/>
  <c r="G7" i="67"/>
  <c r="A5" i="67"/>
  <c r="A2" i="67"/>
  <c r="A29" i="65"/>
  <c r="E28" i="65"/>
  <c r="A28" i="65"/>
  <c r="E27" i="65"/>
  <c r="F27" i="65" s="1"/>
  <c r="D27" i="65"/>
  <c r="G27" i="65" s="1"/>
  <c r="G26" i="65"/>
  <c r="F26" i="65"/>
  <c r="G25" i="65"/>
  <c r="F25" i="65"/>
  <c r="G24" i="65"/>
  <c r="F24" i="65"/>
  <c r="G23" i="65"/>
  <c r="F23" i="65"/>
  <c r="G22" i="65"/>
  <c r="F22" i="65"/>
  <c r="G21" i="65"/>
  <c r="F21" i="65"/>
  <c r="G20" i="65"/>
  <c r="F20" i="65"/>
  <c r="G19" i="65"/>
  <c r="F19" i="65"/>
  <c r="G18" i="65"/>
  <c r="F18" i="65"/>
  <c r="G17" i="65"/>
  <c r="F17" i="65"/>
  <c r="G16" i="65"/>
  <c r="F16" i="65"/>
  <c r="G15" i="65"/>
  <c r="F15" i="65"/>
  <c r="G14" i="65"/>
  <c r="F14" i="65"/>
  <c r="G13" i="65"/>
  <c r="F13" i="65"/>
  <c r="G12" i="65"/>
  <c r="F12" i="65"/>
  <c r="G11" i="65"/>
  <c r="F11" i="65"/>
  <c r="G10" i="65"/>
  <c r="F10" i="65"/>
  <c r="G9" i="65"/>
  <c r="F9" i="65"/>
  <c r="G8" i="65"/>
  <c r="F8" i="65"/>
  <c r="G7" i="65"/>
  <c r="F7" i="65"/>
  <c r="A5" i="65"/>
  <c r="A2" i="65"/>
  <c r="A23" i="62"/>
  <c r="E22" i="62"/>
  <c r="A22" i="62"/>
  <c r="G21" i="62"/>
  <c r="F21" i="62"/>
  <c r="E21" i="62"/>
  <c r="H21" i="62" s="1"/>
  <c r="H20" i="62"/>
  <c r="G20" i="62"/>
  <c r="H19" i="62"/>
  <c r="G19" i="62"/>
  <c r="H18" i="62"/>
  <c r="G18" i="62"/>
  <c r="H17" i="62"/>
  <c r="G17" i="62"/>
  <c r="H16" i="62"/>
  <c r="G16" i="62"/>
  <c r="H15" i="62"/>
  <c r="G15" i="62"/>
  <c r="H14" i="62"/>
  <c r="G14" i="62"/>
  <c r="H13" i="62"/>
  <c r="G13" i="62"/>
  <c r="H12" i="62"/>
  <c r="G12" i="62"/>
  <c r="H11" i="62"/>
  <c r="G11" i="62"/>
  <c r="H10" i="62"/>
  <c r="G10" i="62"/>
  <c r="H9" i="62"/>
  <c r="G9" i="62"/>
  <c r="H8" i="62"/>
  <c r="G8" i="62"/>
  <c r="H7" i="62"/>
  <c r="G7" i="62"/>
  <c r="A5" i="62"/>
  <c r="A2" i="62"/>
  <c r="A28" i="142"/>
  <c r="H27" i="142"/>
  <c r="A27" i="142"/>
  <c r="H26" i="142"/>
  <c r="G26" i="142"/>
  <c r="J20" i="142"/>
  <c r="I20" i="142"/>
  <c r="J19" i="142"/>
  <c r="I19" i="142"/>
  <c r="J18" i="142"/>
  <c r="I18" i="142"/>
  <c r="J17" i="142"/>
  <c r="I17" i="142"/>
  <c r="J16" i="142"/>
  <c r="I16" i="142"/>
  <c r="J15" i="142"/>
  <c r="I15" i="142"/>
  <c r="J14" i="142"/>
  <c r="I14" i="142"/>
  <c r="J13" i="142"/>
  <c r="I13" i="142"/>
  <c r="J12" i="142"/>
  <c r="I12" i="142"/>
  <c r="J11" i="142"/>
  <c r="I11" i="142"/>
  <c r="J10" i="142"/>
  <c r="I10" i="142"/>
  <c r="J9" i="142"/>
  <c r="I9" i="142"/>
  <c r="J8" i="142"/>
  <c r="I8" i="142"/>
  <c r="J7" i="142"/>
  <c r="I7" i="142"/>
  <c r="A5" i="142"/>
  <c r="A2" i="142"/>
  <c r="A28" i="141"/>
  <c r="J27" i="141"/>
  <c r="A27" i="141"/>
  <c r="J26" i="141"/>
  <c r="I26" i="141"/>
  <c r="L26" i="141" s="1"/>
  <c r="L20" i="141"/>
  <c r="K20" i="141"/>
  <c r="L19" i="141"/>
  <c r="K19" i="141"/>
  <c r="L18" i="141"/>
  <c r="K18" i="141"/>
  <c r="L17" i="141"/>
  <c r="K17" i="141"/>
  <c r="L16" i="141"/>
  <c r="K16" i="141"/>
  <c r="L15" i="141"/>
  <c r="K15" i="141"/>
  <c r="L14" i="141"/>
  <c r="K14" i="141"/>
  <c r="L13" i="141"/>
  <c r="K13" i="141"/>
  <c r="L12" i="141"/>
  <c r="K12" i="141"/>
  <c r="L11" i="141"/>
  <c r="K11" i="141"/>
  <c r="L10" i="141"/>
  <c r="K10" i="141"/>
  <c r="L9" i="141"/>
  <c r="K9" i="141"/>
  <c r="L8" i="141"/>
  <c r="K8" i="141"/>
  <c r="L7" i="141"/>
  <c r="K7" i="141"/>
  <c r="A5" i="141"/>
  <c r="A2" i="141"/>
  <c r="A29" i="125"/>
  <c r="F28" i="125"/>
  <c r="A28" i="125"/>
  <c r="G27" i="125"/>
  <c r="F27" i="125"/>
  <c r="E27" i="125"/>
  <c r="H27" i="125" s="1"/>
  <c r="H26" i="125"/>
  <c r="G26" i="125"/>
  <c r="H25" i="125"/>
  <c r="G25" i="125"/>
  <c r="H24" i="125"/>
  <c r="G24" i="125"/>
  <c r="H23" i="125"/>
  <c r="G23" i="125"/>
  <c r="H22" i="125"/>
  <c r="G22" i="125"/>
  <c r="H21" i="125"/>
  <c r="G21" i="125"/>
  <c r="H20" i="125"/>
  <c r="G20" i="125"/>
  <c r="H19" i="125"/>
  <c r="G19" i="125"/>
  <c r="H18" i="125"/>
  <c r="G18" i="125"/>
  <c r="H17" i="125"/>
  <c r="G17" i="125"/>
  <c r="H16" i="125"/>
  <c r="G16" i="125"/>
  <c r="H15" i="125"/>
  <c r="G15" i="125"/>
  <c r="H14" i="125"/>
  <c r="G14" i="125"/>
  <c r="H13" i="125"/>
  <c r="G13" i="125"/>
  <c r="H12" i="125"/>
  <c r="G12" i="125"/>
  <c r="H11" i="125"/>
  <c r="G11" i="125"/>
  <c r="H10" i="125"/>
  <c r="G10" i="125"/>
  <c r="H9" i="125"/>
  <c r="G9" i="125"/>
  <c r="H8" i="125"/>
  <c r="G8" i="125"/>
  <c r="H7" i="125"/>
  <c r="G7" i="125"/>
  <c r="A5" i="125"/>
  <c r="A2" i="125"/>
  <c r="A29" i="137"/>
  <c r="I28" i="137"/>
  <c r="A28" i="137"/>
  <c r="K27" i="137"/>
  <c r="J27" i="137"/>
  <c r="I27" i="137"/>
  <c r="G27" i="137"/>
  <c r="K26" i="137"/>
  <c r="J26" i="137"/>
  <c r="K25" i="137"/>
  <c r="J25" i="137"/>
  <c r="K24" i="137"/>
  <c r="J24" i="137"/>
  <c r="K23" i="137"/>
  <c r="J23" i="137"/>
  <c r="K22" i="137"/>
  <c r="J22" i="137"/>
  <c r="K21" i="137"/>
  <c r="J21" i="137"/>
  <c r="K20" i="137"/>
  <c r="J20" i="137"/>
  <c r="K19" i="137"/>
  <c r="J19" i="137"/>
  <c r="K18" i="137"/>
  <c r="J18" i="137"/>
  <c r="K17" i="137"/>
  <c r="J17" i="137"/>
  <c r="K16" i="137"/>
  <c r="J16" i="137"/>
  <c r="K15" i="137"/>
  <c r="J15" i="137"/>
  <c r="K14" i="137"/>
  <c r="J14" i="137"/>
  <c r="K13" i="137"/>
  <c r="J13" i="137"/>
  <c r="K12" i="137"/>
  <c r="J12" i="137"/>
  <c r="K11" i="137"/>
  <c r="J11" i="137"/>
  <c r="K10" i="137"/>
  <c r="J10" i="137"/>
  <c r="K9" i="137"/>
  <c r="J9" i="137"/>
  <c r="K8" i="137"/>
  <c r="J8" i="137"/>
  <c r="K7" i="137"/>
  <c r="J7" i="137"/>
  <c r="A5" i="137"/>
  <c r="A2" i="137"/>
  <c r="A29" i="136"/>
  <c r="I28" i="136"/>
  <c r="A28" i="136"/>
  <c r="I27" i="136"/>
  <c r="K27" i="136" s="1"/>
  <c r="H27" i="136"/>
  <c r="K26" i="136"/>
  <c r="J26" i="136"/>
  <c r="K25" i="136"/>
  <c r="J25" i="136"/>
  <c r="K24" i="136"/>
  <c r="J24" i="136"/>
  <c r="K23" i="136"/>
  <c r="J23" i="136"/>
  <c r="K22" i="136"/>
  <c r="J22" i="136"/>
  <c r="K21" i="136"/>
  <c r="J21" i="136"/>
  <c r="K20" i="136"/>
  <c r="J20" i="136"/>
  <c r="K19" i="136"/>
  <c r="J19" i="136"/>
  <c r="K18" i="136"/>
  <c r="J18" i="136"/>
  <c r="K17" i="136"/>
  <c r="J17" i="136"/>
  <c r="K16" i="136"/>
  <c r="J16" i="136"/>
  <c r="K15" i="136"/>
  <c r="J15" i="136"/>
  <c r="K14" i="136"/>
  <c r="J14" i="136"/>
  <c r="K13" i="136"/>
  <c r="J13" i="136"/>
  <c r="K12" i="136"/>
  <c r="J12" i="136"/>
  <c r="K11" i="136"/>
  <c r="J11" i="136"/>
  <c r="K10" i="136"/>
  <c r="J10" i="136"/>
  <c r="K9" i="136"/>
  <c r="J9" i="136"/>
  <c r="K8" i="136"/>
  <c r="J8" i="136"/>
  <c r="K7" i="136"/>
  <c r="J7" i="136"/>
  <c r="A5" i="136"/>
  <c r="A2" i="136"/>
  <c r="A29" i="135"/>
  <c r="I28" i="135"/>
  <c r="A28" i="135"/>
  <c r="J27" i="135"/>
  <c r="I27" i="135"/>
  <c r="G27" i="135"/>
  <c r="K27" i="135" s="1"/>
  <c r="K26" i="135"/>
  <c r="J26" i="135"/>
  <c r="K25" i="135"/>
  <c r="J25" i="135"/>
  <c r="K24" i="135"/>
  <c r="J24" i="135"/>
  <c r="K23" i="135"/>
  <c r="J23" i="135"/>
  <c r="K22" i="135"/>
  <c r="J22" i="135"/>
  <c r="K21" i="135"/>
  <c r="J21" i="135"/>
  <c r="K20" i="135"/>
  <c r="J20" i="135"/>
  <c r="K19" i="135"/>
  <c r="J19" i="135"/>
  <c r="K18" i="135"/>
  <c r="J18" i="135"/>
  <c r="K17" i="135"/>
  <c r="J17" i="135"/>
  <c r="K16" i="135"/>
  <c r="J16" i="135"/>
  <c r="K15" i="135"/>
  <c r="J15" i="135"/>
  <c r="K14" i="135"/>
  <c r="J14" i="135"/>
  <c r="K13" i="135"/>
  <c r="J13" i="135"/>
  <c r="K12" i="135"/>
  <c r="J12" i="135"/>
  <c r="K11" i="135"/>
  <c r="J11" i="135"/>
  <c r="K10" i="135"/>
  <c r="J10" i="135"/>
  <c r="K9" i="135"/>
  <c r="J9" i="135"/>
  <c r="K8" i="135"/>
  <c r="J8" i="135"/>
  <c r="K7" i="135"/>
  <c r="J7" i="135"/>
  <c r="A5" i="135"/>
  <c r="A2" i="135"/>
  <c r="A29" i="134"/>
  <c r="D28" i="134"/>
  <c r="A28" i="134"/>
  <c r="C27" i="134"/>
  <c r="F26" i="134"/>
  <c r="E26" i="134"/>
  <c r="F25" i="134"/>
  <c r="E25" i="134"/>
  <c r="F24" i="134"/>
  <c r="E24" i="134"/>
  <c r="F23" i="134"/>
  <c r="E23" i="134"/>
  <c r="F22" i="134"/>
  <c r="E22" i="134"/>
  <c r="F21" i="134"/>
  <c r="E21" i="134"/>
  <c r="F20" i="134"/>
  <c r="E20" i="134"/>
  <c r="F19" i="134"/>
  <c r="E19" i="134"/>
  <c r="F18" i="134"/>
  <c r="E18" i="134"/>
  <c r="F17" i="134"/>
  <c r="E17" i="134"/>
  <c r="F16" i="134"/>
  <c r="E16" i="134"/>
  <c r="F15" i="134"/>
  <c r="E15" i="134"/>
  <c r="F14" i="134"/>
  <c r="E14" i="134"/>
  <c r="F13" i="134"/>
  <c r="E13" i="134"/>
  <c r="F12" i="134"/>
  <c r="E12" i="134"/>
  <c r="F11" i="134"/>
  <c r="E11" i="134"/>
  <c r="F10" i="134"/>
  <c r="E10" i="134"/>
  <c r="E9" i="134"/>
  <c r="D9" i="134"/>
  <c r="F9" i="134" s="1"/>
  <c r="C9" i="134"/>
  <c r="D8" i="134"/>
  <c r="E8" i="134" s="1"/>
  <c r="C8" i="134"/>
  <c r="F8" i="134" s="1"/>
  <c r="F7" i="134"/>
  <c r="D7" i="134"/>
  <c r="E7" i="134" s="1"/>
  <c r="C7" i="134"/>
  <c r="A5" i="134"/>
  <c r="A2" i="134"/>
  <c r="A27" i="59"/>
  <c r="I26" i="59"/>
  <c r="A26" i="59"/>
  <c r="J25" i="59"/>
  <c r="I25" i="59"/>
  <c r="L24" i="59"/>
  <c r="K24" i="59"/>
  <c r="L23" i="59"/>
  <c r="K23" i="59"/>
  <c r="L22" i="59"/>
  <c r="K22" i="59"/>
  <c r="L21" i="59"/>
  <c r="K21" i="59"/>
  <c r="L20" i="59"/>
  <c r="K20" i="59"/>
  <c r="L19" i="59"/>
  <c r="K19" i="59"/>
  <c r="L18" i="59"/>
  <c r="K18" i="59"/>
  <c r="L17" i="59"/>
  <c r="K17" i="59"/>
  <c r="L16" i="59"/>
  <c r="K16" i="59"/>
  <c r="L15" i="59"/>
  <c r="K15" i="59"/>
  <c r="L14" i="59"/>
  <c r="K14" i="59"/>
  <c r="L13" i="59"/>
  <c r="K13" i="59"/>
  <c r="L12" i="59"/>
  <c r="K12" i="59"/>
  <c r="L11" i="59"/>
  <c r="K11" i="59"/>
  <c r="L10" i="59"/>
  <c r="K10" i="59"/>
  <c r="L9" i="59"/>
  <c r="K9" i="59"/>
  <c r="L8" i="59"/>
  <c r="K8" i="59"/>
  <c r="L7" i="59"/>
  <c r="K7" i="59"/>
  <c r="A5" i="59"/>
  <c r="A2" i="59"/>
  <c r="A29" i="58"/>
  <c r="D28" i="58"/>
  <c r="A28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E19" i="58"/>
  <c r="D18" i="58"/>
  <c r="C18" i="58"/>
  <c r="C17" i="58"/>
  <c r="D16" i="58"/>
  <c r="F14" i="58"/>
  <c r="D14" i="58"/>
  <c r="E14" i="58" s="1"/>
  <c r="C14" i="58"/>
  <c r="E13" i="58"/>
  <c r="D13" i="58"/>
  <c r="F13" i="58" s="1"/>
  <c r="C13" i="58"/>
  <c r="D12" i="58"/>
  <c r="C12" i="58"/>
  <c r="D11" i="58"/>
  <c r="C10" i="58"/>
  <c r="F9" i="58"/>
  <c r="D9" i="58"/>
  <c r="E9" i="58" s="1"/>
  <c r="C9" i="58"/>
  <c r="C7" i="58"/>
  <c r="A5" i="58"/>
  <c r="A2" i="58"/>
  <c r="A26" i="56"/>
  <c r="E25" i="56"/>
  <c r="A25" i="56"/>
  <c r="G24" i="56"/>
  <c r="F24" i="56"/>
  <c r="E24" i="56"/>
  <c r="D24" i="56"/>
  <c r="G23" i="56"/>
  <c r="F23" i="56"/>
  <c r="G22" i="56"/>
  <c r="F22" i="56"/>
  <c r="G21" i="56"/>
  <c r="F21" i="56"/>
  <c r="G20" i="56"/>
  <c r="F20" i="56"/>
  <c r="G19" i="56"/>
  <c r="F19" i="56"/>
  <c r="G18" i="56"/>
  <c r="F18" i="56"/>
  <c r="G17" i="56"/>
  <c r="F17" i="56"/>
  <c r="G16" i="56"/>
  <c r="F16" i="56"/>
  <c r="G15" i="56"/>
  <c r="F15" i="56"/>
  <c r="G14" i="56"/>
  <c r="F14" i="56"/>
  <c r="G13" i="56"/>
  <c r="F13" i="56"/>
  <c r="G12" i="56"/>
  <c r="F12" i="56"/>
  <c r="G11" i="56"/>
  <c r="F11" i="56"/>
  <c r="G10" i="56"/>
  <c r="F10" i="56"/>
  <c r="G9" i="56"/>
  <c r="F9" i="56"/>
  <c r="G8" i="56"/>
  <c r="F8" i="56"/>
  <c r="G7" i="56"/>
  <c r="F7" i="56"/>
  <c r="A5" i="56"/>
  <c r="A2" i="56"/>
  <c r="A28" i="57"/>
  <c r="E27" i="57"/>
  <c r="A27" i="57"/>
  <c r="G26" i="57"/>
  <c r="E26" i="57"/>
  <c r="F26" i="57" s="1"/>
  <c r="D26" i="57"/>
  <c r="G25" i="57"/>
  <c r="F25" i="57"/>
  <c r="G24" i="57"/>
  <c r="F24" i="57"/>
  <c r="G23" i="57"/>
  <c r="F23" i="57"/>
  <c r="G22" i="57"/>
  <c r="F22" i="57"/>
  <c r="G21" i="57"/>
  <c r="F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G10" i="57"/>
  <c r="F10" i="57"/>
  <c r="G9" i="57"/>
  <c r="F9" i="57"/>
  <c r="G8" i="57"/>
  <c r="F8" i="57"/>
  <c r="G7" i="57"/>
  <c r="F7" i="57"/>
  <c r="A5" i="57"/>
  <c r="A2" i="57"/>
  <c r="A29" i="55"/>
  <c r="H28" i="55"/>
  <c r="A28" i="55"/>
  <c r="J27" i="55"/>
  <c r="I27" i="55"/>
  <c r="H27" i="55"/>
  <c r="F27" i="55"/>
  <c r="J26" i="55"/>
  <c r="I26" i="55"/>
  <c r="J25" i="55"/>
  <c r="I25" i="55"/>
  <c r="J24" i="55"/>
  <c r="I24" i="55"/>
  <c r="J23" i="55"/>
  <c r="I23" i="55"/>
  <c r="J22" i="55"/>
  <c r="I22" i="55"/>
  <c r="J21" i="55"/>
  <c r="I21" i="55"/>
  <c r="J20" i="55"/>
  <c r="I20" i="55"/>
  <c r="J19" i="55"/>
  <c r="I19" i="55"/>
  <c r="J18" i="55"/>
  <c r="I18" i="55"/>
  <c r="J17" i="55"/>
  <c r="I17" i="55"/>
  <c r="J16" i="55"/>
  <c r="I16" i="55"/>
  <c r="J15" i="55"/>
  <c r="I15" i="55"/>
  <c r="J14" i="55"/>
  <c r="I14" i="55"/>
  <c r="J13" i="55"/>
  <c r="I13" i="55"/>
  <c r="J12" i="55"/>
  <c r="I12" i="55"/>
  <c r="J11" i="55"/>
  <c r="I11" i="55"/>
  <c r="J10" i="55"/>
  <c r="I10" i="55"/>
  <c r="J9" i="55"/>
  <c r="I9" i="55"/>
  <c r="J8" i="55"/>
  <c r="I8" i="55"/>
  <c r="J7" i="55"/>
  <c r="I7" i="55"/>
  <c r="A5" i="55"/>
  <c r="A2" i="55"/>
  <c r="A29" i="103"/>
  <c r="E28" i="103"/>
  <c r="A28" i="103"/>
  <c r="G26" i="103"/>
  <c r="F26" i="103"/>
  <c r="G25" i="103"/>
  <c r="E25" i="103"/>
  <c r="F25" i="103" s="1"/>
  <c r="D25" i="103"/>
  <c r="D27" i="103" s="1"/>
  <c r="G24" i="103"/>
  <c r="F24" i="103"/>
  <c r="G23" i="103"/>
  <c r="F23" i="103"/>
  <c r="G22" i="103"/>
  <c r="F22" i="103"/>
  <c r="G21" i="103"/>
  <c r="F21" i="103"/>
  <c r="G20" i="103"/>
  <c r="F20" i="103"/>
  <c r="G19" i="103"/>
  <c r="F19" i="103"/>
  <c r="G18" i="103"/>
  <c r="F18" i="103"/>
  <c r="G17" i="103"/>
  <c r="F17" i="103"/>
  <c r="G16" i="103"/>
  <c r="F16" i="103"/>
  <c r="G15" i="103"/>
  <c r="F15" i="103"/>
  <c r="G14" i="103"/>
  <c r="F14" i="103"/>
  <c r="G13" i="103"/>
  <c r="F13" i="103"/>
  <c r="G12" i="103"/>
  <c r="F12" i="103"/>
  <c r="G11" i="103"/>
  <c r="F11" i="103"/>
  <c r="G10" i="103"/>
  <c r="F10" i="103"/>
  <c r="G9" i="103"/>
  <c r="F9" i="103"/>
  <c r="G8" i="103"/>
  <c r="F8" i="103"/>
  <c r="G7" i="103"/>
  <c r="F7" i="103"/>
  <c r="A5" i="103"/>
  <c r="A2" i="103"/>
  <c r="A22" i="94"/>
  <c r="E21" i="94"/>
  <c r="A21" i="94"/>
  <c r="E20" i="94"/>
  <c r="F20" i="94" s="1"/>
  <c r="D20" i="94"/>
  <c r="G20" i="94" s="1"/>
  <c r="G19" i="94"/>
  <c r="F19" i="94"/>
  <c r="G18" i="94"/>
  <c r="F18" i="94"/>
  <c r="G17" i="94"/>
  <c r="F17" i="94"/>
  <c r="G16" i="94"/>
  <c r="F16" i="94"/>
  <c r="G15" i="94"/>
  <c r="F15" i="94"/>
  <c r="G14" i="94"/>
  <c r="F14" i="94"/>
  <c r="G13" i="94"/>
  <c r="F13" i="94"/>
  <c r="G12" i="94"/>
  <c r="F12" i="94"/>
  <c r="G11" i="94"/>
  <c r="F11" i="94"/>
  <c r="G10" i="94"/>
  <c r="F10" i="94"/>
  <c r="G9" i="94"/>
  <c r="F9" i="94"/>
  <c r="G8" i="94"/>
  <c r="F8" i="94"/>
  <c r="G7" i="94"/>
  <c r="F7" i="94"/>
  <c r="A5" i="94"/>
  <c r="A2" i="94"/>
  <c r="A25" i="53"/>
  <c r="F24" i="53"/>
  <c r="A24" i="53"/>
  <c r="H23" i="53"/>
  <c r="I23" i="53" s="1"/>
  <c r="F23" i="53"/>
  <c r="E23" i="53"/>
  <c r="J22" i="53"/>
  <c r="I22" i="53"/>
  <c r="J21" i="53"/>
  <c r="I21" i="53"/>
  <c r="J20" i="53"/>
  <c r="I20" i="53"/>
  <c r="J19" i="53"/>
  <c r="I19" i="53"/>
  <c r="J18" i="53"/>
  <c r="I18" i="53"/>
  <c r="J17" i="53"/>
  <c r="I17" i="53"/>
  <c r="J16" i="53"/>
  <c r="I16" i="53"/>
  <c r="J15" i="53"/>
  <c r="I15" i="53"/>
  <c r="J14" i="53"/>
  <c r="I14" i="53"/>
  <c r="J13" i="53"/>
  <c r="I13" i="53"/>
  <c r="J12" i="53"/>
  <c r="I12" i="53"/>
  <c r="J11" i="53"/>
  <c r="I11" i="53"/>
  <c r="J10" i="53"/>
  <c r="I10" i="53"/>
  <c r="J9" i="53"/>
  <c r="I9" i="53"/>
  <c r="J8" i="53"/>
  <c r="I8" i="53"/>
  <c r="J7" i="53"/>
  <c r="I7" i="53"/>
  <c r="A5" i="53"/>
  <c r="A2" i="53"/>
  <c r="A29" i="108"/>
  <c r="K28" i="108"/>
  <c r="A28" i="108"/>
  <c r="K27" i="108"/>
  <c r="J27" i="108"/>
  <c r="M26" i="108"/>
  <c r="L26" i="108"/>
  <c r="M25" i="108"/>
  <c r="L25" i="108"/>
  <c r="M24" i="108"/>
  <c r="L24" i="108"/>
  <c r="M23" i="108"/>
  <c r="L23" i="108"/>
  <c r="M22" i="108"/>
  <c r="L22" i="108"/>
  <c r="M21" i="108"/>
  <c r="L21" i="108"/>
  <c r="M20" i="108"/>
  <c r="L20" i="108"/>
  <c r="M19" i="108"/>
  <c r="L19" i="108"/>
  <c r="M18" i="108"/>
  <c r="L18" i="108"/>
  <c r="M17" i="108"/>
  <c r="L17" i="108"/>
  <c r="M16" i="108"/>
  <c r="L16" i="108"/>
  <c r="M15" i="108"/>
  <c r="L15" i="108"/>
  <c r="M14" i="108"/>
  <c r="L14" i="108"/>
  <c r="M13" i="108"/>
  <c r="L13" i="108"/>
  <c r="M12" i="108"/>
  <c r="L12" i="108"/>
  <c r="M11" i="108"/>
  <c r="L11" i="108"/>
  <c r="M10" i="108"/>
  <c r="L10" i="108"/>
  <c r="M9" i="108"/>
  <c r="L9" i="108"/>
  <c r="M8" i="108"/>
  <c r="L8" i="108"/>
  <c r="A5" i="108"/>
  <c r="A2" i="108"/>
  <c r="A27" i="52"/>
  <c r="M26" i="52"/>
  <c r="A26" i="52"/>
  <c r="M25" i="52"/>
  <c r="N25" i="52" s="1"/>
  <c r="L25" i="52"/>
  <c r="O25" i="52" s="1"/>
  <c r="K25" i="52"/>
  <c r="O24" i="52"/>
  <c r="N24" i="52"/>
  <c r="O23" i="52"/>
  <c r="N23" i="52"/>
  <c r="O22" i="52"/>
  <c r="N22" i="52"/>
  <c r="O21" i="52"/>
  <c r="N21" i="52"/>
  <c r="O20" i="52"/>
  <c r="N20" i="52"/>
  <c r="O19" i="52"/>
  <c r="N19" i="52"/>
  <c r="O18" i="52"/>
  <c r="N18" i="52"/>
  <c r="O17" i="52"/>
  <c r="N17" i="52"/>
  <c r="O16" i="52"/>
  <c r="N16" i="52"/>
  <c r="O15" i="52"/>
  <c r="N15" i="52"/>
  <c r="O14" i="52"/>
  <c r="N14" i="52"/>
  <c r="O13" i="52"/>
  <c r="N13" i="52"/>
  <c r="O12" i="52"/>
  <c r="N12" i="52"/>
  <c r="O11" i="52"/>
  <c r="N11" i="52"/>
  <c r="O10" i="52"/>
  <c r="N10" i="52"/>
  <c r="O9" i="52"/>
  <c r="N9" i="52"/>
  <c r="O8" i="52"/>
  <c r="N8" i="52"/>
  <c r="A5" i="52"/>
  <c r="A2" i="52"/>
  <c r="A29" i="92"/>
  <c r="D28" i="92"/>
  <c r="A28" i="92"/>
  <c r="F26" i="92"/>
  <c r="E26" i="92"/>
  <c r="D25" i="92"/>
  <c r="F24" i="92"/>
  <c r="E24" i="92"/>
  <c r="F23" i="92"/>
  <c r="E23" i="92"/>
  <c r="F22" i="92"/>
  <c r="E22" i="92"/>
  <c r="F21" i="92"/>
  <c r="E21" i="92"/>
  <c r="F20" i="92"/>
  <c r="E20" i="92"/>
  <c r="F19" i="92"/>
  <c r="E19" i="92"/>
  <c r="F18" i="92"/>
  <c r="E18" i="92"/>
  <c r="F17" i="92"/>
  <c r="E17" i="92"/>
  <c r="F16" i="92"/>
  <c r="E16" i="92"/>
  <c r="F15" i="92"/>
  <c r="E15" i="92"/>
  <c r="F14" i="92"/>
  <c r="E14" i="92"/>
  <c r="F13" i="92"/>
  <c r="E13" i="92"/>
  <c r="F12" i="92"/>
  <c r="E12" i="92"/>
  <c r="F11" i="92"/>
  <c r="E11" i="92"/>
  <c r="F10" i="92"/>
  <c r="E10" i="92"/>
  <c r="D9" i="92"/>
  <c r="D8" i="92"/>
  <c r="D7" i="92"/>
  <c r="E7" i="92" s="1"/>
  <c r="C7" i="92"/>
  <c r="A5" i="92"/>
  <c r="A2" i="92"/>
  <c r="A29" i="111"/>
  <c r="L28" i="111"/>
  <c r="A28" i="111"/>
  <c r="M26" i="111"/>
  <c r="M25" i="111"/>
  <c r="L25" i="111"/>
  <c r="L27" i="111" s="1"/>
  <c r="D15" i="83" s="1"/>
  <c r="J25" i="111"/>
  <c r="J27" i="111" s="1"/>
  <c r="I25" i="111"/>
  <c r="I27" i="111" s="1"/>
  <c r="H25" i="111"/>
  <c r="H27" i="111" s="1"/>
  <c r="M24" i="111"/>
  <c r="M23" i="111"/>
  <c r="M22" i="111"/>
  <c r="M21" i="111"/>
  <c r="M20" i="111"/>
  <c r="M19" i="111"/>
  <c r="M18" i="111"/>
  <c r="M17" i="111"/>
  <c r="M16" i="111"/>
  <c r="M15" i="111"/>
  <c r="M14" i="111"/>
  <c r="M13" i="111"/>
  <c r="M12" i="111"/>
  <c r="M11" i="111"/>
  <c r="M10" i="111"/>
  <c r="M9" i="111"/>
  <c r="M8" i="111"/>
  <c r="A5" i="111"/>
  <c r="A2" i="111"/>
  <c r="A29" i="110"/>
  <c r="I28" i="110"/>
  <c r="A28" i="110"/>
  <c r="L26" i="110"/>
  <c r="K25" i="110"/>
  <c r="K27" i="110" s="1"/>
  <c r="I25" i="110"/>
  <c r="I27" i="110" s="1"/>
  <c r="H25" i="110"/>
  <c r="H27" i="110" s="1"/>
  <c r="G25" i="110"/>
  <c r="G27" i="110" s="1"/>
  <c r="L24" i="110"/>
  <c r="L23" i="110"/>
  <c r="L22" i="110"/>
  <c r="L21" i="110"/>
  <c r="L20" i="110"/>
  <c r="L19" i="110"/>
  <c r="L18" i="110"/>
  <c r="L17" i="110"/>
  <c r="L16" i="110"/>
  <c r="L15" i="110"/>
  <c r="L14" i="110"/>
  <c r="L13" i="110"/>
  <c r="L12" i="110"/>
  <c r="L11" i="110"/>
  <c r="L10" i="110"/>
  <c r="L9" i="110"/>
  <c r="L8" i="110"/>
  <c r="A5" i="110"/>
  <c r="A2" i="110"/>
  <c r="A29" i="49"/>
  <c r="L28" i="49"/>
  <c r="A28" i="49"/>
  <c r="Q26" i="49"/>
  <c r="P26" i="49"/>
  <c r="O25" i="49"/>
  <c r="Q25" i="49" s="1"/>
  <c r="K25" i="49"/>
  <c r="K27" i="49" s="1"/>
  <c r="Q24" i="49"/>
  <c r="P24" i="49"/>
  <c r="Q23" i="49"/>
  <c r="P23" i="49"/>
  <c r="Q22" i="49"/>
  <c r="P22" i="49"/>
  <c r="Q21" i="49"/>
  <c r="P21" i="49"/>
  <c r="Q20" i="49"/>
  <c r="P20" i="49"/>
  <c r="Q19" i="49"/>
  <c r="P19" i="49"/>
  <c r="Q18" i="49"/>
  <c r="P18" i="49"/>
  <c r="Q17" i="49"/>
  <c r="P17" i="49"/>
  <c r="Q16" i="49"/>
  <c r="P16" i="49"/>
  <c r="Q15" i="49"/>
  <c r="P15" i="49"/>
  <c r="Q14" i="49"/>
  <c r="P14" i="49"/>
  <c r="Q13" i="49"/>
  <c r="P13" i="49"/>
  <c r="Q12" i="49"/>
  <c r="P12" i="49"/>
  <c r="Q11" i="49"/>
  <c r="P11" i="49"/>
  <c r="Q10" i="49"/>
  <c r="P10" i="49"/>
  <c r="Q9" i="49"/>
  <c r="P9" i="49"/>
  <c r="Q8" i="49"/>
  <c r="P8" i="49"/>
  <c r="A5" i="49"/>
  <c r="A2" i="49"/>
  <c r="A29" i="48"/>
  <c r="J28" i="48"/>
  <c r="A28" i="48"/>
  <c r="L26" i="48"/>
  <c r="K26" i="48"/>
  <c r="J25" i="48"/>
  <c r="K25" i="48" s="1"/>
  <c r="I25" i="48"/>
  <c r="L25" i="48" s="1"/>
  <c r="L24" i="48"/>
  <c r="K24" i="48"/>
  <c r="L23" i="48"/>
  <c r="K23" i="48"/>
  <c r="L22" i="48"/>
  <c r="K22" i="48"/>
  <c r="L21" i="48"/>
  <c r="K21" i="48"/>
  <c r="L20" i="48"/>
  <c r="K20" i="48"/>
  <c r="L19" i="48"/>
  <c r="K19" i="48"/>
  <c r="L18" i="48"/>
  <c r="K18" i="48"/>
  <c r="L17" i="48"/>
  <c r="K17" i="48"/>
  <c r="L16" i="48"/>
  <c r="K16" i="48"/>
  <c r="L15" i="48"/>
  <c r="K15" i="48"/>
  <c r="L14" i="48"/>
  <c r="K14" i="48"/>
  <c r="L13" i="48"/>
  <c r="K13" i="48"/>
  <c r="L12" i="48"/>
  <c r="K12" i="48"/>
  <c r="L11" i="48"/>
  <c r="K11" i="48"/>
  <c r="L10" i="48"/>
  <c r="K10" i="48"/>
  <c r="L9" i="48"/>
  <c r="K9" i="48"/>
  <c r="L8" i="48"/>
  <c r="K8" i="48"/>
  <c r="A5" i="48"/>
  <c r="A2" i="48"/>
  <c r="A29" i="101"/>
  <c r="D28" i="101"/>
  <c r="A28" i="101"/>
  <c r="F26" i="101"/>
  <c r="E26" i="101"/>
  <c r="F24" i="101"/>
  <c r="E24" i="101"/>
  <c r="F23" i="101"/>
  <c r="E23" i="101"/>
  <c r="F22" i="101"/>
  <c r="E22" i="101"/>
  <c r="F21" i="101"/>
  <c r="E21" i="101"/>
  <c r="F20" i="101"/>
  <c r="E20" i="101"/>
  <c r="F19" i="101"/>
  <c r="E19" i="101"/>
  <c r="F18" i="101"/>
  <c r="E18" i="101"/>
  <c r="F17" i="101"/>
  <c r="E17" i="101"/>
  <c r="F16" i="101"/>
  <c r="E16" i="101"/>
  <c r="F15" i="101"/>
  <c r="E15" i="101"/>
  <c r="F14" i="101"/>
  <c r="E14" i="101"/>
  <c r="F13" i="101"/>
  <c r="E13" i="101"/>
  <c r="F12" i="101"/>
  <c r="E12" i="101"/>
  <c r="F11" i="101"/>
  <c r="E11" i="101"/>
  <c r="F10" i="101"/>
  <c r="E10" i="101"/>
  <c r="F9" i="101"/>
  <c r="E9" i="101"/>
  <c r="C8" i="101"/>
  <c r="A5" i="101"/>
  <c r="A2" i="101"/>
  <c r="A28" i="112"/>
  <c r="L27" i="112"/>
  <c r="A27" i="112"/>
  <c r="O26" i="112"/>
  <c r="P26" i="112" s="1"/>
  <c r="M26" i="112"/>
  <c r="L26" i="112"/>
  <c r="K26" i="112"/>
  <c r="Q6" i="112"/>
  <c r="A4" i="112"/>
  <c r="H2" i="112"/>
  <c r="A29" i="109"/>
  <c r="M28" i="109"/>
  <c r="A28" i="109"/>
  <c r="M27" i="109"/>
  <c r="L27" i="109"/>
  <c r="O27" i="109" s="1"/>
  <c r="K27" i="109"/>
  <c r="O26" i="109"/>
  <c r="N26" i="109"/>
  <c r="O25" i="109"/>
  <c r="N25" i="109"/>
  <c r="O24" i="109"/>
  <c r="N24" i="109"/>
  <c r="O23" i="109"/>
  <c r="N23" i="109"/>
  <c r="O22" i="109"/>
  <c r="N22" i="109"/>
  <c r="O21" i="109"/>
  <c r="N21" i="109"/>
  <c r="O20" i="109"/>
  <c r="N20" i="109"/>
  <c r="O19" i="109"/>
  <c r="N19" i="109"/>
  <c r="O18" i="109"/>
  <c r="N18" i="109"/>
  <c r="O17" i="109"/>
  <c r="N17" i="109"/>
  <c r="O16" i="109"/>
  <c r="N16" i="109"/>
  <c r="O15" i="109"/>
  <c r="N15" i="109"/>
  <c r="O14" i="109"/>
  <c r="N14" i="109"/>
  <c r="O13" i="109"/>
  <c r="N13" i="109"/>
  <c r="O12" i="109"/>
  <c r="N12" i="109"/>
  <c r="O11" i="109"/>
  <c r="N11" i="109"/>
  <c r="O10" i="109"/>
  <c r="N10" i="109"/>
  <c r="O9" i="109"/>
  <c r="N9" i="109"/>
  <c r="O8" i="109"/>
  <c r="N8" i="109"/>
  <c r="A5" i="109"/>
  <c r="A2" i="109"/>
  <c r="AD65" i="151"/>
  <c r="AI25" i="151"/>
  <c r="AI61" i="151" s="1"/>
  <c r="A16" i="151"/>
  <c r="U15" i="151"/>
  <c r="A15" i="151"/>
  <c r="U14" i="151"/>
  <c r="X13" i="151"/>
  <c r="W12" i="151"/>
  <c r="W14" i="151" s="1"/>
  <c r="U12" i="151"/>
  <c r="T12" i="151"/>
  <c r="T14" i="151" s="1"/>
  <c r="S12" i="151"/>
  <c r="X12" i="151" s="1"/>
  <c r="R12" i="151"/>
  <c r="R14" i="151" s="1"/>
  <c r="Q12" i="151"/>
  <c r="P12" i="151"/>
  <c r="O12" i="151"/>
  <c r="N12" i="151"/>
  <c r="M12" i="151"/>
  <c r="L12" i="151"/>
  <c r="X11" i="151"/>
  <c r="X10" i="151"/>
  <c r="X9" i="151"/>
  <c r="X8" i="151"/>
  <c r="A5" i="151"/>
  <c r="A2" i="151"/>
  <c r="A39" i="150"/>
  <c r="T38" i="150"/>
  <c r="A38" i="150"/>
  <c r="T37" i="150"/>
  <c r="R37" i="150"/>
  <c r="W36" i="150"/>
  <c r="V35" i="150"/>
  <c r="T35" i="150"/>
  <c r="S35" i="150"/>
  <c r="S37" i="150" s="1"/>
  <c r="R35" i="150"/>
  <c r="Q35" i="150"/>
  <c r="Q37" i="150" s="1"/>
  <c r="W34" i="150"/>
  <c r="W33" i="150"/>
  <c r="W32" i="150"/>
  <c r="W13" i="150"/>
  <c r="W12" i="150"/>
  <c r="W11" i="150"/>
  <c r="W10" i="150"/>
  <c r="W9" i="150"/>
  <c r="W8" i="150"/>
  <c r="A5" i="150"/>
  <c r="A2" i="150"/>
  <c r="A60" i="45"/>
  <c r="T59" i="45"/>
  <c r="A59" i="45"/>
  <c r="V58" i="45"/>
  <c r="Q58" i="45"/>
  <c r="W57" i="45"/>
  <c r="V56" i="45"/>
  <c r="T56" i="45"/>
  <c r="T58" i="45" s="1"/>
  <c r="S56" i="45"/>
  <c r="S58" i="45" s="1"/>
  <c r="R56" i="45"/>
  <c r="Q56" i="45"/>
  <c r="W55" i="45"/>
  <c r="W54" i="45"/>
  <c r="W53" i="45"/>
  <c r="W14" i="45"/>
  <c r="W13" i="45"/>
  <c r="W12" i="45"/>
  <c r="W11" i="45"/>
  <c r="W10" i="45"/>
  <c r="W9" i="45"/>
  <c r="W8" i="45"/>
  <c r="X7" i="45"/>
  <c r="A5" i="45"/>
  <c r="A2" i="45"/>
  <c r="AD79" i="149"/>
  <c r="N21" i="149"/>
  <c r="S17" i="149"/>
  <c r="W16" i="149"/>
  <c r="U16" i="149"/>
  <c r="S16" i="149"/>
  <c r="X16" i="149" s="1"/>
  <c r="X15" i="149"/>
  <c r="X14" i="149"/>
  <c r="T14" i="149"/>
  <c r="T16" i="149" s="1"/>
  <c r="S14" i="149"/>
  <c r="R14" i="149"/>
  <c r="R16" i="149" s="1"/>
  <c r="X13" i="149"/>
  <c r="X12" i="149"/>
  <c r="X11" i="149"/>
  <c r="A5" i="149"/>
  <c r="A2" i="149"/>
  <c r="A107" i="140"/>
  <c r="G106" i="140"/>
  <c r="A106" i="140"/>
  <c r="L104" i="140"/>
  <c r="K103" i="140"/>
  <c r="K105" i="140" s="1"/>
  <c r="I103" i="140"/>
  <c r="I105" i="140" s="1"/>
  <c r="H103" i="140"/>
  <c r="G103" i="140"/>
  <c r="G105" i="140" s="1"/>
  <c r="L102" i="140"/>
  <c r="A5" i="140"/>
  <c r="A2" i="140"/>
  <c r="A29" i="43"/>
  <c r="K28" i="43"/>
  <c r="A28" i="43"/>
  <c r="N26" i="43"/>
  <c r="N25" i="43"/>
  <c r="M25" i="43"/>
  <c r="M27" i="43" s="1"/>
  <c r="K25" i="43"/>
  <c r="K27" i="43" s="1"/>
  <c r="J25" i="43"/>
  <c r="J27" i="43" s="1"/>
  <c r="N27" i="43" s="1"/>
  <c r="I25" i="43"/>
  <c r="I27" i="43" s="1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O7" i="43"/>
  <c r="A5" i="43"/>
  <c r="A2" i="43"/>
  <c r="A29" i="42"/>
  <c r="A18" i="149" s="1"/>
  <c r="L28" i="42"/>
  <c r="A28" i="42"/>
  <c r="A17" i="149" s="1"/>
  <c r="O27" i="42"/>
  <c r="O26" i="42"/>
  <c r="O25" i="42"/>
  <c r="N25" i="42"/>
  <c r="N27" i="42" s="1"/>
  <c r="L25" i="42"/>
  <c r="L27" i="42" s="1"/>
  <c r="K25" i="42"/>
  <c r="K27" i="42" s="1"/>
  <c r="J25" i="42"/>
  <c r="J27" i="42" s="1"/>
  <c r="O24" i="42"/>
  <c r="O23" i="42"/>
  <c r="O22" i="42"/>
  <c r="O21" i="42"/>
  <c r="O20" i="42"/>
  <c r="O19" i="42"/>
  <c r="O18" i="42"/>
  <c r="O17" i="42"/>
  <c r="O16" i="42"/>
  <c r="O15" i="42"/>
  <c r="O14" i="42"/>
  <c r="O13" i="42"/>
  <c r="O12" i="42"/>
  <c r="O11" i="42"/>
  <c r="O10" i="42"/>
  <c r="O9" i="42"/>
  <c r="O8" i="42"/>
  <c r="A5" i="42"/>
  <c r="A2" i="42"/>
  <c r="AC376" i="90"/>
  <c r="A29" i="90"/>
  <c r="A28" i="90"/>
  <c r="R27" i="90"/>
  <c r="U27" i="90" s="1"/>
  <c r="H27" i="90"/>
  <c r="U26" i="90"/>
  <c r="T25" i="90"/>
  <c r="T27" i="90" s="1"/>
  <c r="S25" i="90"/>
  <c r="S27" i="90" s="1"/>
  <c r="R25" i="90"/>
  <c r="U25" i="90" s="1"/>
  <c r="Q25" i="90"/>
  <c r="Q27" i="90" s="1"/>
  <c r="U24" i="90"/>
  <c r="U23" i="90"/>
  <c r="U22" i="90"/>
  <c r="U21" i="90"/>
  <c r="U20" i="90"/>
  <c r="U19" i="90"/>
  <c r="U18" i="90"/>
  <c r="U17" i="90"/>
  <c r="U16" i="90"/>
  <c r="U15" i="90"/>
  <c r="A5" i="90"/>
  <c r="A2" i="90"/>
  <c r="A29" i="107"/>
  <c r="N28" i="107"/>
  <c r="A28" i="107"/>
  <c r="P27" i="107"/>
  <c r="N27" i="107"/>
  <c r="O27" i="107" s="1"/>
  <c r="M27" i="107"/>
  <c r="P26" i="107"/>
  <c r="O26" i="107"/>
  <c r="P25" i="107"/>
  <c r="O25" i="107"/>
  <c r="P24" i="107"/>
  <c r="O24" i="107"/>
  <c r="P23" i="107"/>
  <c r="O23" i="107"/>
  <c r="P22" i="107"/>
  <c r="O22" i="107"/>
  <c r="P21" i="107"/>
  <c r="O21" i="107"/>
  <c r="P20" i="107"/>
  <c r="O20" i="107"/>
  <c r="P19" i="107"/>
  <c r="O19" i="107"/>
  <c r="P18" i="107"/>
  <c r="O18" i="107"/>
  <c r="P17" i="107"/>
  <c r="O17" i="107"/>
  <c r="P16" i="107"/>
  <c r="O16" i="107"/>
  <c r="P15" i="107"/>
  <c r="O15" i="107"/>
  <c r="P14" i="107"/>
  <c r="O14" i="107"/>
  <c r="P13" i="107"/>
  <c r="O13" i="107"/>
  <c r="P12" i="107"/>
  <c r="O12" i="107"/>
  <c r="P11" i="107"/>
  <c r="O11" i="107"/>
  <c r="P10" i="107"/>
  <c r="O10" i="107"/>
  <c r="P9" i="107"/>
  <c r="O9" i="107"/>
  <c r="P8" i="107"/>
  <c r="O8" i="107"/>
  <c r="A5" i="107"/>
  <c r="A2" i="107"/>
  <c r="A27" i="89"/>
  <c r="N26" i="89"/>
  <c r="A26" i="89"/>
  <c r="P25" i="89"/>
  <c r="O25" i="89"/>
  <c r="N25" i="89"/>
  <c r="M25" i="89"/>
  <c r="P24" i="89"/>
  <c r="O24" i="89"/>
  <c r="P23" i="89"/>
  <c r="O23" i="89"/>
  <c r="P22" i="89"/>
  <c r="O22" i="89"/>
  <c r="P21" i="89"/>
  <c r="O21" i="89"/>
  <c r="P20" i="89"/>
  <c r="O20" i="89"/>
  <c r="P19" i="89"/>
  <c r="O19" i="89"/>
  <c r="P18" i="89"/>
  <c r="O18" i="89"/>
  <c r="P17" i="89"/>
  <c r="O17" i="89"/>
  <c r="P16" i="89"/>
  <c r="O16" i="89"/>
  <c r="P15" i="89"/>
  <c r="O15" i="89"/>
  <c r="P14" i="89"/>
  <c r="O14" i="89"/>
  <c r="P13" i="89"/>
  <c r="O13" i="89"/>
  <c r="P12" i="89"/>
  <c r="O12" i="89"/>
  <c r="P11" i="89"/>
  <c r="O11" i="89"/>
  <c r="P10" i="89"/>
  <c r="O10" i="89"/>
  <c r="P9" i="89"/>
  <c r="O9" i="89"/>
  <c r="P8" i="89"/>
  <c r="O8" i="89"/>
  <c r="A5" i="89"/>
  <c r="A2" i="89"/>
  <c r="A29" i="106"/>
  <c r="L28" i="106"/>
  <c r="A28" i="106"/>
  <c r="N27" i="106"/>
  <c r="L27" i="106"/>
  <c r="M27" i="106" s="1"/>
  <c r="K27" i="106"/>
  <c r="J27" i="106"/>
  <c r="N26" i="106"/>
  <c r="M26" i="106"/>
  <c r="N25" i="106"/>
  <c r="M25" i="106"/>
  <c r="N24" i="106"/>
  <c r="M24" i="106"/>
  <c r="N23" i="106"/>
  <c r="M23" i="106"/>
  <c r="N22" i="106"/>
  <c r="M22" i="106"/>
  <c r="N21" i="106"/>
  <c r="M21" i="106"/>
  <c r="N20" i="106"/>
  <c r="M20" i="106"/>
  <c r="N19" i="106"/>
  <c r="M19" i="106"/>
  <c r="N18" i="106"/>
  <c r="M18" i="106"/>
  <c r="N17" i="106"/>
  <c r="M17" i="106"/>
  <c r="N16" i="106"/>
  <c r="M16" i="106"/>
  <c r="N15" i="106"/>
  <c r="M15" i="106"/>
  <c r="N14" i="106"/>
  <c r="M14" i="106"/>
  <c r="N13" i="106"/>
  <c r="M13" i="106"/>
  <c r="N12" i="106"/>
  <c r="M12" i="106"/>
  <c r="N11" i="106"/>
  <c r="M11" i="106"/>
  <c r="N10" i="106"/>
  <c r="M10" i="106"/>
  <c r="N9" i="106"/>
  <c r="M9" i="106"/>
  <c r="N8" i="106"/>
  <c r="M8" i="106"/>
  <c r="A5" i="106"/>
  <c r="A2" i="106"/>
  <c r="A27" i="41"/>
  <c r="L26" i="41"/>
  <c r="A26" i="41"/>
  <c r="P24" i="41"/>
  <c r="O24" i="41"/>
  <c r="N23" i="41"/>
  <c r="N25" i="41" s="1"/>
  <c r="L23" i="41"/>
  <c r="L25" i="41" s="1"/>
  <c r="K23" i="41"/>
  <c r="J23" i="41"/>
  <c r="J25" i="41" s="1"/>
  <c r="P22" i="41"/>
  <c r="O22" i="41"/>
  <c r="P21" i="41"/>
  <c r="O21" i="41"/>
  <c r="P20" i="41"/>
  <c r="O20" i="41"/>
  <c r="P19" i="41"/>
  <c r="O19" i="41"/>
  <c r="P18" i="41"/>
  <c r="O18" i="41"/>
  <c r="P17" i="41"/>
  <c r="O17" i="41"/>
  <c r="P16" i="41"/>
  <c r="O16" i="41"/>
  <c r="P15" i="41"/>
  <c r="O15" i="41"/>
  <c r="P14" i="41"/>
  <c r="O14" i="41"/>
  <c r="P13" i="41"/>
  <c r="O13" i="41"/>
  <c r="P12" i="41"/>
  <c r="O12" i="41"/>
  <c r="P11" i="41"/>
  <c r="O11" i="41"/>
  <c r="P10" i="41"/>
  <c r="O10" i="41"/>
  <c r="P9" i="41"/>
  <c r="O9" i="41"/>
  <c r="P8" i="41"/>
  <c r="O8" i="41"/>
  <c r="A5" i="41"/>
  <c r="A2" i="41"/>
  <c r="A29" i="91"/>
  <c r="D28" i="91"/>
  <c r="A28" i="91"/>
  <c r="F26" i="91"/>
  <c r="E26" i="91"/>
  <c r="F25" i="91"/>
  <c r="E25" i="91"/>
  <c r="F24" i="91"/>
  <c r="E24" i="91"/>
  <c r="F23" i="91"/>
  <c r="E23" i="91"/>
  <c r="F22" i="91"/>
  <c r="E22" i="91"/>
  <c r="F21" i="91"/>
  <c r="E21" i="91"/>
  <c r="F20" i="91"/>
  <c r="E20" i="91"/>
  <c r="F19" i="91"/>
  <c r="E19" i="91"/>
  <c r="F18" i="91"/>
  <c r="E18" i="91"/>
  <c r="F17" i="91"/>
  <c r="E17" i="91"/>
  <c r="F16" i="91"/>
  <c r="E16" i="91"/>
  <c r="F15" i="91"/>
  <c r="E15" i="91"/>
  <c r="F14" i="91"/>
  <c r="E14" i="91"/>
  <c r="F13" i="91"/>
  <c r="E13" i="91"/>
  <c r="F12" i="91"/>
  <c r="E12" i="91"/>
  <c r="F11" i="91"/>
  <c r="E11" i="91"/>
  <c r="D10" i="91"/>
  <c r="E10" i="91" s="1"/>
  <c r="C10" i="91"/>
  <c r="F10" i="91" s="1"/>
  <c r="F9" i="91"/>
  <c r="E9" i="91"/>
  <c r="D9" i="91"/>
  <c r="C9" i="91"/>
  <c r="D8" i="91"/>
  <c r="C8" i="91"/>
  <c r="F8" i="91" s="1"/>
  <c r="A5" i="91"/>
  <c r="A2" i="91"/>
  <c r="A28" i="39"/>
  <c r="A27" i="39"/>
  <c r="G26" i="39"/>
  <c r="J25" i="39"/>
  <c r="I25" i="39"/>
  <c r="H24" i="39"/>
  <c r="G24" i="39"/>
  <c r="F24" i="39"/>
  <c r="F26" i="39" s="1"/>
  <c r="J23" i="39"/>
  <c r="I23" i="39"/>
  <c r="J22" i="39"/>
  <c r="I22" i="39"/>
  <c r="J21" i="39"/>
  <c r="I21" i="39"/>
  <c r="J20" i="39"/>
  <c r="I20" i="39"/>
  <c r="J19" i="39"/>
  <c r="I19" i="39"/>
  <c r="J18" i="39"/>
  <c r="I18" i="39"/>
  <c r="J17" i="39"/>
  <c r="I17" i="39"/>
  <c r="J16" i="39"/>
  <c r="I16" i="39"/>
  <c r="J15" i="39"/>
  <c r="I15" i="39"/>
  <c r="J14" i="39"/>
  <c r="I14" i="39"/>
  <c r="J13" i="39"/>
  <c r="I13" i="39"/>
  <c r="J12" i="39"/>
  <c r="I12" i="39"/>
  <c r="J11" i="39"/>
  <c r="I11" i="39"/>
  <c r="J10" i="39"/>
  <c r="I10" i="39"/>
  <c r="J9" i="39"/>
  <c r="I9" i="39"/>
  <c r="J8" i="39"/>
  <c r="I8" i="39"/>
  <c r="J7" i="39"/>
  <c r="I7" i="39"/>
  <c r="A5" i="39"/>
  <c r="A2" i="39"/>
  <c r="A29" i="87"/>
  <c r="F28" i="87"/>
  <c r="A28" i="87"/>
  <c r="H27" i="87"/>
  <c r="G27" i="87"/>
  <c r="F27" i="87"/>
  <c r="E27" i="87"/>
  <c r="H22" i="87"/>
  <c r="G22" i="87"/>
  <c r="H21" i="87"/>
  <c r="G21" i="87"/>
  <c r="H20" i="87"/>
  <c r="G20" i="87"/>
  <c r="H19" i="87"/>
  <c r="G19" i="87"/>
  <c r="H18" i="87"/>
  <c r="G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A5" i="87"/>
  <c r="A2" i="87"/>
  <c r="A29" i="133"/>
  <c r="I28" i="133"/>
  <c r="A28" i="133"/>
  <c r="K26" i="133"/>
  <c r="J26" i="133"/>
  <c r="J25" i="133"/>
  <c r="I25" i="133"/>
  <c r="I27" i="133" s="1"/>
  <c r="H25" i="133"/>
  <c r="H27" i="133" s="1"/>
  <c r="K24" i="133"/>
  <c r="J24" i="133"/>
  <c r="K23" i="133"/>
  <c r="J23" i="133"/>
  <c r="K22" i="133"/>
  <c r="J22" i="133"/>
  <c r="K21" i="133"/>
  <c r="J21" i="133"/>
  <c r="K20" i="133"/>
  <c r="J20" i="133"/>
  <c r="K19" i="133"/>
  <c r="J19" i="133"/>
  <c r="K18" i="133"/>
  <c r="J18" i="133"/>
  <c r="K17" i="133"/>
  <c r="J17" i="133"/>
  <c r="K16" i="133"/>
  <c r="J16" i="133"/>
  <c r="K15" i="133"/>
  <c r="J15" i="133"/>
  <c r="K14" i="133"/>
  <c r="J14" i="133"/>
  <c r="K13" i="133"/>
  <c r="J13" i="133"/>
  <c r="K12" i="133"/>
  <c r="J12" i="133"/>
  <c r="K11" i="133"/>
  <c r="J11" i="133"/>
  <c r="K10" i="133"/>
  <c r="J10" i="133"/>
  <c r="K9" i="133"/>
  <c r="J9" i="133"/>
  <c r="K8" i="133"/>
  <c r="J8" i="133"/>
  <c r="K7" i="133"/>
  <c r="J7" i="133"/>
  <c r="A5" i="133"/>
  <c r="A2" i="133"/>
  <c r="A28" i="132"/>
  <c r="I27" i="132"/>
  <c r="A27" i="132"/>
  <c r="K25" i="132"/>
  <c r="J25" i="132"/>
  <c r="K24" i="132"/>
  <c r="I24" i="132"/>
  <c r="J24" i="132" s="1"/>
  <c r="H24" i="132"/>
  <c r="H26" i="132" s="1"/>
  <c r="K23" i="132"/>
  <c r="J23" i="132"/>
  <c r="K22" i="132"/>
  <c r="J22" i="132"/>
  <c r="K21" i="132"/>
  <c r="J21" i="132"/>
  <c r="K20" i="132"/>
  <c r="J20" i="132"/>
  <c r="K19" i="132"/>
  <c r="J19" i="132"/>
  <c r="K18" i="132"/>
  <c r="J18" i="132"/>
  <c r="K17" i="132"/>
  <c r="J17" i="132"/>
  <c r="K16" i="132"/>
  <c r="J16" i="132"/>
  <c r="K15" i="132"/>
  <c r="J15" i="132"/>
  <c r="K14" i="132"/>
  <c r="J14" i="132"/>
  <c r="K13" i="132"/>
  <c r="J13" i="132"/>
  <c r="K12" i="132"/>
  <c r="J12" i="132"/>
  <c r="K11" i="132"/>
  <c r="J11" i="132"/>
  <c r="K10" i="132"/>
  <c r="J10" i="132"/>
  <c r="K9" i="132"/>
  <c r="J9" i="132"/>
  <c r="K8" i="132"/>
  <c r="J8" i="132"/>
  <c r="K7" i="132"/>
  <c r="J7" i="132"/>
  <c r="A5" i="132"/>
  <c r="A2" i="132"/>
  <c r="A29" i="131"/>
  <c r="I28" i="131"/>
  <c r="A28" i="131"/>
  <c r="K26" i="131"/>
  <c r="J26" i="131"/>
  <c r="I25" i="131"/>
  <c r="H25" i="131"/>
  <c r="K24" i="131"/>
  <c r="J24" i="131"/>
  <c r="K23" i="131"/>
  <c r="J23" i="131"/>
  <c r="K22" i="131"/>
  <c r="J22" i="131"/>
  <c r="K21" i="131"/>
  <c r="J21" i="131"/>
  <c r="K20" i="131"/>
  <c r="J20" i="131"/>
  <c r="K19" i="131"/>
  <c r="J19" i="131"/>
  <c r="K18" i="131"/>
  <c r="J18" i="131"/>
  <c r="K17" i="131"/>
  <c r="J17" i="131"/>
  <c r="K16" i="131"/>
  <c r="J16" i="131"/>
  <c r="K15" i="131"/>
  <c r="J15" i="131"/>
  <c r="K14" i="131"/>
  <c r="J14" i="131"/>
  <c r="K13" i="131"/>
  <c r="J13" i="131"/>
  <c r="K12" i="131"/>
  <c r="J12" i="131"/>
  <c r="K11" i="131"/>
  <c r="J11" i="131"/>
  <c r="K10" i="131"/>
  <c r="J10" i="131"/>
  <c r="K9" i="131"/>
  <c r="J9" i="131"/>
  <c r="K8" i="131"/>
  <c r="J8" i="131"/>
  <c r="K7" i="131"/>
  <c r="J7" i="131"/>
  <c r="A5" i="131"/>
  <c r="A2" i="131"/>
  <c r="A28" i="130"/>
  <c r="I27" i="130"/>
  <c r="A27" i="130"/>
  <c r="K25" i="130"/>
  <c r="J25" i="130"/>
  <c r="K24" i="130"/>
  <c r="I24" i="130"/>
  <c r="J24" i="130" s="1"/>
  <c r="H24" i="130"/>
  <c r="H26" i="130" s="1"/>
  <c r="C7" i="129" s="1"/>
  <c r="K23" i="130"/>
  <c r="J23" i="130"/>
  <c r="K22" i="130"/>
  <c r="J22" i="130"/>
  <c r="K21" i="130"/>
  <c r="J21" i="130"/>
  <c r="K20" i="130"/>
  <c r="J20" i="130"/>
  <c r="K19" i="130"/>
  <c r="J19" i="130"/>
  <c r="K18" i="130"/>
  <c r="J18" i="130"/>
  <c r="K17" i="130"/>
  <c r="J17" i="130"/>
  <c r="K16" i="130"/>
  <c r="J16" i="130"/>
  <c r="K15" i="130"/>
  <c r="J15" i="130"/>
  <c r="K14" i="130"/>
  <c r="J14" i="130"/>
  <c r="K13" i="130"/>
  <c r="J13" i="130"/>
  <c r="K12" i="130"/>
  <c r="J12" i="130"/>
  <c r="K11" i="130"/>
  <c r="J11" i="130"/>
  <c r="K10" i="130"/>
  <c r="J10" i="130"/>
  <c r="K9" i="130"/>
  <c r="J9" i="130"/>
  <c r="K8" i="130"/>
  <c r="J8" i="130"/>
  <c r="K7" i="130"/>
  <c r="J7" i="130"/>
  <c r="A5" i="130"/>
  <c r="A2" i="130"/>
  <c r="A29" i="129"/>
  <c r="C9" i="129"/>
  <c r="A5" i="129"/>
  <c r="A2" i="129"/>
  <c r="A27" i="83"/>
  <c r="D26" i="83"/>
  <c r="A26" i="83"/>
  <c r="F24" i="83"/>
  <c r="E24" i="83"/>
  <c r="F23" i="83"/>
  <c r="E23" i="83"/>
  <c r="F22" i="83"/>
  <c r="E22" i="83"/>
  <c r="F21" i="83"/>
  <c r="D21" i="83"/>
  <c r="E21" i="83" s="1"/>
  <c r="C21" i="83"/>
  <c r="D20" i="83"/>
  <c r="C20" i="83"/>
  <c r="D19" i="83"/>
  <c r="E19" i="83" s="1"/>
  <c r="C19" i="83"/>
  <c r="F19" i="83" s="1"/>
  <c r="D17" i="83"/>
  <c r="C17" i="83"/>
  <c r="D14" i="83"/>
  <c r="F12" i="83"/>
  <c r="D12" i="83"/>
  <c r="E12" i="83" s="1"/>
  <c r="C12" i="83"/>
  <c r="F9" i="83"/>
  <c r="D9" i="83"/>
  <c r="E9" i="83" s="1"/>
  <c r="C9" i="83"/>
  <c r="D8" i="83"/>
  <c r="A5" i="83"/>
  <c r="A2" i="83"/>
  <c r="A29" i="35"/>
  <c r="G28" i="35"/>
  <c r="A28" i="35"/>
  <c r="H27" i="35"/>
  <c r="G27" i="35"/>
  <c r="F27" i="35"/>
  <c r="I27" i="35" s="1"/>
  <c r="I26" i="35"/>
  <c r="H26" i="35"/>
  <c r="I25" i="35"/>
  <c r="H25" i="35"/>
  <c r="I24" i="35"/>
  <c r="H24" i="35"/>
  <c r="I23" i="35"/>
  <c r="H23" i="35"/>
  <c r="I22" i="35"/>
  <c r="H22" i="35"/>
  <c r="I21" i="35"/>
  <c r="H21" i="35"/>
  <c r="I20" i="35"/>
  <c r="H20" i="35"/>
  <c r="I19" i="35"/>
  <c r="H19" i="35"/>
  <c r="I18" i="35"/>
  <c r="H18" i="35"/>
  <c r="I17" i="35"/>
  <c r="H17" i="35"/>
  <c r="I16" i="35"/>
  <c r="H16" i="35"/>
  <c r="I15" i="35"/>
  <c r="H15" i="35"/>
  <c r="I14" i="35"/>
  <c r="H14" i="35"/>
  <c r="I13" i="35"/>
  <c r="H13" i="35"/>
  <c r="I12" i="35"/>
  <c r="H12" i="35"/>
  <c r="I11" i="35"/>
  <c r="H11" i="35"/>
  <c r="I10" i="35"/>
  <c r="H10" i="35"/>
  <c r="I9" i="35"/>
  <c r="H9" i="35"/>
  <c r="I8" i="35"/>
  <c r="H8" i="35"/>
  <c r="I7" i="35"/>
  <c r="H7" i="35"/>
  <c r="A5" i="35"/>
  <c r="A2" i="35"/>
  <c r="A30" i="34"/>
  <c r="F29" i="34"/>
  <c r="A29" i="34"/>
  <c r="H28" i="34"/>
  <c r="F28" i="34"/>
  <c r="G28" i="34" s="1"/>
  <c r="E28" i="34"/>
  <c r="H27" i="34"/>
  <c r="G27" i="34"/>
  <c r="H26" i="34"/>
  <c r="G26" i="34"/>
  <c r="H25" i="34"/>
  <c r="G25" i="34"/>
  <c r="H24" i="34"/>
  <c r="G24" i="34"/>
  <c r="H23" i="34"/>
  <c r="G23" i="34"/>
  <c r="H22" i="34"/>
  <c r="G22" i="34"/>
  <c r="H21" i="34"/>
  <c r="G21" i="34"/>
  <c r="H20" i="34"/>
  <c r="G20" i="34"/>
  <c r="H19" i="34"/>
  <c r="G19" i="34"/>
  <c r="H18" i="34"/>
  <c r="G18" i="34"/>
  <c r="H17" i="34"/>
  <c r="G17" i="34"/>
  <c r="H16" i="34"/>
  <c r="G16" i="34"/>
  <c r="H15" i="34"/>
  <c r="G15" i="34"/>
  <c r="H14" i="34"/>
  <c r="G14" i="34"/>
  <c r="H13" i="34"/>
  <c r="G13" i="34"/>
  <c r="H12" i="34"/>
  <c r="G12" i="34"/>
  <c r="H11" i="34"/>
  <c r="G11" i="34"/>
  <c r="H10" i="34"/>
  <c r="G10" i="34"/>
  <c r="H9" i="34"/>
  <c r="G9" i="34"/>
  <c r="H8" i="34"/>
  <c r="G8" i="34"/>
  <c r="H7" i="34"/>
  <c r="G7" i="34"/>
  <c r="A5" i="34"/>
  <c r="A2" i="34"/>
  <c r="A29" i="122"/>
  <c r="F28" i="122"/>
  <c r="A28" i="122"/>
  <c r="F27" i="122"/>
  <c r="G27" i="122" s="1"/>
  <c r="E27" i="122"/>
  <c r="H27" i="122" s="1"/>
  <c r="H26" i="122"/>
  <c r="G26" i="122"/>
  <c r="H25" i="122"/>
  <c r="G25" i="122"/>
  <c r="H24" i="122"/>
  <c r="G24" i="122"/>
  <c r="H23" i="122"/>
  <c r="G23" i="122"/>
  <c r="H22" i="122"/>
  <c r="G22" i="122"/>
  <c r="H21" i="122"/>
  <c r="G21" i="122"/>
  <c r="H20" i="122"/>
  <c r="G20" i="122"/>
  <c r="H19" i="122"/>
  <c r="G19" i="122"/>
  <c r="H18" i="122"/>
  <c r="G18" i="122"/>
  <c r="H17" i="122"/>
  <c r="G17" i="122"/>
  <c r="H16" i="122"/>
  <c r="G16" i="122"/>
  <c r="H15" i="122"/>
  <c r="G15" i="122"/>
  <c r="H14" i="122"/>
  <c r="G14" i="122"/>
  <c r="H13" i="122"/>
  <c r="G13" i="122"/>
  <c r="H12" i="122"/>
  <c r="G12" i="122"/>
  <c r="H11" i="122"/>
  <c r="G11" i="122"/>
  <c r="H10" i="122"/>
  <c r="G10" i="122"/>
  <c r="H9" i="122"/>
  <c r="G9" i="122"/>
  <c r="H8" i="122"/>
  <c r="G8" i="122"/>
  <c r="H7" i="122"/>
  <c r="G7" i="122"/>
  <c r="A5" i="122"/>
  <c r="A2" i="122"/>
  <c r="A28" i="29"/>
  <c r="H27" i="29"/>
  <c r="A27" i="29"/>
  <c r="J26" i="29"/>
  <c r="H26" i="29"/>
  <c r="F26" i="29"/>
  <c r="L26" i="29" s="1"/>
  <c r="L25" i="29"/>
  <c r="K25" i="29"/>
  <c r="L24" i="29"/>
  <c r="K24" i="29"/>
  <c r="L23" i="29"/>
  <c r="K23" i="29"/>
  <c r="L22" i="29"/>
  <c r="K22" i="29"/>
  <c r="L21" i="29"/>
  <c r="K21" i="29"/>
  <c r="L20" i="29"/>
  <c r="K20" i="29"/>
  <c r="L19" i="29"/>
  <c r="K19" i="29"/>
  <c r="L18" i="29"/>
  <c r="K18" i="29"/>
  <c r="L17" i="29"/>
  <c r="K17" i="29"/>
  <c r="L16" i="29"/>
  <c r="K16" i="29"/>
  <c r="L15" i="29"/>
  <c r="K15" i="29"/>
  <c r="L14" i="29"/>
  <c r="K14" i="29"/>
  <c r="L13" i="29"/>
  <c r="K13" i="29"/>
  <c r="L12" i="29"/>
  <c r="K12" i="29"/>
  <c r="L11" i="29"/>
  <c r="K11" i="29"/>
  <c r="L10" i="29"/>
  <c r="K10" i="29"/>
  <c r="L9" i="29"/>
  <c r="K9" i="29"/>
  <c r="L8" i="29"/>
  <c r="K8" i="29"/>
  <c r="A5" i="29"/>
  <c r="A2" i="29"/>
  <c r="A29" i="28"/>
  <c r="I28" i="28"/>
  <c r="A28" i="28"/>
  <c r="J27" i="28"/>
  <c r="K27" i="28" s="1"/>
  <c r="G27" i="28"/>
  <c r="L27" i="28" s="1"/>
  <c r="L26" i="28"/>
  <c r="K26" i="28"/>
  <c r="L25" i="28"/>
  <c r="K25" i="28"/>
  <c r="L24" i="28"/>
  <c r="K24" i="28"/>
  <c r="L23" i="28"/>
  <c r="K23" i="28"/>
  <c r="L22" i="28"/>
  <c r="K22" i="28"/>
  <c r="L21" i="28"/>
  <c r="K21" i="28"/>
  <c r="L20" i="28"/>
  <c r="K20" i="28"/>
  <c r="L19" i="28"/>
  <c r="K19" i="28"/>
  <c r="L18" i="28"/>
  <c r="K18" i="28"/>
  <c r="L17" i="28"/>
  <c r="K17" i="28"/>
  <c r="L16" i="28"/>
  <c r="K16" i="28"/>
  <c r="L15" i="28"/>
  <c r="K15" i="28"/>
  <c r="L14" i="28"/>
  <c r="K14" i="28"/>
  <c r="L13" i="28"/>
  <c r="K13" i="28"/>
  <c r="L12" i="28"/>
  <c r="K12" i="28"/>
  <c r="L11" i="28"/>
  <c r="K11" i="28"/>
  <c r="L10" i="28"/>
  <c r="K10" i="28"/>
  <c r="L9" i="28"/>
  <c r="K9" i="28"/>
  <c r="L8" i="28"/>
  <c r="K8" i="28"/>
  <c r="A5" i="28"/>
  <c r="A2" i="28"/>
  <c r="A26" i="27"/>
  <c r="H25" i="27"/>
  <c r="A25" i="27"/>
  <c r="I24" i="27"/>
  <c r="J24" i="27" s="1"/>
  <c r="F24" i="27"/>
  <c r="K24" i="27" s="1"/>
  <c r="K23" i="27"/>
  <c r="J23" i="27"/>
  <c r="K22" i="27"/>
  <c r="J22" i="27"/>
  <c r="K21" i="27"/>
  <c r="J21" i="27"/>
  <c r="K20" i="27"/>
  <c r="J20" i="27"/>
  <c r="K19" i="27"/>
  <c r="J19" i="27"/>
  <c r="K18" i="27"/>
  <c r="J18" i="27"/>
  <c r="K17" i="27"/>
  <c r="J17" i="27"/>
  <c r="K16" i="27"/>
  <c r="J16" i="27"/>
  <c r="K15" i="27"/>
  <c r="J15" i="27"/>
  <c r="K14" i="27"/>
  <c r="J14" i="27"/>
  <c r="K13" i="27"/>
  <c r="J13" i="27"/>
  <c r="K12" i="27"/>
  <c r="J12" i="27"/>
  <c r="K11" i="27"/>
  <c r="J11" i="27"/>
  <c r="K10" i="27"/>
  <c r="J10" i="27"/>
  <c r="K9" i="27"/>
  <c r="J9" i="27"/>
  <c r="K8" i="27"/>
  <c r="J8" i="27"/>
  <c r="A5" i="27"/>
  <c r="A2" i="27"/>
  <c r="A29" i="26"/>
  <c r="H28" i="26"/>
  <c r="A28" i="26"/>
  <c r="L27" i="26"/>
  <c r="K27" i="26"/>
  <c r="J27" i="26"/>
  <c r="G27" i="26"/>
  <c r="L26" i="26"/>
  <c r="K26" i="26"/>
  <c r="L25" i="26"/>
  <c r="K25" i="26"/>
  <c r="L24" i="26"/>
  <c r="K24" i="26"/>
  <c r="L23" i="26"/>
  <c r="K23" i="26"/>
  <c r="L22" i="26"/>
  <c r="K22" i="26"/>
  <c r="L21" i="26"/>
  <c r="K21" i="26"/>
  <c r="L20" i="26"/>
  <c r="K20" i="26"/>
  <c r="L19" i="26"/>
  <c r="K19" i="26"/>
  <c r="L18" i="26"/>
  <c r="K18" i="26"/>
  <c r="L17" i="26"/>
  <c r="K17" i="26"/>
  <c r="L16" i="26"/>
  <c r="K16" i="26"/>
  <c r="L15" i="26"/>
  <c r="K15" i="26"/>
  <c r="L14" i="26"/>
  <c r="K14" i="26"/>
  <c r="L13" i="26"/>
  <c r="K13" i="26"/>
  <c r="L12" i="26"/>
  <c r="K12" i="26"/>
  <c r="L11" i="26"/>
  <c r="K11" i="26"/>
  <c r="L10" i="26"/>
  <c r="K10" i="26"/>
  <c r="L9" i="26"/>
  <c r="K9" i="26"/>
  <c r="L8" i="26"/>
  <c r="K8" i="26"/>
  <c r="A5" i="26"/>
  <c r="A2" i="26"/>
  <c r="A29" i="25"/>
  <c r="H28" i="25"/>
  <c r="A28" i="25"/>
  <c r="K27" i="25"/>
  <c r="J27" i="25"/>
  <c r="G27" i="25"/>
  <c r="L27" i="25" s="1"/>
  <c r="L26" i="25"/>
  <c r="K26" i="25"/>
  <c r="L25" i="25"/>
  <c r="K25" i="25"/>
  <c r="L24" i="25"/>
  <c r="K24" i="25"/>
  <c r="L23" i="25"/>
  <c r="K23" i="25"/>
  <c r="L22" i="25"/>
  <c r="K22" i="25"/>
  <c r="L21" i="25"/>
  <c r="K21" i="25"/>
  <c r="L20" i="25"/>
  <c r="K20" i="25"/>
  <c r="L19" i="25"/>
  <c r="K19" i="25"/>
  <c r="L18" i="25"/>
  <c r="K18" i="25"/>
  <c r="L17" i="25"/>
  <c r="K17" i="25"/>
  <c r="L16" i="25"/>
  <c r="K16" i="25"/>
  <c r="L15" i="25"/>
  <c r="K15" i="25"/>
  <c r="L14" i="25"/>
  <c r="K14" i="25"/>
  <c r="L13" i="25"/>
  <c r="K13" i="25"/>
  <c r="L12" i="25"/>
  <c r="K12" i="25"/>
  <c r="L11" i="25"/>
  <c r="K11" i="25"/>
  <c r="L10" i="25"/>
  <c r="K10" i="25"/>
  <c r="L9" i="25"/>
  <c r="K9" i="25"/>
  <c r="L8" i="25"/>
  <c r="K8" i="25"/>
  <c r="A5" i="25"/>
  <c r="A2" i="25"/>
  <c r="A29" i="23"/>
  <c r="H28" i="23"/>
  <c r="A28" i="23"/>
  <c r="J27" i="23"/>
  <c r="G27" i="23"/>
  <c r="L26" i="23"/>
  <c r="K26" i="23"/>
  <c r="L25" i="23"/>
  <c r="K25" i="23"/>
  <c r="L24" i="23"/>
  <c r="K24" i="23"/>
  <c r="L23" i="23"/>
  <c r="K23" i="23"/>
  <c r="L22" i="23"/>
  <c r="K22" i="23"/>
  <c r="L21" i="23"/>
  <c r="K21" i="23"/>
  <c r="L20" i="23"/>
  <c r="K20" i="23"/>
  <c r="L19" i="23"/>
  <c r="K19" i="23"/>
  <c r="L18" i="23"/>
  <c r="K18" i="23"/>
  <c r="L17" i="23"/>
  <c r="K17" i="23"/>
  <c r="L16" i="23"/>
  <c r="K16" i="23"/>
  <c r="L15" i="23"/>
  <c r="K15" i="23"/>
  <c r="L14" i="23"/>
  <c r="K14" i="23"/>
  <c r="L13" i="23"/>
  <c r="K13" i="23"/>
  <c r="L12" i="23"/>
  <c r="K12" i="23"/>
  <c r="L11" i="23"/>
  <c r="K11" i="23"/>
  <c r="L10" i="23"/>
  <c r="K10" i="23"/>
  <c r="L9" i="23"/>
  <c r="K9" i="23"/>
  <c r="L8" i="23"/>
  <c r="K8" i="23"/>
  <c r="A5" i="23"/>
  <c r="A2" i="23"/>
  <c r="A25" i="21"/>
  <c r="H24" i="21"/>
  <c r="A24" i="21"/>
  <c r="K23" i="21"/>
  <c r="J23" i="21"/>
  <c r="I23" i="21"/>
  <c r="G23" i="21"/>
  <c r="L23" i="21" s="1"/>
  <c r="L22" i="21"/>
  <c r="K22" i="21"/>
  <c r="L21" i="21"/>
  <c r="K21" i="21"/>
  <c r="L20" i="21"/>
  <c r="K20" i="21"/>
  <c r="L19" i="21"/>
  <c r="K19" i="21"/>
  <c r="L18" i="21"/>
  <c r="K18" i="21"/>
  <c r="L17" i="21"/>
  <c r="K17" i="21"/>
  <c r="L16" i="21"/>
  <c r="K16" i="21"/>
  <c r="L15" i="21"/>
  <c r="K15" i="21"/>
  <c r="L14" i="21"/>
  <c r="K14" i="21"/>
  <c r="L13" i="21"/>
  <c r="K13" i="21"/>
  <c r="L12" i="21"/>
  <c r="K12" i="21"/>
  <c r="L11" i="21"/>
  <c r="K11" i="21"/>
  <c r="L10" i="21"/>
  <c r="K10" i="21"/>
  <c r="L9" i="21"/>
  <c r="K9" i="21"/>
  <c r="L8" i="21"/>
  <c r="K8" i="21"/>
  <c r="A5" i="21"/>
  <c r="A2" i="21"/>
  <c r="A26" i="22"/>
  <c r="G25" i="22"/>
  <c r="A25" i="22"/>
  <c r="I24" i="22"/>
  <c r="J24" i="22" s="1"/>
  <c r="F24" i="22"/>
  <c r="K24" i="22" s="1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  <c r="K8" i="22"/>
  <c r="J8" i="22"/>
  <c r="A5" i="22"/>
  <c r="A2" i="22"/>
  <c r="A29" i="20"/>
  <c r="D28" i="20"/>
  <c r="A28" i="20"/>
  <c r="F26" i="20"/>
  <c r="E26" i="20"/>
  <c r="F24" i="20"/>
  <c r="E24" i="20"/>
  <c r="F23" i="20"/>
  <c r="E23" i="20"/>
  <c r="F22" i="20"/>
  <c r="E22" i="20"/>
  <c r="F21" i="20"/>
  <c r="E21" i="20"/>
  <c r="F20" i="20"/>
  <c r="E20" i="20"/>
  <c r="F19" i="20"/>
  <c r="E19" i="20"/>
  <c r="F18" i="20"/>
  <c r="E18" i="20"/>
  <c r="F17" i="20"/>
  <c r="E17" i="20"/>
  <c r="F16" i="20"/>
  <c r="E16" i="20"/>
  <c r="F15" i="20"/>
  <c r="E15" i="20"/>
  <c r="C14" i="20"/>
  <c r="D13" i="20"/>
  <c r="C13" i="20"/>
  <c r="D12" i="20"/>
  <c r="E12" i="20" s="1"/>
  <c r="C12" i="20"/>
  <c r="F12" i="20" s="1"/>
  <c r="F11" i="20"/>
  <c r="D11" i="20"/>
  <c r="C11" i="20"/>
  <c r="E11" i="20" s="1"/>
  <c r="D10" i="20"/>
  <c r="C10" i="20"/>
  <c r="C9" i="20"/>
  <c r="F8" i="20"/>
  <c r="D8" i="20"/>
  <c r="C8" i="20"/>
  <c r="E8" i="20" s="1"/>
  <c r="F7" i="20"/>
  <c r="D7" i="20"/>
  <c r="C7" i="20"/>
  <c r="C25" i="20" s="1"/>
  <c r="A5" i="20"/>
  <c r="A2" i="20"/>
  <c r="B32" i="145"/>
  <c r="B31" i="145"/>
  <c r="P30" i="145"/>
  <c r="O30" i="145"/>
  <c r="N30" i="145"/>
  <c r="M30" i="145"/>
  <c r="L30" i="145"/>
  <c r="K30" i="145"/>
  <c r="I30" i="145"/>
  <c r="G30" i="145"/>
  <c r="H30" i="145" s="1"/>
  <c r="F30" i="145"/>
  <c r="Q29" i="145"/>
  <c r="I29" i="145"/>
  <c r="H29" i="145"/>
  <c r="Q28" i="145"/>
  <c r="I28" i="145"/>
  <c r="H28" i="145"/>
  <c r="Q27" i="145"/>
  <c r="I27" i="145"/>
  <c r="H27" i="145"/>
  <c r="Q26" i="145"/>
  <c r="I26" i="145"/>
  <c r="H26" i="145"/>
  <c r="Q25" i="145"/>
  <c r="I25" i="145"/>
  <c r="H25" i="145"/>
  <c r="Q24" i="145"/>
  <c r="I24" i="145"/>
  <c r="H24" i="145"/>
  <c r="Q23" i="145"/>
  <c r="I23" i="145"/>
  <c r="H23" i="145"/>
  <c r="Q22" i="145"/>
  <c r="I22" i="145"/>
  <c r="H22" i="145"/>
  <c r="Q21" i="145"/>
  <c r="I21" i="145"/>
  <c r="H21" i="145"/>
  <c r="Q20" i="145"/>
  <c r="I20" i="145"/>
  <c r="H20" i="145"/>
  <c r="Q19" i="145"/>
  <c r="I19" i="145"/>
  <c r="H19" i="145"/>
  <c r="Q18" i="145"/>
  <c r="I18" i="145"/>
  <c r="H18" i="145"/>
  <c r="Q17" i="145"/>
  <c r="I17" i="145"/>
  <c r="H17" i="145"/>
  <c r="Q16" i="145"/>
  <c r="I16" i="145"/>
  <c r="H16" i="145"/>
  <c r="I15" i="145"/>
  <c r="H15" i="145"/>
  <c r="I14" i="145"/>
  <c r="H14" i="145"/>
  <c r="I13" i="145"/>
  <c r="H13" i="145"/>
  <c r="I12" i="145"/>
  <c r="H12" i="145"/>
  <c r="I11" i="145"/>
  <c r="H11" i="145"/>
  <c r="I10" i="145"/>
  <c r="H10" i="145"/>
  <c r="I9" i="145"/>
  <c r="H9" i="145"/>
  <c r="Q8" i="145"/>
  <c r="I8" i="145"/>
  <c r="H8" i="145"/>
  <c r="A5" i="145"/>
  <c r="A28" i="144"/>
  <c r="H27" i="144"/>
  <c r="J27" i="144" s="1"/>
  <c r="G27" i="144"/>
  <c r="J26" i="144"/>
  <c r="I26" i="144"/>
  <c r="J25" i="144"/>
  <c r="I25" i="144"/>
  <c r="J24" i="144"/>
  <c r="I24" i="144"/>
  <c r="J23" i="144"/>
  <c r="I23" i="144"/>
  <c r="J22" i="144"/>
  <c r="I22" i="144"/>
  <c r="J21" i="144"/>
  <c r="I21" i="144"/>
  <c r="J20" i="144"/>
  <c r="I20" i="144"/>
  <c r="J19" i="144"/>
  <c r="I19" i="144"/>
  <c r="J18" i="144"/>
  <c r="I18" i="144"/>
  <c r="J17" i="144"/>
  <c r="I17" i="144"/>
  <c r="J16" i="144"/>
  <c r="I16" i="144"/>
  <c r="J15" i="144"/>
  <c r="I15" i="144"/>
  <c r="J14" i="144"/>
  <c r="I14" i="144"/>
  <c r="J13" i="144"/>
  <c r="I13" i="144"/>
  <c r="J12" i="144"/>
  <c r="I12" i="144"/>
  <c r="J11" i="144"/>
  <c r="I11" i="144"/>
  <c r="J10" i="144"/>
  <c r="I10" i="144"/>
  <c r="J9" i="144"/>
  <c r="I9" i="144"/>
  <c r="D9" i="144"/>
  <c r="J8" i="144"/>
  <c r="I8" i="144"/>
  <c r="D8" i="144"/>
  <c r="A5" i="144"/>
  <c r="E29" i="143"/>
  <c r="J28" i="143"/>
  <c r="I28" i="143"/>
  <c r="H28" i="143"/>
  <c r="G28" i="143"/>
  <c r="J27" i="143"/>
  <c r="I27" i="143"/>
  <c r="J26" i="143"/>
  <c r="I26" i="143"/>
  <c r="J25" i="143"/>
  <c r="I25" i="143"/>
  <c r="J24" i="143"/>
  <c r="I24" i="143"/>
  <c r="J23" i="143"/>
  <c r="I23" i="143"/>
  <c r="J22" i="143"/>
  <c r="I22" i="143"/>
  <c r="J21" i="143"/>
  <c r="I21" i="143"/>
  <c r="J20" i="143"/>
  <c r="I20" i="143"/>
  <c r="J19" i="143"/>
  <c r="I19" i="143"/>
  <c r="J18" i="143"/>
  <c r="I18" i="143"/>
  <c r="J17" i="143"/>
  <c r="I17" i="143"/>
  <c r="J16" i="143"/>
  <c r="I16" i="143"/>
  <c r="J15" i="143"/>
  <c r="I15" i="143"/>
  <c r="J14" i="143"/>
  <c r="I14" i="143"/>
  <c r="J13" i="143"/>
  <c r="I13" i="143"/>
  <c r="J12" i="143"/>
  <c r="I12" i="143"/>
  <c r="J11" i="143"/>
  <c r="I11" i="143"/>
  <c r="J10" i="143"/>
  <c r="I10" i="143"/>
  <c r="J9" i="143"/>
  <c r="I9" i="143"/>
  <c r="J8" i="143"/>
  <c r="I8" i="143"/>
  <c r="A5" i="143"/>
  <c r="A28" i="19"/>
  <c r="D27" i="19"/>
  <c r="E31" i="145" s="1"/>
  <c r="A27" i="19"/>
  <c r="A31" i="145" s="1"/>
  <c r="F24" i="19"/>
  <c r="E24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16" i="19"/>
  <c r="E16" i="19"/>
  <c r="F15" i="19"/>
  <c r="E15" i="19"/>
  <c r="F14" i="19"/>
  <c r="E14" i="19"/>
  <c r="F13" i="19"/>
  <c r="E13" i="19"/>
  <c r="F12" i="19"/>
  <c r="E12" i="19"/>
  <c r="F11" i="19"/>
  <c r="E11" i="19"/>
  <c r="F10" i="19"/>
  <c r="E10" i="19"/>
  <c r="E9" i="19"/>
  <c r="D9" i="19"/>
  <c r="C9" i="19"/>
  <c r="F9" i="19" s="1"/>
  <c r="C8" i="19"/>
  <c r="C26" i="19" s="1"/>
  <c r="D7" i="19"/>
  <c r="F7" i="19" s="1"/>
  <c r="C7" i="19"/>
  <c r="A5" i="19"/>
  <c r="A2" i="19"/>
  <c r="A38" i="17"/>
  <c r="G37" i="17"/>
  <c r="A37" i="17"/>
  <c r="I35" i="17"/>
  <c r="H35" i="17"/>
  <c r="G34" i="17"/>
  <c r="H34" i="17" s="1"/>
  <c r="F34" i="17"/>
  <c r="F36" i="17" s="1"/>
  <c r="I33" i="17"/>
  <c r="H33" i="17"/>
  <c r="G32" i="17"/>
  <c r="A5" i="17"/>
  <c r="A2" i="17"/>
  <c r="A28" i="139"/>
  <c r="H27" i="139"/>
  <c r="A27" i="139"/>
  <c r="J26" i="139"/>
  <c r="H26" i="139"/>
  <c r="I26" i="139" s="1"/>
  <c r="G26" i="139"/>
  <c r="J20" i="139"/>
  <c r="I20" i="139"/>
  <c r="J19" i="139"/>
  <c r="I19" i="139"/>
  <c r="J18" i="139"/>
  <c r="I18" i="139"/>
  <c r="J17" i="139"/>
  <c r="I17" i="139"/>
  <c r="J16" i="139"/>
  <c r="I16" i="139"/>
  <c r="J15" i="139"/>
  <c r="I15" i="139"/>
  <c r="J14" i="139"/>
  <c r="I14" i="139"/>
  <c r="J13" i="139"/>
  <c r="I13" i="139"/>
  <c r="J12" i="139"/>
  <c r="I12" i="139"/>
  <c r="J11" i="139"/>
  <c r="I11" i="139"/>
  <c r="J10" i="139"/>
  <c r="I10" i="139"/>
  <c r="J9" i="139"/>
  <c r="I9" i="139"/>
  <c r="J8" i="139"/>
  <c r="I8" i="139"/>
  <c r="J7" i="139"/>
  <c r="I7" i="139"/>
  <c r="A5" i="139"/>
  <c r="A2" i="139"/>
  <c r="A28" i="138"/>
  <c r="J27" i="138"/>
  <c r="A27" i="138"/>
  <c r="J26" i="138"/>
  <c r="L26" i="138" s="1"/>
  <c r="I26" i="138"/>
  <c r="L20" i="138"/>
  <c r="K20" i="138"/>
  <c r="L19" i="138"/>
  <c r="K19" i="138"/>
  <c r="L18" i="138"/>
  <c r="K18" i="138"/>
  <c r="L17" i="138"/>
  <c r="K17" i="138"/>
  <c r="L16" i="138"/>
  <c r="K16" i="138"/>
  <c r="L15" i="138"/>
  <c r="K15" i="138"/>
  <c r="L14" i="138"/>
  <c r="K14" i="138"/>
  <c r="L13" i="138"/>
  <c r="K13" i="138"/>
  <c r="L12" i="138"/>
  <c r="K12" i="138"/>
  <c r="L11" i="138"/>
  <c r="K11" i="138"/>
  <c r="L10" i="138"/>
  <c r="K10" i="138"/>
  <c r="L9" i="138"/>
  <c r="K9" i="138"/>
  <c r="L8" i="138"/>
  <c r="K8" i="138"/>
  <c r="L7" i="138"/>
  <c r="K7" i="138"/>
  <c r="A5" i="138"/>
  <c r="A2" i="138"/>
  <c r="A26" i="13"/>
  <c r="H25" i="13"/>
  <c r="A25" i="13"/>
  <c r="J24" i="13"/>
  <c r="I24" i="13"/>
  <c r="H24" i="13"/>
  <c r="G24" i="13"/>
  <c r="F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A5" i="13"/>
  <c r="A2" i="13"/>
  <c r="A29" i="99"/>
  <c r="I28" i="99"/>
  <c r="A28" i="99"/>
  <c r="I27" i="99"/>
  <c r="G27" i="99"/>
  <c r="K27" i="99" s="1"/>
  <c r="K26" i="99"/>
  <c r="J26" i="99"/>
  <c r="K25" i="99"/>
  <c r="J25" i="99"/>
  <c r="K24" i="99"/>
  <c r="J24" i="99"/>
  <c r="K23" i="99"/>
  <c r="J23" i="99"/>
  <c r="K22" i="99"/>
  <c r="J22" i="99"/>
  <c r="K21" i="99"/>
  <c r="J21" i="99"/>
  <c r="K20" i="99"/>
  <c r="J20" i="99"/>
  <c r="K19" i="99"/>
  <c r="J19" i="99"/>
  <c r="K18" i="99"/>
  <c r="J18" i="99"/>
  <c r="K17" i="99"/>
  <c r="J17" i="99"/>
  <c r="K16" i="99"/>
  <c r="J16" i="99"/>
  <c r="K15" i="99"/>
  <c r="J15" i="99"/>
  <c r="K14" i="99"/>
  <c r="J14" i="99"/>
  <c r="K13" i="99"/>
  <c r="J13" i="99"/>
  <c r="K12" i="99"/>
  <c r="J12" i="99"/>
  <c r="K11" i="99"/>
  <c r="J11" i="99"/>
  <c r="K10" i="99"/>
  <c r="J10" i="99"/>
  <c r="K9" i="99"/>
  <c r="J9" i="99"/>
  <c r="K8" i="99"/>
  <c r="J8" i="99"/>
  <c r="K7" i="99"/>
  <c r="J7" i="99"/>
  <c r="A5" i="99"/>
  <c r="A2" i="99"/>
  <c r="A29" i="12"/>
  <c r="I28" i="12"/>
  <c r="A28" i="12"/>
  <c r="J27" i="12"/>
  <c r="I27" i="12"/>
  <c r="H27" i="12"/>
  <c r="C8" i="10" s="1"/>
  <c r="F8" i="10" s="1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A5" i="12"/>
  <c r="A2" i="12"/>
  <c r="A29" i="11"/>
  <c r="I28" i="11"/>
  <c r="A28" i="11"/>
  <c r="K27" i="11"/>
  <c r="I27" i="11"/>
  <c r="J27" i="11" s="1"/>
  <c r="G27" i="11"/>
  <c r="C7" i="10" s="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A5" i="11"/>
  <c r="A2" i="11"/>
  <c r="A29" i="10"/>
  <c r="D28" i="10"/>
  <c r="A28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C9" i="10"/>
  <c r="D8" i="10"/>
  <c r="E8" i="10" s="1"/>
  <c r="A5" i="10"/>
  <c r="A2" i="10"/>
  <c r="A29" i="9"/>
  <c r="H28" i="9"/>
  <c r="A28" i="9"/>
  <c r="J27" i="9"/>
  <c r="I27" i="9"/>
  <c r="H27" i="9"/>
  <c r="D9" i="105" s="1"/>
  <c r="G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A5" i="9"/>
  <c r="A2" i="9"/>
  <c r="A26" i="8"/>
  <c r="H25" i="8"/>
  <c r="A25" i="8"/>
  <c r="H24" i="8"/>
  <c r="G24" i="8"/>
  <c r="J23" i="8"/>
  <c r="I23" i="8"/>
  <c r="J22" i="8"/>
  <c r="I22" i="8"/>
  <c r="A5" i="8"/>
  <c r="A2" i="8"/>
  <c r="A30" i="7"/>
  <c r="G29" i="7"/>
  <c r="A29" i="7"/>
  <c r="G28" i="7"/>
  <c r="F28" i="7"/>
  <c r="I28" i="7" s="1"/>
  <c r="I27" i="7"/>
  <c r="H27" i="7"/>
  <c r="I26" i="7"/>
  <c r="H26" i="7"/>
  <c r="I25" i="7"/>
  <c r="H25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A5" i="7"/>
  <c r="A2" i="7"/>
  <c r="A29" i="105"/>
  <c r="D28" i="105"/>
  <c r="A28" i="105"/>
  <c r="F26" i="105"/>
  <c r="E26" i="105"/>
  <c r="F25" i="105"/>
  <c r="E25" i="105"/>
  <c r="F24" i="105"/>
  <c r="E24" i="105"/>
  <c r="F23" i="105"/>
  <c r="E23" i="105"/>
  <c r="F22" i="105"/>
  <c r="E22" i="105"/>
  <c r="F21" i="105"/>
  <c r="E21" i="105"/>
  <c r="F20" i="105"/>
  <c r="E20" i="105"/>
  <c r="F19" i="105"/>
  <c r="E19" i="105"/>
  <c r="F18" i="105"/>
  <c r="E18" i="105"/>
  <c r="F17" i="105"/>
  <c r="E17" i="105"/>
  <c r="F16" i="105"/>
  <c r="E16" i="105"/>
  <c r="F15" i="105"/>
  <c r="E15" i="105"/>
  <c r="F14" i="105"/>
  <c r="E14" i="105"/>
  <c r="F13" i="105"/>
  <c r="E13" i="105"/>
  <c r="F12" i="105"/>
  <c r="E12" i="105"/>
  <c r="F11" i="105"/>
  <c r="E11" i="105"/>
  <c r="F10" i="105"/>
  <c r="E10" i="105"/>
  <c r="C9" i="105"/>
  <c r="F9" i="105" s="1"/>
  <c r="D8" i="105"/>
  <c r="C7" i="105"/>
  <c r="A5" i="105"/>
  <c r="A2" i="105"/>
  <c r="A27" i="6"/>
  <c r="D26" i="6"/>
  <c r="A26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D17" i="6"/>
  <c r="E18" i="5" s="1"/>
  <c r="C17" i="6"/>
  <c r="F16" i="6"/>
  <c r="D16" i="6"/>
  <c r="E16" i="6" s="1"/>
  <c r="C16" i="6"/>
  <c r="D17" i="5" s="1"/>
  <c r="D15" i="6"/>
  <c r="C15" i="6"/>
  <c r="D11" i="6"/>
  <c r="C11" i="6"/>
  <c r="D12" i="5" s="1"/>
  <c r="D10" i="6"/>
  <c r="C10" i="6"/>
  <c r="F9" i="6"/>
  <c r="E9" i="6"/>
  <c r="D9" i="6"/>
  <c r="C9" i="6"/>
  <c r="A5" i="6"/>
  <c r="A2" i="6"/>
  <c r="G58" i="5"/>
  <c r="E58" i="5"/>
  <c r="F58" i="5" s="1"/>
  <c r="D58" i="5"/>
  <c r="E57" i="5"/>
  <c r="F57" i="5" s="1"/>
  <c r="D57" i="5"/>
  <c r="G57" i="5" s="1"/>
  <c r="G56" i="5"/>
  <c r="F56" i="5"/>
  <c r="E56" i="5"/>
  <c r="D56" i="5"/>
  <c r="D55" i="5"/>
  <c r="E54" i="5"/>
  <c r="F54" i="5" s="1"/>
  <c r="D54" i="5"/>
  <c r="G54" i="5" s="1"/>
  <c r="G53" i="5"/>
  <c r="F53" i="5"/>
  <c r="E53" i="5"/>
  <c r="D53" i="5"/>
  <c r="E52" i="5"/>
  <c r="E50" i="5"/>
  <c r="E48" i="5"/>
  <c r="C48" i="5"/>
  <c r="D47" i="5"/>
  <c r="C47" i="5"/>
  <c r="E46" i="5"/>
  <c r="C46" i="5"/>
  <c r="C45" i="5"/>
  <c r="G44" i="5"/>
  <c r="E44" i="5"/>
  <c r="F44" i="5" s="1"/>
  <c r="D44" i="5"/>
  <c r="C44" i="5"/>
  <c r="F43" i="5"/>
  <c r="E43" i="5"/>
  <c r="D43" i="5"/>
  <c r="G43" i="5" s="1"/>
  <c r="C43" i="5"/>
  <c r="E42" i="5"/>
  <c r="C42" i="5"/>
  <c r="E41" i="5"/>
  <c r="D40" i="5"/>
  <c r="E39" i="5"/>
  <c r="D39" i="5"/>
  <c r="D37" i="5"/>
  <c r="F34" i="5"/>
  <c r="E34" i="5"/>
  <c r="D34" i="5"/>
  <c r="G34" i="5" s="1"/>
  <c r="D33" i="5"/>
  <c r="E32" i="5"/>
  <c r="G32" i="5" s="1"/>
  <c r="D32" i="5"/>
  <c r="E30" i="5"/>
  <c r="D30" i="5"/>
  <c r="E28" i="5"/>
  <c r="E27" i="5"/>
  <c r="F25" i="5"/>
  <c r="E25" i="5"/>
  <c r="D25" i="5"/>
  <c r="F22" i="5"/>
  <c r="E22" i="5"/>
  <c r="D22" i="5"/>
  <c r="G22" i="5" s="1"/>
  <c r="E21" i="5"/>
  <c r="D18" i="5"/>
  <c r="G18" i="5" s="1"/>
  <c r="C18" i="5"/>
  <c r="C17" i="5"/>
  <c r="C16" i="5"/>
  <c r="C15" i="5"/>
  <c r="C14" i="5"/>
  <c r="C13" i="5"/>
  <c r="E12" i="5"/>
  <c r="C12" i="5"/>
  <c r="D11" i="5"/>
  <c r="C11" i="5"/>
  <c r="F10" i="5"/>
  <c r="E10" i="5"/>
  <c r="D10" i="5"/>
  <c r="G10" i="5" s="1"/>
  <c r="A5" i="5"/>
  <c r="A2" i="5"/>
  <c r="C13" i="6" l="1"/>
  <c r="E9" i="105"/>
  <c r="C27" i="10"/>
  <c r="C27" i="20"/>
  <c r="J27" i="99"/>
  <c r="D9" i="10"/>
  <c r="E9" i="10" s="1"/>
  <c r="A2" i="145"/>
  <c r="A2" i="144"/>
  <c r="A2" i="143"/>
  <c r="E20" i="83"/>
  <c r="E33" i="5"/>
  <c r="F33" i="5" s="1"/>
  <c r="L103" i="140"/>
  <c r="H105" i="140"/>
  <c r="L105" i="140" s="1"/>
  <c r="F12" i="58"/>
  <c r="D42" i="5"/>
  <c r="G42" i="5" s="1"/>
  <c r="J24" i="8"/>
  <c r="I24" i="8"/>
  <c r="C8" i="105"/>
  <c r="F8" i="105" s="1"/>
  <c r="G25" i="5"/>
  <c r="G33" i="5"/>
  <c r="F10" i="6"/>
  <c r="F15" i="6"/>
  <c r="F18" i="5"/>
  <c r="E8" i="105"/>
  <c r="D7" i="105"/>
  <c r="H28" i="7"/>
  <c r="I32" i="17"/>
  <c r="H32" i="17"/>
  <c r="D27" i="92"/>
  <c r="E16" i="5"/>
  <c r="E15" i="6"/>
  <c r="G36" i="17"/>
  <c r="D7" i="91"/>
  <c r="F42" i="5"/>
  <c r="A32" i="145"/>
  <c r="A29" i="144"/>
  <c r="A30" i="143"/>
  <c r="C8" i="83"/>
  <c r="K27" i="133"/>
  <c r="J27" i="133"/>
  <c r="G30" i="5"/>
  <c r="F30" i="5"/>
  <c r="G39" i="5"/>
  <c r="F39" i="5"/>
  <c r="E11" i="5"/>
  <c r="E10" i="6"/>
  <c r="F9" i="10"/>
  <c r="C12" i="6"/>
  <c r="I36" i="17"/>
  <c r="K25" i="131"/>
  <c r="H27" i="131"/>
  <c r="F18" i="58"/>
  <c r="D48" i="5"/>
  <c r="G48" i="5" s="1"/>
  <c r="K25" i="59"/>
  <c r="D7" i="58"/>
  <c r="F7" i="58" s="1"/>
  <c r="C8" i="58"/>
  <c r="F27" i="134"/>
  <c r="A32" i="148"/>
  <c r="A30" i="146"/>
  <c r="C16" i="58"/>
  <c r="H22" i="126"/>
  <c r="G22" i="126"/>
  <c r="F12" i="73"/>
  <c r="E12" i="73"/>
  <c r="F7" i="105"/>
  <c r="K27" i="12"/>
  <c r="D8" i="19"/>
  <c r="E8" i="19" s="1"/>
  <c r="E28" i="144"/>
  <c r="Q30" i="145"/>
  <c r="E7" i="20"/>
  <c r="L27" i="23"/>
  <c r="D14" i="20"/>
  <c r="K26" i="29"/>
  <c r="F17" i="83"/>
  <c r="E17" i="83"/>
  <c r="J25" i="131"/>
  <c r="C10" i="83"/>
  <c r="E8" i="91"/>
  <c r="C18" i="83"/>
  <c r="E12" i="58"/>
  <c r="E18" i="58"/>
  <c r="A29" i="147"/>
  <c r="F15" i="73"/>
  <c r="E15" i="73"/>
  <c r="D16" i="5"/>
  <c r="G16" i="5" s="1"/>
  <c r="E17" i="5"/>
  <c r="F17" i="5" s="1"/>
  <c r="I34" i="17"/>
  <c r="F10" i="20"/>
  <c r="E10" i="20"/>
  <c r="D9" i="20"/>
  <c r="E9" i="20" s="1"/>
  <c r="K27" i="23"/>
  <c r="E8" i="83"/>
  <c r="W56" i="45"/>
  <c r="R58" i="45"/>
  <c r="W58" i="45" s="1"/>
  <c r="Q27" i="49"/>
  <c r="D15" i="58"/>
  <c r="H27" i="72"/>
  <c r="G27" i="72"/>
  <c r="L27" i="74"/>
  <c r="C7" i="73"/>
  <c r="K27" i="74"/>
  <c r="F9" i="75"/>
  <c r="E9" i="75"/>
  <c r="C9" i="73"/>
  <c r="E9" i="73" s="1"/>
  <c r="L23" i="95"/>
  <c r="C7" i="75"/>
  <c r="K23" i="95"/>
  <c r="H27" i="78"/>
  <c r="G27" i="78"/>
  <c r="F13" i="20"/>
  <c r="E13" i="20"/>
  <c r="J24" i="39"/>
  <c r="V37" i="150"/>
  <c r="W35" i="150"/>
  <c r="M27" i="111"/>
  <c r="C15" i="83"/>
  <c r="J23" i="53"/>
  <c r="C9" i="92"/>
  <c r="C11" i="58"/>
  <c r="D41" i="5" s="1"/>
  <c r="J26" i="142"/>
  <c r="I26" i="142"/>
  <c r="F32" i="5"/>
  <c r="E55" i="5"/>
  <c r="K26" i="138"/>
  <c r="E7" i="19"/>
  <c r="I27" i="144"/>
  <c r="E14" i="83"/>
  <c r="H26" i="39"/>
  <c r="J26" i="39" s="1"/>
  <c r="I24" i="39"/>
  <c r="P23" i="41"/>
  <c r="O23" i="41"/>
  <c r="K25" i="41"/>
  <c r="F10" i="58"/>
  <c r="D17" i="58"/>
  <c r="I20" i="71"/>
  <c r="H20" i="71"/>
  <c r="D7" i="10"/>
  <c r="F7" i="10" s="1"/>
  <c r="A29" i="143"/>
  <c r="F20" i="83"/>
  <c r="W37" i="150"/>
  <c r="N27" i="109"/>
  <c r="C14" i="83"/>
  <c r="L27" i="110"/>
  <c r="E15" i="83"/>
  <c r="M27" i="108"/>
  <c r="C8" i="92"/>
  <c r="L27" i="108"/>
  <c r="L25" i="59"/>
  <c r="K26" i="141"/>
  <c r="D10" i="58"/>
  <c r="F9" i="64"/>
  <c r="E9" i="64"/>
  <c r="H27" i="147"/>
  <c r="G27" i="147"/>
  <c r="C8" i="64"/>
  <c r="I27" i="131"/>
  <c r="K25" i="133"/>
  <c r="I27" i="48"/>
  <c r="D27" i="134"/>
  <c r="F7" i="64"/>
  <c r="A2" i="146"/>
  <c r="A2" i="148"/>
  <c r="A31" i="148"/>
  <c r="I26" i="132"/>
  <c r="K26" i="132" s="1"/>
  <c r="S14" i="151"/>
  <c r="X14" i="151" s="1"/>
  <c r="J27" i="48"/>
  <c r="L25" i="110"/>
  <c r="F7" i="92"/>
  <c r="A5" i="146"/>
  <c r="A5" i="148"/>
  <c r="F31" i="148"/>
  <c r="D27" i="75"/>
  <c r="O27" i="49"/>
  <c r="E27" i="103"/>
  <c r="E11" i="73"/>
  <c r="E14" i="73"/>
  <c r="E8" i="75"/>
  <c r="I27" i="127"/>
  <c r="I23" i="97"/>
  <c r="I26" i="130"/>
  <c r="P25" i="49"/>
  <c r="J27" i="136"/>
  <c r="A28" i="147"/>
  <c r="L27" i="48" l="1"/>
  <c r="C7" i="101"/>
  <c r="D25" i="20"/>
  <c r="D13" i="5"/>
  <c r="F11" i="5"/>
  <c r="G11" i="5"/>
  <c r="D16" i="83"/>
  <c r="C14" i="6"/>
  <c r="D14" i="5"/>
  <c r="F14" i="83"/>
  <c r="D27" i="5"/>
  <c r="D23" i="5"/>
  <c r="F8" i="83"/>
  <c r="D21" i="5"/>
  <c r="D27" i="91"/>
  <c r="D8" i="73"/>
  <c r="F8" i="64"/>
  <c r="C23" i="64"/>
  <c r="C7" i="91"/>
  <c r="P25" i="41"/>
  <c r="J26" i="130"/>
  <c r="D7" i="129"/>
  <c r="K26" i="130"/>
  <c r="F27" i="103"/>
  <c r="D18" i="83"/>
  <c r="F18" i="83" s="1"/>
  <c r="D8" i="129"/>
  <c r="J27" i="131"/>
  <c r="E45" i="5"/>
  <c r="K27" i="131"/>
  <c r="C8" i="129"/>
  <c r="O25" i="41"/>
  <c r="C8" i="6"/>
  <c r="P27" i="49"/>
  <c r="D8" i="101"/>
  <c r="E10" i="58"/>
  <c r="E40" i="5"/>
  <c r="E8" i="92"/>
  <c r="F8" i="92"/>
  <c r="F17" i="58"/>
  <c r="E17" i="58"/>
  <c r="E47" i="5"/>
  <c r="F9" i="92"/>
  <c r="E9" i="92"/>
  <c r="D31" i="5"/>
  <c r="E14" i="20"/>
  <c r="F14" i="20"/>
  <c r="D26" i="19"/>
  <c r="D38" i="5"/>
  <c r="G17" i="5"/>
  <c r="H36" i="17"/>
  <c r="D12" i="6"/>
  <c r="F12" i="6" s="1"/>
  <c r="C27" i="105"/>
  <c r="E8" i="64"/>
  <c r="I26" i="39"/>
  <c r="D10" i="83"/>
  <c r="F55" i="5"/>
  <c r="G55" i="5"/>
  <c r="E7" i="75"/>
  <c r="C27" i="75"/>
  <c r="F7" i="75"/>
  <c r="E7" i="73"/>
  <c r="F7" i="73"/>
  <c r="D50" i="5"/>
  <c r="G27" i="103"/>
  <c r="E7" i="58"/>
  <c r="E37" i="5"/>
  <c r="F8" i="19"/>
  <c r="F9" i="20"/>
  <c r="F48" i="5"/>
  <c r="D8" i="58"/>
  <c r="E27" i="134"/>
  <c r="F15" i="83"/>
  <c r="D28" i="5"/>
  <c r="C25" i="92"/>
  <c r="F16" i="58"/>
  <c r="E16" i="58"/>
  <c r="D46" i="5"/>
  <c r="F16" i="5"/>
  <c r="D27" i="105"/>
  <c r="E7" i="105"/>
  <c r="K27" i="48"/>
  <c r="D7" i="101"/>
  <c r="J26" i="132"/>
  <c r="D9" i="129"/>
  <c r="D27" i="10"/>
  <c r="F27" i="10" s="1"/>
  <c r="E7" i="10"/>
  <c r="F9" i="73"/>
  <c r="D52" i="5"/>
  <c r="G52" i="5" l="1"/>
  <c r="F52" i="5"/>
  <c r="E27" i="105"/>
  <c r="D7" i="6"/>
  <c r="G28" i="5"/>
  <c r="F28" i="5"/>
  <c r="G46" i="5"/>
  <c r="F46" i="5"/>
  <c r="E10" i="83"/>
  <c r="E23" i="5"/>
  <c r="F23" i="5" s="1"/>
  <c r="E7" i="101"/>
  <c r="D25" i="101"/>
  <c r="E38" i="5"/>
  <c r="F38" i="5" s="1"/>
  <c r="E8" i="58"/>
  <c r="G38" i="5"/>
  <c r="G23" i="5"/>
  <c r="D15" i="5"/>
  <c r="F27" i="75"/>
  <c r="C8" i="73"/>
  <c r="F8" i="58"/>
  <c r="E27" i="75"/>
  <c r="F10" i="83"/>
  <c r="D27" i="58"/>
  <c r="D9" i="5"/>
  <c r="F8" i="6"/>
  <c r="D27" i="129"/>
  <c r="E7" i="129"/>
  <c r="F7" i="129"/>
  <c r="E8" i="73"/>
  <c r="D26" i="73"/>
  <c r="E51" i="5"/>
  <c r="C27" i="92"/>
  <c r="F25" i="92"/>
  <c r="E25" i="92"/>
  <c r="G50" i="5"/>
  <c r="F50" i="5"/>
  <c r="F27" i="105"/>
  <c r="C7" i="6"/>
  <c r="D13" i="6"/>
  <c r="E26" i="19"/>
  <c r="F26" i="19"/>
  <c r="F40" i="5"/>
  <c r="G40" i="5"/>
  <c r="E8" i="129"/>
  <c r="D11" i="83"/>
  <c r="G27" i="5"/>
  <c r="F27" i="5"/>
  <c r="E25" i="20"/>
  <c r="D27" i="20"/>
  <c r="F25" i="20"/>
  <c r="E27" i="10"/>
  <c r="D8" i="6"/>
  <c r="E12" i="6"/>
  <c r="E13" i="5"/>
  <c r="F13" i="5" s="1"/>
  <c r="F47" i="5"/>
  <c r="G47" i="5"/>
  <c r="F8" i="129"/>
  <c r="C27" i="129"/>
  <c r="C7" i="83" s="1"/>
  <c r="E18" i="83"/>
  <c r="E31" i="5"/>
  <c r="F31" i="5" s="1"/>
  <c r="F7" i="91"/>
  <c r="C27" i="91"/>
  <c r="E7" i="91"/>
  <c r="E29" i="5"/>
  <c r="F7" i="101"/>
  <c r="C25" i="101"/>
  <c r="E9" i="129"/>
  <c r="F9" i="129"/>
  <c r="E36" i="5"/>
  <c r="F37" i="5"/>
  <c r="G37" i="5"/>
  <c r="E8" i="101"/>
  <c r="F8" i="101"/>
  <c r="F23" i="64"/>
  <c r="C15" i="58"/>
  <c r="E23" i="64"/>
  <c r="G21" i="5"/>
  <c r="F21" i="5"/>
  <c r="F27" i="92" l="1"/>
  <c r="C16" i="83"/>
  <c r="E27" i="92"/>
  <c r="D7" i="83"/>
  <c r="E27" i="129"/>
  <c r="F27" i="129" s="1"/>
  <c r="E25" i="101"/>
  <c r="D27" i="101"/>
  <c r="E49" i="5"/>
  <c r="F15" i="58"/>
  <c r="D45" i="5"/>
  <c r="C27" i="58"/>
  <c r="F27" i="58" s="1"/>
  <c r="E15" i="58"/>
  <c r="E59" i="5"/>
  <c r="F7" i="83"/>
  <c r="D20" i="5"/>
  <c r="E8" i="6"/>
  <c r="E9" i="5"/>
  <c r="F9" i="5" s="1"/>
  <c r="E11" i="83"/>
  <c r="E24" i="5"/>
  <c r="G31" i="5"/>
  <c r="F8" i="73"/>
  <c r="D51" i="5"/>
  <c r="C26" i="73"/>
  <c r="F26" i="73" s="1"/>
  <c r="F27" i="91"/>
  <c r="C11" i="83"/>
  <c r="E27" i="91"/>
  <c r="E13" i="6"/>
  <c r="E14" i="5"/>
  <c r="F13" i="6"/>
  <c r="E27" i="58"/>
  <c r="E7" i="6"/>
  <c r="E8" i="5"/>
  <c r="F25" i="101"/>
  <c r="C27" i="101"/>
  <c r="E27" i="20"/>
  <c r="D14" i="6"/>
  <c r="F27" i="20"/>
  <c r="F7" i="6"/>
  <c r="D8" i="5"/>
  <c r="C25" i="6"/>
  <c r="G13" i="5"/>
  <c r="G45" i="5" l="1"/>
  <c r="F45" i="5"/>
  <c r="D36" i="5"/>
  <c r="F27" i="101"/>
  <c r="C13" i="83"/>
  <c r="G9" i="5"/>
  <c r="G8" i="5"/>
  <c r="D7" i="5"/>
  <c r="F14" i="5"/>
  <c r="G14" i="5"/>
  <c r="G51" i="5"/>
  <c r="D49" i="5"/>
  <c r="G49" i="5" s="1"/>
  <c r="E26" i="73"/>
  <c r="F51" i="5"/>
  <c r="E7" i="83"/>
  <c r="E20" i="5"/>
  <c r="E7" i="5"/>
  <c r="F8" i="5"/>
  <c r="F16" i="83"/>
  <c r="D29" i="5"/>
  <c r="E16" i="83"/>
  <c r="E15" i="5"/>
  <c r="E14" i="6"/>
  <c r="F14" i="6"/>
  <c r="D25" i="6"/>
  <c r="E25" i="6" s="1"/>
  <c r="F11" i="83"/>
  <c r="D24" i="5"/>
  <c r="G24" i="5" s="1"/>
  <c r="G20" i="5"/>
  <c r="E27" i="101"/>
  <c r="D13" i="83"/>
  <c r="E13" i="83" l="1"/>
  <c r="E26" i="5"/>
  <c r="G29" i="5"/>
  <c r="F29" i="5"/>
  <c r="E19" i="5"/>
  <c r="F20" i="5"/>
  <c r="F13" i="83"/>
  <c r="D26" i="5"/>
  <c r="G26" i="5" s="1"/>
  <c r="C25" i="83"/>
  <c r="D25" i="83"/>
  <c r="D19" i="5"/>
  <c r="F25" i="6"/>
  <c r="E35" i="5"/>
  <c r="F7" i="5"/>
  <c r="G7" i="5"/>
  <c r="G36" i="5"/>
  <c r="D59" i="5"/>
  <c r="F36" i="5"/>
  <c r="F24" i="5"/>
  <c r="F15" i="5"/>
  <c r="G15" i="5"/>
  <c r="F49" i="5"/>
  <c r="E60" i="5" l="1"/>
  <c r="G19" i="5"/>
  <c r="F19" i="5"/>
  <c r="E25" i="83"/>
  <c r="G59" i="5"/>
  <c r="F59" i="5"/>
  <c r="D35" i="5"/>
  <c r="F25" i="83"/>
  <c r="F26" i="5"/>
  <c r="D60" i="5" l="1"/>
  <c r="G35" i="5"/>
  <c r="F60" i="5"/>
  <c r="F35" i="5"/>
  <c r="G60" i="5" l="1"/>
</calcChain>
</file>

<file path=xl/comments1.xml><?xml version="1.0" encoding="utf-8"?>
<comments xmlns="http://schemas.openxmlformats.org/spreadsheetml/2006/main">
  <authors>
    <author>IBM</author>
    <author>chenjie</author>
  </authors>
  <commentList>
    <comment ref="C6" authorId="0" shapeId="0">
      <text>
        <r>
          <rPr>
            <sz val="9"/>
            <color indexed="10"/>
            <rFont val="宋体"/>
            <family val="3"/>
            <charset val="134"/>
          </rPr>
          <t>日期的格式要求:</t>
        </r>
        <r>
          <rPr>
            <sz val="9"/>
            <rFont val="宋体"/>
            <family val="3"/>
            <charset val="134"/>
          </rPr>
          <t xml:space="preserve">
例:2003年2月3日,应输入2003-2-3,如无法确定具体月或日,应默认为是1月或1日输入</t>
        </r>
      </text>
    </comment>
    <comment ref="K8" authorId="1" shapeId="0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对于长期未付的利润（股利），请在备注栏标明原因</t>
        </r>
      </text>
    </comment>
  </commentList>
</comments>
</file>

<file path=xl/comments2.xml><?xml version="1.0" encoding="utf-8"?>
<comments xmlns="http://schemas.openxmlformats.org/spreadsheetml/2006/main">
  <authors>
    <author>IBM</author>
    <author>微软用户</author>
  </authors>
  <commentList>
    <comment ref="C6" authorId="0" shapeId="0">
      <text>
        <r>
          <rPr>
            <sz val="9"/>
            <color indexed="10"/>
            <rFont val="宋体"/>
            <family val="3"/>
            <charset val="134"/>
          </rPr>
          <t>日期的格式要求:</t>
        </r>
        <r>
          <rPr>
            <sz val="9"/>
            <rFont val="宋体"/>
            <family val="3"/>
            <charset val="134"/>
          </rPr>
          <t xml:space="preserve">
例:2003年2月3日,应输入2003-2-3,如无法确定具体月或日,应默认为是1月或1日输入</t>
        </r>
      </text>
    </comment>
    <comment ref="D6" authorId="1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往来款、职工教育经费、工会经费等</t>
        </r>
      </text>
    </comment>
  </commentList>
</comments>
</file>

<file path=xl/comments3.xml><?xml version="1.0" encoding="utf-8"?>
<comments xmlns="http://schemas.openxmlformats.org/spreadsheetml/2006/main">
  <authors>
    <author>IBM</author>
    <author>chenjie</author>
  </authors>
  <commentList>
    <comment ref="C6" authorId="0" shapeId="0">
      <text>
        <r>
          <rPr>
            <sz val="9"/>
            <color indexed="10"/>
            <rFont val="宋体"/>
            <family val="3"/>
            <charset val="134"/>
          </rPr>
          <t>日期的格式要求:</t>
        </r>
        <r>
          <rPr>
            <sz val="9"/>
            <rFont val="宋体"/>
            <family val="3"/>
            <charset val="134"/>
          </rPr>
          <t xml:space="preserve">
例:2003年2月3日,应输入2003-2-3,如无法确定具体月或日,应默认为是1月或1日输入</t>
        </r>
      </text>
    </comment>
    <comment ref="I8" authorId="1" shapeId="0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对于长期未付的利润（股利），请在备注栏标明原因</t>
        </r>
      </text>
    </comment>
  </commentList>
</comments>
</file>

<file path=xl/comments4.xml><?xml version="1.0" encoding="utf-8"?>
<comments xmlns="http://schemas.openxmlformats.org/spreadsheetml/2006/main">
  <authors>
    <author>IBM</author>
    <author>微软用户</author>
  </authors>
  <commentList>
    <comment ref="C6" authorId="0" shapeId="0">
      <text>
        <r>
          <rPr>
            <sz val="9"/>
            <color indexed="10"/>
            <rFont val="宋体"/>
            <family val="3"/>
            <charset val="134"/>
          </rPr>
          <t>日期的格式要求:</t>
        </r>
        <r>
          <rPr>
            <sz val="9"/>
            <rFont val="宋体"/>
            <family val="3"/>
            <charset val="134"/>
          </rPr>
          <t xml:space="preserve">
例:2003年2月3日,应输入2003-2-3,如无法确定具体月或日,应默认为是1月或1日输入</t>
        </r>
      </text>
    </comment>
    <comment ref="D6" authorId="1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往来款、职工教育经费、工会经费等</t>
        </r>
      </text>
    </comment>
  </commentList>
</comments>
</file>

<file path=xl/sharedStrings.xml><?xml version="1.0" encoding="utf-8"?>
<sst xmlns="http://schemas.openxmlformats.org/spreadsheetml/2006/main" count="9868" uniqueCount="2807">
  <si>
    <t>项目名称：瓮福（集团）有限责任公司拟处置报废资产所涉及的沙坝土指定报废资产价值</t>
  </si>
  <si>
    <r>
      <rPr>
        <sz val="10"/>
        <rFont val="宋体"/>
        <family val="3"/>
        <charset val="134"/>
      </rPr>
      <t>评估基准日：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年4月26日</t>
    </r>
  </si>
  <si>
    <t>产权持有单位：瓮福（集团）有限责任公司</t>
  </si>
  <si>
    <t>填表日期：2022年4月26日</t>
  </si>
  <si>
    <t>项目负责人：</t>
  </si>
  <si>
    <t>签字评估师：</t>
  </si>
  <si>
    <t>评估机构：北京中天华资产评估有限责任公司</t>
  </si>
  <si>
    <t>编号</t>
  </si>
  <si>
    <t>科目名称</t>
  </si>
  <si>
    <t>3</t>
  </si>
  <si>
    <r>
      <rPr>
        <sz val="10"/>
        <rFont val="宋体"/>
        <family val="3"/>
        <charset val="134"/>
      </rPr>
      <t>流动资产</t>
    </r>
  </si>
  <si>
    <t>产权持有单位填表人：何治强</t>
  </si>
  <si>
    <t>评估人员：邓泽华、余颖莉、李英婕</t>
  </si>
  <si>
    <t>3-1</t>
  </si>
  <si>
    <t>货币资金</t>
  </si>
  <si>
    <t>3-1-1</t>
  </si>
  <si>
    <r>
      <rPr>
        <sz val="10"/>
        <rFont val="宋体"/>
        <family val="3"/>
        <charset val="134"/>
      </rPr>
      <t>货币资金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现金</t>
    </r>
  </si>
  <si>
    <t>3-1-2</t>
  </si>
  <si>
    <r>
      <rPr>
        <sz val="10"/>
        <rFont val="宋体"/>
        <family val="3"/>
        <charset val="134"/>
      </rPr>
      <t>货币资金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银行存款</t>
    </r>
  </si>
  <si>
    <t>3-1-3</t>
  </si>
  <si>
    <r>
      <rPr>
        <sz val="10"/>
        <rFont val="宋体"/>
        <family val="3"/>
        <charset val="134"/>
      </rPr>
      <t>货币资金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其他货币资金</t>
    </r>
  </si>
  <si>
    <t>3-2</t>
  </si>
  <si>
    <r>
      <rPr>
        <sz val="10"/>
        <rFont val="宋体"/>
        <family val="3"/>
        <charset val="134"/>
      </rPr>
      <t>以公允价值计量且其变动计入当期损益金融资产</t>
    </r>
  </si>
  <si>
    <t>3-2-1</t>
  </si>
  <si>
    <r>
      <rPr>
        <sz val="10"/>
        <rFont val="宋体"/>
        <family val="3"/>
        <charset val="134"/>
      </rPr>
      <t>公允计量金融资产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股票投资</t>
    </r>
  </si>
  <si>
    <t>3-2-2</t>
  </si>
  <si>
    <r>
      <rPr>
        <sz val="10"/>
        <rFont val="宋体"/>
        <family val="3"/>
        <charset val="134"/>
      </rPr>
      <t>公允计量金融资产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债券投资</t>
    </r>
  </si>
  <si>
    <t>3-2-3</t>
  </si>
  <si>
    <r>
      <rPr>
        <sz val="10"/>
        <rFont val="宋体"/>
        <family val="3"/>
        <charset val="134"/>
      </rPr>
      <t>公允计量金融资产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基金投资</t>
    </r>
  </si>
  <si>
    <t>产权持有单位填表人：田仕军</t>
  </si>
  <si>
    <t>3-3</t>
  </si>
  <si>
    <r>
      <rPr>
        <sz val="10"/>
        <rFont val="宋体"/>
        <family val="3"/>
        <charset val="134"/>
      </rPr>
      <t>衍生金融资产</t>
    </r>
  </si>
  <si>
    <t>3-4</t>
  </si>
  <si>
    <r>
      <rPr>
        <sz val="10"/>
        <rFont val="宋体"/>
        <family val="3"/>
        <charset val="134"/>
      </rPr>
      <t>应收票据</t>
    </r>
  </si>
  <si>
    <t>3-5</t>
  </si>
  <si>
    <r>
      <rPr>
        <sz val="10"/>
        <rFont val="宋体"/>
        <family val="3"/>
        <charset val="134"/>
      </rPr>
      <t>应收账款</t>
    </r>
  </si>
  <si>
    <t>3-6</t>
  </si>
  <si>
    <r>
      <rPr>
        <sz val="10"/>
        <rFont val="宋体"/>
        <family val="3"/>
        <charset val="134"/>
      </rPr>
      <t>预付款项</t>
    </r>
  </si>
  <si>
    <t>3-7</t>
  </si>
  <si>
    <r>
      <rPr>
        <sz val="10"/>
        <rFont val="宋体"/>
        <family val="3"/>
        <charset val="134"/>
      </rPr>
      <t>其他应收款</t>
    </r>
  </si>
  <si>
    <t>3-8</t>
  </si>
  <si>
    <r>
      <rPr>
        <sz val="10"/>
        <rFont val="宋体"/>
        <family val="3"/>
        <charset val="134"/>
      </rPr>
      <t>存货</t>
    </r>
  </si>
  <si>
    <t>3-8-1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</si>
  <si>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材料采购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在途物资</t>
    </r>
    <r>
      <rPr>
        <sz val="10"/>
        <rFont val="Times New Roman"/>
        <family val="1"/>
      </rPr>
      <t>)</t>
    </r>
  </si>
  <si>
    <t>3-8-2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</si>
  <si>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原材料</t>
    </r>
  </si>
  <si>
    <t>3-8-3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</si>
  <si>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在库周转材料</t>
    </r>
  </si>
  <si>
    <t>3-8-4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</si>
  <si>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委托加工物资</t>
    </r>
  </si>
  <si>
    <t>3-8-5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</si>
  <si>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产成品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库存商品、开发产品、农产品</t>
    </r>
    <r>
      <rPr>
        <sz val="10"/>
        <rFont val="Times New Roman"/>
        <family val="1"/>
      </rPr>
      <t>)</t>
    </r>
  </si>
  <si>
    <t>3-8-6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</si>
  <si>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在产品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自制半成品</t>
    </r>
    <r>
      <rPr>
        <sz val="10"/>
        <rFont val="Times New Roman"/>
        <family val="1"/>
      </rPr>
      <t>)</t>
    </r>
  </si>
  <si>
    <t>3-8-7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</si>
  <si>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发出商品</t>
    </r>
  </si>
  <si>
    <t>3-8-8</t>
  </si>
  <si>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在用周转材料</t>
    </r>
  </si>
  <si>
    <t>3-9</t>
  </si>
  <si>
    <r>
      <rPr>
        <sz val="10"/>
        <rFont val="宋体"/>
        <family val="3"/>
        <charset val="134"/>
      </rPr>
      <t>持有待售资产</t>
    </r>
  </si>
  <si>
    <t>3-10</t>
  </si>
  <si>
    <r>
      <rPr>
        <sz val="10"/>
        <rFont val="宋体"/>
        <family val="3"/>
        <charset val="134"/>
      </rPr>
      <t>一年内到期的非流动资产</t>
    </r>
  </si>
  <si>
    <t>3-11</t>
  </si>
  <si>
    <r>
      <rPr>
        <sz val="10"/>
        <rFont val="宋体"/>
        <family val="3"/>
        <charset val="134"/>
      </rPr>
      <t>其他流动资产</t>
    </r>
  </si>
  <si>
    <t>4</t>
  </si>
  <si>
    <r>
      <rPr>
        <sz val="10"/>
        <rFont val="宋体"/>
        <family val="3"/>
        <charset val="134"/>
      </rPr>
      <t>非流动资产</t>
    </r>
  </si>
  <si>
    <t>4-1</t>
  </si>
  <si>
    <r>
      <rPr>
        <sz val="10"/>
        <rFont val="宋体"/>
        <family val="3"/>
        <charset val="134"/>
      </rPr>
      <t>可供出售金融资产</t>
    </r>
  </si>
  <si>
    <t>4-2</t>
  </si>
  <si>
    <r>
      <rPr>
        <sz val="10"/>
        <rFont val="宋体"/>
        <family val="3"/>
        <charset val="134"/>
      </rPr>
      <t>持有至到期投资</t>
    </r>
  </si>
  <si>
    <t>4-3</t>
  </si>
  <si>
    <r>
      <rPr>
        <sz val="10"/>
        <rFont val="宋体"/>
        <family val="3"/>
        <charset val="134"/>
      </rPr>
      <t>长期应收款</t>
    </r>
  </si>
  <si>
    <t>4-4</t>
  </si>
  <si>
    <r>
      <rPr>
        <sz val="10"/>
        <rFont val="宋体"/>
        <family val="3"/>
        <charset val="134"/>
      </rPr>
      <t>长期股权投资</t>
    </r>
  </si>
  <si>
    <t>4-5</t>
  </si>
  <si>
    <r>
      <rPr>
        <sz val="10"/>
        <rFont val="宋体"/>
        <family val="3"/>
        <charset val="134"/>
      </rPr>
      <t>投资性房地产</t>
    </r>
  </si>
  <si>
    <t>4-5-1</t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</si>
  <si>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房屋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成本计量模式</t>
    </r>
    <r>
      <rPr>
        <sz val="10"/>
        <rFont val="Times New Roman"/>
        <family val="1"/>
      </rPr>
      <t>)</t>
    </r>
  </si>
  <si>
    <t>4-5-2</t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</si>
  <si>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房屋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公允价值计量模式</t>
    </r>
    <r>
      <rPr>
        <sz val="10"/>
        <rFont val="Times New Roman"/>
        <family val="1"/>
      </rPr>
      <t>)</t>
    </r>
  </si>
  <si>
    <t>4-5-3</t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</si>
  <si>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土地使用权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成本计量模式</t>
    </r>
    <r>
      <rPr>
        <sz val="10"/>
        <rFont val="Times New Roman"/>
        <family val="1"/>
      </rPr>
      <t>)</t>
    </r>
  </si>
  <si>
    <t>4-5-4</t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</si>
  <si>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土地使用权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公允价值计量模式</t>
    </r>
    <r>
      <rPr>
        <sz val="10"/>
        <rFont val="Times New Roman"/>
        <family val="1"/>
      </rPr>
      <t>)</t>
    </r>
  </si>
  <si>
    <t>4-6</t>
  </si>
  <si>
    <r>
      <rPr>
        <sz val="10"/>
        <rFont val="宋体"/>
        <family val="3"/>
        <charset val="134"/>
      </rPr>
      <t>固定资产</t>
    </r>
  </si>
  <si>
    <t>4-6-1</t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</si>
  <si>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房屋建筑物</t>
    </r>
  </si>
  <si>
    <t>4-6-2</t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</si>
  <si>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构筑物及其他辅助设施</t>
    </r>
  </si>
  <si>
    <t>4-6-3</t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</si>
  <si>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管道及沟槽</t>
    </r>
  </si>
  <si>
    <t>4-6-4</t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</si>
  <si>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机器设备</t>
    </r>
  </si>
  <si>
    <t>4-6-5</t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</si>
  <si>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车辆</t>
    </r>
  </si>
  <si>
    <t>4-6-6</t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</si>
  <si>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电子设备</t>
    </r>
  </si>
  <si>
    <t>4-6-7</t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</si>
  <si>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土地</t>
    </r>
  </si>
  <si>
    <t>4-7</t>
  </si>
  <si>
    <r>
      <rPr>
        <sz val="10"/>
        <rFont val="宋体"/>
        <family val="3"/>
        <charset val="134"/>
      </rPr>
      <t>在建工程</t>
    </r>
  </si>
  <si>
    <t>4-7-1</t>
  </si>
  <si>
    <r>
      <rPr>
        <sz val="10"/>
        <rFont val="宋体"/>
        <family val="3"/>
        <charset val="134"/>
      </rPr>
      <t>在建工程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土建工程</t>
    </r>
  </si>
  <si>
    <t>4-7-2</t>
  </si>
  <si>
    <r>
      <rPr>
        <sz val="10"/>
        <rFont val="宋体"/>
        <family val="3"/>
        <charset val="134"/>
      </rPr>
      <t>在建工程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设备安装工程</t>
    </r>
  </si>
  <si>
    <t>4-8</t>
  </si>
  <si>
    <r>
      <rPr>
        <sz val="10"/>
        <rFont val="宋体"/>
        <family val="3"/>
        <charset val="134"/>
      </rPr>
      <t>生产性生物资产</t>
    </r>
  </si>
  <si>
    <t>4-9</t>
  </si>
  <si>
    <r>
      <rPr>
        <sz val="10"/>
        <rFont val="宋体"/>
        <family val="3"/>
        <charset val="134"/>
      </rPr>
      <t>油气资产</t>
    </r>
  </si>
  <si>
    <t>4-10</t>
  </si>
  <si>
    <r>
      <rPr>
        <sz val="10"/>
        <rFont val="宋体"/>
        <family val="3"/>
        <charset val="134"/>
      </rPr>
      <t>无形资产</t>
    </r>
  </si>
  <si>
    <t>4-10-1</t>
  </si>
  <si>
    <r>
      <rPr>
        <sz val="10"/>
        <rFont val="宋体"/>
        <family val="3"/>
        <charset val="134"/>
      </rPr>
      <t>无形资产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土地使用权</t>
    </r>
  </si>
  <si>
    <t>4-10-2</t>
  </si>
  <si>
    <r>
      <rPr>
        <sz val="10"/>
        <rFont val="宋体"/>
        <family val="3"/>
        <charset val="134"/>
      </rPr>
      <t>无形资产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矿业权</t>
    </r>
  </si>
  <si>
    <t>4-10-3</t>
  </si>
  <si>
    <r>
      <rPr>
        <sz val="10"/>
        <rFont val="宋体"/>
        <family val="3"/>
        <charset val="134"/>
      </rPr>
      <t>无形资产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其他无形资产</t>
    </r>
  </si>
  <si>
    <t>4-11</t>
  </si>
  <si>
    <r>
      <rPr>
        <sz val="10"/>
        <rFont val="宋体"/>
        <family val="3"/>
        <charset val="134"/>
      </rPr>
      <t>开发支出</t>
    </r>
  </si>
  <si>
    <t>4-12</t>
  </si>
  <si>
    <r>
      <rPr>
        <sz val="10"/>
        <rFont val="宋体"/>
        <family val="3"/>
        <charset val="134"/>
      </rPr>
      <t>商誉</t>
    </r>
  </si>
  <si>
    <t>4-13</t>
  </si>
  <si>
    <r>
      <rPr>
        <sz val="10"/>
        <rFont val="宋体"/>
        <family val="3"/>
        <charset val="134"/>
      </rPr>
      <t>长期待摊费用</t>
    </r>
  </si>
  <si>
    <t>4-14</t>
  </si>
  <si>
    <r>
      <rPr>
        <sz val="10"/>
        <rFont val="宋体"/>
        <family val="3"/>
        <charset val="134"/>
      </rPr>
      <t>递延所得税资产</t>
    </r>
  </si>
  <si>
    <t>4-15</t>
  </si>
  <si>
    <r>
      <rPr>
        <sz val="10"/>
        <rFont val="宋体"/>
        <family val="3"/>
        <charset val="134"/>
      </rPr>
      <t>其他非流动资产</t>
    </r>
  </si>
  <si>
    <t>5</t>
  </si>
  <si>
    <r>
      <rPr>
        <sz val="10"/>
        <rFont val="宋体"/>
        <family val="3"/>
        <charset val="134"/>
      </rPr>
      <t>流动负债</t>
    </r>
  </si>
  <si>
    <t>5-1</t>
  </si>
  <si>
    <t>短期借款</t>
  </si>
  <si>
    <t>5-2</t>
  </si>
  <si>
    <r>
      <rPr>
        <sz val="10"/>
        <rFont val="宋体"/>
        <family val="3"/>
        <charset val="134"/>
      </rPr>
      <t>以公允价值计量且其变动计入当期损益金融负债</t>
    </r>
  </si>
  <si>
    <t>5-3</t>
  </si>
  <si>
    <r>
      <rPr>
        <sz val="10"/>
        <rFont val="宋体"/>
        <family val="3"/>
        <charset val="134"/>
      </rPr>
      <t>衍生金融负债</t>
    </r>
  </si>
  <si>
    <t>5-4</t>
  </si>
  <si>
    <r>
      <rPr>
        <sz val="10"/>
        <rFont val="宋体"/>
        <family val="3"/>
        <charset val="134"/>
      </rPr>
      <t>应付票据</t>
    </r>
  </si>
  <si>
    <t>5-5</t>
  </si>
  <si>
    <r>
      <rPr>
        <sz val="10"/>
        <rFont val="宋体"/>
        <family val="3"/>
        <charset val="134"/>
      </rPr>
      <t>应付账款</t>
    </r>
  </si>
  <si>
    <t>5-6</t>
  </si>
  <si>
    <r>
      <rPr>
        <sz val="10"/>
        <rFont val="宋体"/>
        <family val="3"/>
        <charset val="134"/>
      </rPr>
      <t>预收款项</t>
    </r>
  </si>
  <si>
    <t>5-7</t>
  </si>
  <si>
    <r>
      <rPr>
        <sz val="10"/>
        <rFont val="宋体"/>
        <family val="3"/>
        <charset val="134"/>
      </rPr>
      <t>应付职工薪酬</t>
    </r>
  </si>
  <si>
    <t>5-8</t>
  </si>
  <si>
    <r>
      <rPr>
        <sz val="10"/>
        <rFont val="宋体"/>
        <family val="3"/>
        <charset val="134"/>
      </rPr>
      <t>应交税费</t>
    </r>
  </si>
  <si>
    <t>5-9</t>
  </si>
  <si>
    <r>
      <rPr>
        <sz val="10"/>
        <rFont val="宋体"/>
        <family val="3"/>
        <charset val="134"/>
      </rPr>
      <t>其他应付款</t>
    </r>
  </si>
  <si>
    <t>5-10</t>
  </si>
  <si>
    <r>
      <rPr>
        <sz val="10"/>
        <rFont val="宋体"/>
        <family val="3"/>
        <charset val="134"/>
      </rPr>
      <t>持有待售负债</t>
    </r>
  </si>
  <si>
    <t>5-11</t>
  </si>
  <si>
    <r>
      <rPr>
        <sz val="10"/>
        <rFont val="宋体"/>
        <family val="3"/>
        <charset val="134"/>
      </rPr>
      <t>一年内到期的非流动负债</t>
    </r>
  </si>
  <si>
    <t>5-12</t>
  </si>
  <si>
    <r>
      <rPr>
        <sz val="10"/>
        <rFont val="宋体"/>
        <family val="3"/>
        <charset val="134"/>
      </rPr>
      <t>其他流动负债</t>
    </r>
  </si>
  <si>
    <t>6</t>
  </si>
  <si>
    <r>
      <rPr>
        <sz val="10"/>
        <rFont val="宋体"/>
        <family val="3"/>
        <charset val="134"/>
      </rPr>
      <t>非流动负债</t>
    </r>
  </si>
  <si>
    <t>6-1</t>
  </si>
  <si>
    <r>
      <rPr>
        <sz val="10"/>
        <rFont val="宋体"/>
        <family val="3"/>
        <charset val="134"/>
      </rPr>
      <t>长期借款</t>
    </r>
  </si>
  <si>
    <t>6-2</t>
  </si>
  <si>
    <r>
      <rPr>
        <sz val="10"/>
        <rFont val="宋体"/>
        <family val="3"/>
        <charset val="134"/>
      </rPr>
      <t>应付债券</t>
    </r>
  </si>
  <si>
    <t>6-2-1</t>
  </si>
  <si>
    <r>
      <rPr>
        <sz val="10"/>
        <rFont val="宋体"/>
        <family val="3"/>
        <charset val="134"/>
      </rPr>
      <t>其中：优先股</t>
    </r>
  </si>
  <si>
    <t>6-2-2</t>
  </si>
  <si>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永续债</t>
    </r>
  </si>
  <si>
    <t>6-3</t>
  </si>
  <si>
    <r>
      <rPr>
        <sz val="10"/>
        <rFont val="宋体"/>
        <family val="3"/>
        <charset val="134"/>
      </rPr>
      <t>长期应付款</t>
    </r>
  </si>
  <si>
    <t>6-4</t>
  </si>
  <si>
    <r>
      <rPr>
        <sz val="10"/>
        <rFont val="宋体"/>
        <family val="3"/>
        <charset val="134"/>
      </rPr>
      <t>预计负债</t>
    </r>
  </si>
  <si>
    <t>6-5</t>
  </si>
  <si>
    <r>
      <rPr>
        <sz val="10"/>
        <rFont val="宋体"/>
        <family val="3"/>
        <charset val="134"/>
      </rPr>
      <t>递延收益</t>
    </r>
  </si>
  <si>
    <t>6-6</t>
  </si>
  <si>
    <r>
      <rPr>
        <sz val="10"/>
        <rFont val="宋体"/>
        <family val="3"/>
        <charset val="134"/>
      </rPr>
      <t>递延所得税负债</t>
    </r>
  </si>
  <si>
    <t>6-7</t>
  </si>
  <si>
    <r>
      <rPr>
        <sz val="10"/>
        <rFont val="宋体"/>
        <family val="3"/>
        <charset val="134"/>
      </rPr>
      <t>其他非流动负债</t>
    </r>
  </si>
  <si>
    <t>说明：1、明细表相关信息如基准日等在本表填报，并自动链接至各明细表；</t>
  </si>
  <si>
    <t>2、点基本表“基本情况”表科目名称，可链接至相应明细表；点击各明细表右上方表格序号，可返回至本“基本情况”表；</t>
  </si>
  <si>
    <t>3、对各表增减值及增减值率设定自动计算公式，若增减值或增减值率为0，则显示为空白；若除数（分母）为0，则计算结果显示为空白；</t>
  </si>
  <si>
    <t>4、万元表及科目分类汇总表的增减值率设置当除数（分母）为负数时，以其绝对值参与计算；</t>
  </si>
  <si>
    <t>5、万元表账面值及评估值为分类汇总表数值计算得来，万元表本身增减值及增减值率为本表格数值计算得出；若出现尾数差异，可手动调整。</t>
  </si>
  <si>
    <t>6、固定资产科目除常规科目外，设置井巷工程及船舶明细表，该两个明细表隐藏，需要时取消隐藏并注意在“固定资产汇总表”的数值链接。</t>
  </si>
  <si>
    <t>资  产  评  估  结  果  汇  总  表</t>
  </si>
  <si>
    <t>评估基准日：2022年4月26日</t>
  </si>
  <si>
    <t>表1</t>
  </si>
  <si>
    <t>金额单位：人民币万元</t>
  </si>
  <si>
    <t>项         目</t>
  </si>
  <si>
    <t>账面价值</t>
  </si>
  <si>
    <t>评估价值</t>
  </si>
  <si>
    <t>增减值</t>
  </si>
  <si>
    <t>增值率</t>
  </si>
  <si>
    <t>A</t>
  </si>
  <si>
    <t>B</t>
  </si>
  <si>
    <t>C=B-A</t>
  </si>
  <si>
    <t>D=C/A×100%</t>
  </si>
  <si>
    <t>流动资产</t>
  </si>
  <si>
    <t/>
  </si>
  <si>
    <t>非流动资产</t>
  </si>
  <si>
    <t>其中：可供出售金融资产</t>
  </si>
  <si>
    <t xml:space="preserve">     持有至到期投资</t>
  </si>
  <si>
    <t xml:space="preserve">     长期应收款</t>
  </si>
  <si>
    <t xml:space="preserve">     长期股权投资</t>
  </si>
  <si>
    <t xml:space="preserve">     投资性房地产</t>
  </si>
  <si>
    <t xml:space="preserve">     固定资产</t>
  </si>
  <si>
    <t xml:space="preserve">     在建工程</t>
  </si>
  <si>
    <t xml:space="preserve">     生产性生物资产</t>
  </si>
  <si>
    <t xml:space="preserve">     油气资产</t>
  </si>
  <si>
    <t xml:space="preserve">     无形资产</t>
  </si>
  <si>
    <t xml:space="preserve">     开发支出</t>
  </si>
  <si>
    <t xml:space="preserve">     商誉</t>
  </si>
  <si>
    <t xml:space="preserve">     长期待摊费用</t>
  </si>
  <si>
    <t xml:space="preserve">     递延所得税资产</t>
  </si>
  <si>
    <t xml:space="preserve">     其他非流动资产</t>
  </si>
  <si>
    <t>资产总计</t>
  </si>
  <si>
    <t>流动负债</t>
  </si>
  <si>
    <t>非流动负债</t>
  </si>
  <si>
    <t>负债总计</t>
  </si>
  <si>
    <t>净资产（所有者权益）</t>
  </si>
  <si>
    <r>
      <rPr>
        <sz val="16"/>
        <rFont val="黑体"/>
        <family val="3"/>
        <charset val="134"/>
      </rPr>
      <t>资产评估结果分类汇总表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</si>
  <si>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2</t>
    </r>
  </si>
  <si>
    <r>
      <rPr>
        <sz val="10"/>
        <rFont val="Times New Roman"/>
        <family val="1"/>
      </rPr>
      <t>金额单位：人民币元</t>
    </r>
  </si>
  <si>
    <r>
      <rPr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</si>
  <si>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科目名称</t>
    </r>
  </si>
  <si>
    <r>
      <rPr>
        <b/>
        <sz val="10"/>
        <rFont val="宋体"/>
        <family val="3"/>
        <charset val="134"/>
      </rPr>
      <t>账面价值</t>
    </r>
  </si>
  <si>
    <r>
      <rPr>
        <b/>
        <sz val="10"/>
        <rFont val="宋体"/>
        <family val="3"/>
        <charset val="134"/>
      </rPr>
      <t>评估价值</t>
    </r>
  </si>
  <si>
    <r>
      <rPr>
        <b/>
        <sz val="10"/>
        <rFont val="宋体"/>
        <family val="3"/>
        <charset val="134"/>
      </rPr>
      <t>增减值</t>
    </r>
  </si>
  <si>
    <r>
      <rPr>
        <b/>
        <sz val="10"/>
        <rFont val="宋体"/>
        <family val="3"/>
        <charset val="134"/>
      </rPr>
      <t>增值率</t>
    </r>
  </si>
  <si>
    <r>
      <rPr>
        <b/>
        <sz val="10"/>
        <rFont val="宋体"/>
        <family val="3"/>
        <charset val="134"/>
      </rPr>
      <t>一、</t>
    </r>
  </si>
  <si>
    <r>
      <rPr>
        <b/>
        <sz val="10"/>
        <rFont val="宋体"/>
        <family val="3"/>
        <charset val="134"/>
      </rPr>
      <t>流动资产合计</t>
    </r>
  </si>
  <si>
    <r>
      <rPr>
        <sz val="10"/>
        <rFont val="宋体"/>
        <family val="3"/>
        <charset val="134"/>
      </rPr>
      <t>货币资金</t>
    </r>
  </si>
  <si>
    <r>
      <rPr>
        <sz val="10"/>
        <rFont val="宋体"/>
        <family val="3"/>
        <charset val="134"/>
      </rPr>
      <t>以公允价值计量且其变动计入当期损益的金融资产</t>
    </r>
  </si>
  <si>
    <r>
      <rPr>
        <sz val="10"/>
        <rFont val="宋体"/>
        <family val="3"/>
        <charset val="134"/>
      </rPr>
      <t>二、</t>
    </r>
  </si>
  <si>
    <r>
      <rPr>
        <b/>
        <sz val="10"/>
        <rFont val="宋体"/>
        <family val="3"/>
        <charset val="134"/>
      </rPr>
      <t>非流动资产合计</t>
    </r>
  </si>
  <si>
    <r>
      <rPr>
        <b/>
        <sz val="10"/>
        <rFont val="宋体"/>
        <family val="3"/>
        <charset val="134"/>
      </rPr>
      <t>三、</t>
    </r>
  </si>
  <si>
    <r>
      <rPr>
        <b/>
        <sz val="10"/>
        <rFont val="Times New Roman"/>
        <family val="1"/>
      </rPr>
      <t>资产总计</t>
    </r>
  </si>
  <si>
    <r>
      <rPr>
        <b/>
        <sz val="10"/>
        <rFont val="Times New Roman"/>
        <family val="1"/>
      </rPr>
      <t>四、</t>
    </r>
  </si>
  <si>
    <r>
      <rPr>
        <b/>
        <sz val="10"/>
        <rFont val="宋体"/>
        <family val="3"/>
        <charset val="134"/>
      </rPr>
      <t>流动负债合计</t>
    </r>
  </si>
  <si>
    <r>
      <rPr>
        <sz val="10"/>
        <rFont val="宋体"/>
        <family val="3"/>
        <charset val="134"/>
      </rPr>
      <t>短期借款</t>
    </r>
  </si>
  <si>
    <r>
      <rPr>
        <sz val="10"/>
        <rFont val="宋体"/>
        <family val="3"/>
        <charset val="134"/>
      </rPr>
      <t>以公允价值计量且其变动计入当期损益负债的金融负债</t>
    </r>
  </si>
  <si>
    <r>
      <rPr>
        <b/>
        <sz val="10"/>
        <rFont val="Times New Roman"/>
        <family val="1"/>
      </rPr>
      <t>五、</t>
    </r>
  </si>
  <si>
    <r>
      <rPr>
        <b/>
        <sz val="10"/>
        <rFont val="Times New Roman"/>
        <family val="1"/>
      </rPr>
      <t>非流动负债合计</t>
    </r>
  </si>
  <si>
    <r>
      <rPr>
        <sz val="10"/>
        <rFont val="Times New Roman"/>
        <family val="1"/>
      </rPr>
      <t>其中：优先股</t>
    </r>
  </si>
  <si>
    <r>
      <rPr>
        <sz val="10"/>
        <rFont val="Arial Narrow"/>
        <family val="2"/>
      </rPr>
      <t xml:space="preserve">             </t>
    </r>
    <r>
      <rPr>
        <sz val="10"/>
        <rFont val="宋体"/>
        <family val="3"/>
        <charset val="134"/>
      </rPr>
      <t>永续债</t>
    </r>
  </si>
  <si>
    <r>
      <rPr>
        <b/>
        <sz val="10"/>
        <rFont val="宋体"/>
        <family val="3"/>
        <charset val="134"/>
      </rPr>
      <t>六、</t>
    </r>
  </si>
  <si>
    <r>
      <rPr>
        <b/>
        <sz val="10"/>
        <rFont val="宋体"/>
        <family val="3"/>
        <charset val="134"/>
      </rPr>
      <t>负债总计</t>
    </r>
  </si>
  <si>
    <r>
      <rPr>
        <b/>
        <sz val="10"/>
        <rFont val="宋体"/>
        <family val="3"/>
        <charset val="134"/>
      </rPr>
      <t>七、</t>
    </r>
  </si>
  <si>
    <r>
      <rPr>
        <b/>
        <sz val="10"/>
        <rFont val="宋体"/>
        <family val="3"/>
        <charset val="134"/>
      </rPr>
      <t>净资产</t>
    </r>
  </si>
  <si>
    <r>
      <rPr>
        <sz val="16"/>
        <rFont val="黑体"/>
        <family val="3"/>
        <charset val="134"/>
      </rPr>
      <t>流动资产评估汇总表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</si>
  <si>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3</t>
    </r>
  </si>
  <si>
    <r>
      <rPr>
        <sz val="10"/>
        <rFont val="宋体"/>
        <family val="3"/>
        <charset val="134"/>
      </rPr>
      <t>金额单位：人民币元</t>
    </r>
  </si>
  <si>
    <r>
      <rPr>
        <sz val="10"/>
        <rFont val="宋体"/>
        <family val="3"/>
        <charset val="134"/>
      </rPr>
      <t>编号</t>
    </r>
  </si>
  <si>
    <r>
      <rPr>
        <sz val="10"/>
        <rFont val="宋体"/>
        <family val="3"/>
        <charset val="134"/>
      </rPr>
      <t>科目名称</t>
    </r>
  </si>
  <si>
    <r>
      <rPr>
        <sz val="10"/>
        <rFont val="宋体"/>
        <family val="3"/>
        <charset val="134"/>
      </rPr>
      <t>账面价值</t>
    </r>
  </si>
  <si>
    <r>
      <rPr>
        <sz val="10"/>
        <rFont val="宋体"/>
        <family val="3"/>
        <charset val="134"/>
      </rPr>
      <t>评估价值</t>
    </r>
  </si>
  <si>
    <r>
      <rPr>
        <sz val="10"/>
        <rFont val="宋体"/>
        <family val="3"/>
        <charset val="134"/>
      </rPr>
      <t>增减值</t>
    </r>
  </si>
  <si>
    <r>
      <rPr>
        <sz val="10"/>
        <rFont val="宋体"/>
        <family val="3"/>
        <charset val="134"/>
      </rPr>
      <t>增值率</t>
    </r>
  </si>
  <si>
    <t>以公允价值计量且其变动计入当期损益的金融资产</t>
  </si>
  <si>
    <r>
      <rPr>
        <sz val="10"/>
        <rFont val="宋体"/>
        <family val="3"/>
        <charset val="134"/>
      </rPr>
      <t>合计</t>
    </r>
  </si>
  <si>
    <r>
      <rPr>
        <sz val="16"/>
        <rFont val="黑体"/>
        <family val="3"/>
        <charset val="134"/>
      </rPr>
      <t>货币资金评估汇总表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</si>
  <si>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3-1</t>
    </r>
  </si>
  <si>
    <r>
      <rPr>
        <sz val="10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</si>
  <si>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现金</t>
    </r>
  </si>
  <si>
    <r>
      <rPr>
        <sz val="10"/>
        <rFont val="宋体"/>
        <family val="3"/>
        <charset val="134"/>
      </rPr>
      <t>银行存款</t>
    </r>
  </si>
  <si>
    <r>
      <rPr>
        <sz val="10"/>
        <rFont val="宋体"/>
        <family val="3"/>
        <charset val="134"/>
      </rPr>
      <t>其他货币资金</t>
    </r>
  </si>
  <si>
    <r>
      <rPr>
        <sz val="16"/>
        <rFont val="黑体"/>
        <family val="3"/>
        <charset val="134"/>
      </rPr>
      <t>货币资金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现金评估明细表</t>
    </r>
  </si>
  <si>
    <r>
      <rPr>
        <sz val="10"/>
        <color indexed="12"/>
        <rFont val="黑体"/>
        <family val="3"/>
        <charset val="134"/>
      </rPr>
      <t>表</t>
    </r>
    <r>
      <rPr>
        <sz val="10"/>
        <color indexed="12"/>
        <rFont val="Arial Narrow"/>
        <family val="2"/>
      </rPr>
      <t>3-1-1</t>
    </r>
  </si>
  <si>
    <r>
      <rPr>
        <sz val="10"/>
        <rFont val="黑体"/>
        <family val="3"/>
        <charset val="134"/>
      </rPr>
      <t>金额单位：人民币元</t>
    </r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</si>
  <si>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</si>
  <si>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存放部门</t>
    </r>
    <r>
      <rPr>
        <sz val="10"/>
        <rFont val="Arial Narrow"/>
        <family val="2"/>
      </rPr>
      <t>(</t>
    </r>
    <r>
      <rPr>
        <sz val="10"/>
        <rFont val="黑体"/>
        <family val="3"/>
        <charset val="134"/>
      </rPr>
      <t>单位</t>
    </r>
    <r>
      <rPr>
        <sz val="10"/>
        <rFont val="Arial Narrow"/>
        <family val="2"/>
      </rPr>
      <t>)</t>
    </r>
  </si>
  <si>
    <r>
      <rPr>
        <sz val="10"/>
        <rFont val="黑体"/>
        <family val="3"/>
        <charset val="134"/>
      </rPr>
      <t>币种</t>
    </r>
  </si>
  <si>
    <r>
      <rPr>
        <sz val="10"/>
        <rFont val="黑体"/>
        <family val="3"/>
        <charset val="134"/>
      </rPr>
      <t>外币账面金额</t>
    </r>
  </si>
  <si>
    <r>
      <rPr>
        <sz val="10"/>
        <rFont val="黑体"/>
        <family val="3"/>
        <charset val="134"/>
      </rPr>
      <t>评估基准日汇率</t>
    </r>
  </si>
  <si>
    <r>
      <rPr>
        <sz val="10"/>
        <rFont val="黑体"/>
        <family val="3"/>
        <charset val="134"/>
      </rPr>
      <t>账面价值</t>
    </r>
  </si>
  <si>
    <r>
      <rPr>
        <sz val="10"/>
        <rFont val="黑体"/>
        <family val="3"/>
        <charset val="134"/>
      </rPr>
      <t>评估价值</t>
    </r>
  </si>
  <si>
    <r>
      <rPr>
        <sz val="10"/>
        <rFont val="黑体"/>
        <family val="3"/>
        <charset val="134"/>
      </rPr>
      <t>增减值</t>
    </r>
  </si>
  <si>
    <r>
      <rPr>
        <sz val="10"/>
        <rFont val="黑体"/>
        <family val="3"/>
        <charset val="134"/>
      </rPr>
      <t>增值率</t>
    </r>
  </si>
  <si>
    <r>
      <rPr>
        <sz val="10"/>
        <rFont val="黑体"/>
        <family val="3"/>
        <charset val="134"/>
      </rPr>
      <t>备注</t>
    </r>
  </si>
  <si>
    <t>1</t>
  </si>
  <si>
    <t>2</t>
  </si>
  <si>
    <t>7</t>
  </si>
  <si>
    <t>8</t>
  </si>
  <si>
    <t>9</t>
  </si>
  <si>
    <t>10</t>
  </si>
  <si>
    <t>11</t>
  </si>
  <si>
    <t>12</t>
  </si>
  <si>
    <t>13</t>
  </si>
  <si>
    <r>
      <rPr>
        <sz val="10"/>
        <rFont val="黑体"/>
        <family val="3"/>
        <charset val="134"/>
      </rPr>
      <t>合计</t>
    </r>
  </si>
  <si>
    <r>
      <rPr>
        <sz val="16"/>
        <color theme="1"/>
        <rFont val="黑体"/>
        <family val="3"/>
        <charset val="134"/>
      </rPr>
      <t>货币资金</t>
    </r>
    <r>
      <rPr>
        <sz val="16"/>
        <color theme="1"/>
        <rFont val="Arial Narrow"/>
        <family val="2"/>
      </rPr>
      <t>—</t>
    </r>
    <r>
      <rPr>
        <sz val="16"/>
        <color theme="1"/>
        <rFont val="黑体"/>
        <family val="3"/>
        <charset val="134"/>
      </rPr>
      <t>银行存款评估明细表</t>
    </r>
  </si>
  <si>
    <r>
      <rPr>
        <sz val="10"/>
        <color theme="1"/>
        <rFont val="宋体"/>
        <family val="3"/>
        <charset val="134"/>
      </rPr>
      <t>表</t>
    </r>
    <r>
      <rPr>
        <sz val="10"/>
        <color theme="1"/>
        <rFont val="Arial Narrow"/>
        <family val="2"/>
      </rPr>
      <t>3-1-2</t>
    </r>
  </si>
  <si>
    <r>
      <rPr>
        <sz val="10"/>
        <color theme="1"/>
        <rFont val="宋体"/>
        <family val="3"/>
        <charset val="134"/>
      </rPr>
      <t>金额单位：人民币元</t>
    </r>
  </si>
  <si>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</si>
  <si>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开户银行</t>
    </r>
  </si>
  <si>
    <r>
      <rPr>
        <sz val="10"/>
        <color theme="1"/>
        <rFont val="宋体"/>
        <family val="3"/>
        <charset val="134"/>
      </rPr>
      <t>账号</t>
    </r>
  </si>
  <si>
    <r>
      <rPr>
        <sz val="10"/>
        <color theme="1"/>
        <rFont val="宋体"/>
        <family val="3"/>
        <charset val="134"/>
      </rPr>
      <t>币种</t>
    </r>
  </si>
  <si>
    <r>
      <rPr>
        <sz val="10"/>
        <color theme="1"/>
        <rFont val="宋体"/>
        <family val="3"/>
        <charset val="134"/>
      </rPr>
      <t>外币账面金额</t>
    </r>
  </si>
  <si>
    <r>
      <rPr>
        <sz val="10"/>
        <color theme="1"/>
        <rFont val="宋体"/>
        <family val="3"/>
        <charset val="134"/>
      </rPr>
      <t>评估基准日汇率</t>
    </r>
  </si>
  <si>
    <r>
      <rPr>
        <sz val="10"/>
        <color theme="1"/>
        <rFont val="宋体"/>
        <family val="3"/>
        <charset val="134"/>
      </rPr>
      <t>账面价值</t>
    </r>
  </si>
  <si>
    <r>
      <rPr>
        <sz val="10"/>
        <color theme="1"/>
        <rFont val="宋体"/>
        <family val="3"/>
        <charset val="134"/>
      </rPr>
      <t>评估价值</t>
    </r>
  </si>
  <si>
    <r>
      <rPr>
        <sz val="10"/>
        <color theme="1"/>
        <rFont val="宋体"/>
        <family val="3"/>
        <charset val="134"/>
      </rPr>
      <t>增减值</t>
    </r>
  </si>
  <si>
    <r>
      <rPr>
        <sz val="10"/>
        <color theme="1"/>
        <rFont val="宋体"/>
        <family val="3"/>
        <charset val="134"/>
      </rPr>
      <t>增值率</t>
    </r>
  </si>
  <si>
    <r>
      <rPr>
        <sz val="10"/>
        <color theme="1"/>
        <rFont val="宋体"/>
        <family val="3"/>
        <charset val="134"/>
      </rPr>
      <t>备注</t>
    </r>
  </si>
  <si>
    <r>
      <rPr>
        <sz val="10"/>
        <color theme="1"/>
        <rFont val="宋体"/>
        <family val="3"/>
        <charset val="134"/>
      </rPr>
      <t>合计</t>
    </r>
  </si>
  <si>
    <r>
      <rPr>
        <sz val="16"/>
        <rFont val="黑体"/>
        <family val="3"/>
        <charset val="134"/>
      </rPr>
      <t>货币资金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其他货币资金评估明细表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</si>
  <si>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3-1-3</t>
    </r>
  </si>
  <si>
    <r>
      <rPr>
        <sz val="10"/>
        <rFont val="宋体"/>
        <family val="3"/>
        <charset val="134"/>
      </rPr>
      <t>名称及内容</t>
    </r>
  </si>
  <si>
    <r>
      <rPr>
        <sz val="10"/>
        <rFont val="宋体"/>
        <family val="3"/>
        <charset val="134"/>
      </rPr>
      <t>用途</t>
    </r>
  </si>
  <si>
    <r>
      <rPr>
        <sz val="10"/>
        <rFont val="宋体"/>
        <family val="3"/>
        <charset val="134"/>
      </rPr>
      <t>币种</t>
    </r>
  </si>
  <si>
    <r>
      <rPr>
        <sz val="10"/>
        <rFont val="宋体"/>
        <family val="3"/>
        <charset val="134"/>
      </rPr>
      <t>外币账面金额</t>
    </r>
  </si>
  <si>
    <r>
      <rPr>
        <sz val="10"/>
        <rFont val="宋体"/>
        <family val="3"/>
        <charset val="134"/>
      </rPr>
      <t>评估基准日汇率</t>
    </r>
  </si>
  <si>
    <t>以公允价值计量且其变动计入当期损益金融资产评估汇总表</t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</si>
  <si>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3-2</t>
    </r>
  </si>
  <si>
    <r>
      <rPr>
        <sz val="10"/>
        <rFont val="宋体"/>
        <family val="3"/>
        <charset val="134"/>
      </rPr>
      <t>公允计量且其变动计入当期损益金融资产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股票投资</t>
    </r>
  </si>
  <si>
    <r>
      <rPr>
        <sz val="10"/>
        <rFont val="宋体"/>
        <family val="3"/>
        <charset val="134"/>
      </rPr>
      <t>公允计量且其变动计入当期损益金融资产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债券投资</t>
    </r>
  </si>
  <si>
    <r>
      <rPr>
        <sz val="10"/>
        <rFont val="宋体"/>
        <family val="3"/>
        <charset val="134"/>
      </rPr>
      <t>公允计量且其变动计入当期损益金融资产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基金投资</t>
    </r>
  </si>
  <si>
    <t>公允价值计量且其损益计入当期损益金融资产—股票投资评估明细表</t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</si>
  <si>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3-2-1</t>
    </r>
  </si>
  <si>
    <r>
      <rPr>
        <sz val="10"/>
        <rFont val="宋体"/>
        <family val="3"/>
        <charset val="134"/>
      </rPr>
      <t>被投资单位名称</t>
    </r>
  </si>
  <si>
    <r>
      <rPr>
        <sz val="10"/>
        <rFont val="宋体"/>
        <family val="3"/>
        <charset val="134"/>
      </rPr>
      <t>股票名称</t>
    </r>
  </si>
  <si>
    <t>股票代码</t>
  </si>
  <si>
    <r>
      <rPr>
        <sz val="10"/>
        <rFont val="宋体"/>
        <family val="3"/>
        <charset val="134"/>
      </rPr>
      <t>持股数量</t>
    </r>
  </si>
  <si>
    <r>
      <rPr>
        <sz val="10"/>
        <rFont val="宋体"/>
        <family val="3"/>
        <charset val="134"/>
      </rPr>
      <t>成本</t>
    </r>
  </si>
  <si>
    <r>
      <rPr>
        <sz val="10"/>
        <rFont val="宋体"/>
        <family val="3"/>
        <charset val="134"/>
      </rPr>
      <t>基准日收盘价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元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股</t>
    </r>
    <r>
      <rPr>
        <sz val="10"/>
        <rFont val="Arial Narrow"/>
        <family val="2"/>
      </rPr>
      <t>)</t>
    </r>
  </si>
  <si>
    <t>公允价值计量且其变动计入当期损益金融资产—债券投资评估明细表</t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</si>
  <si>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3-2-2</t>
    </r>
  </si>
  <si>
    <r>
      <rPr>
        <sz val="10"/>
        <rFont val="宋体"/>
        <family val="3"/>
        <charset val="134"/>
      </rPr>
      <t>债券名称</t>
    </r>
  </si>
  <si>
    <r>
      <rPr>
        <sz val="10"/>
        <rFont val="宋体"/>
        <family val="3"/>
        <charset val="134"/>
      </rPr>
      <t>发行日期</t>
    </r>
  </si>
  <si>
    <r>
      <rPr>
        <sz val="10"/>
        <rFont val="宋体"/>
        <family val="3"/>
        <charset val="134"/>
      </rPr>
      <t>投资日期</t>
    </r>
  </si>
  <si>
    <r>
      <rPr>
        <sz val="10"/>
        <rFont val="宋体"/>
        <family val="3"/>
        <charset val="134"/>
      </rPr>
      <t>票面利率</t>
    </r>
  </si>
  <si>
    <t>公允价值计量且其变动计入当期损益金融资产—其他投资评估明细表</t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</si>
  <si>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3-2-3</t>
    </r>
  </si>
  <si>
    <r>
      <rPr>
        <sz val="10"/>
        <rFont val="宋体"/>
        <family val="3"/>
        <charset val="134"/>
      </rPr>
      <t>基金发行单位</t>
    </r>
  </si>
  <si>
    <r>
      <rPr>
        <sz val="10"/>
        <rFont val="宋体"/>
        <family val="3"/>
        <charset val="134"/>
      </rPr>
      <t>基金名称</t>
    </r>
  </si>
  <si>
    <r>
      <rPr>
        <sz val="10"/>
        <rFont val="宋体"/>
        <family val="3"/>
        <charset val="134"/>
      </rPr>
      <t>基金类型</t>
    </r>
  </si>
  <si>
    <r>
      <rPr>
        <sz val="10"/>
        <rFont val="宋体"/>
        <family val="3"/>
        <charset val="134"/>
      </rPr>
      <t>基准日净值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元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份</t>
    </r>
    <r>
      <rPr>
        <sz val="10"/>
        <rFont val="Arial Narrow"/>
        <family val="2"/>
      </rPr>
      <t>)</t>
    </r>
  </si>
  <si>
    <r>
      <rPr>
        <sz val="16"/>
        <rFont val="黑体"/>
        <family val="3"/>
        <charset val="134"/>
      </rPr>
      <t>衍生金融资产评估明细表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</si>
  <si>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3-3</t>
    </r>
  </si>
  <si>
    <r>
      <rPr>
        <sz val="10"/>
        <rFont val="宋体"/>
        <family val="3"/>
        <charset val="134"/>
      </rPr>
      <t>户名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结算对象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</si>
  <si>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项目</t>
    </r>
  </si>
  <si>
    <r>
      <rPr>
        <sz val="10"/>
        <rFont val="宋体"/>
        <family val="3"/>
        <charset val="134"/>
      </rPr>
      <t>费率</t>
    </r>
  </si>
  <si>
    <t>应收票据评估明细表</t>
  </si>
  <si>
    <r>
      <rPr>
        <sz val="10"/>
        <color theme="1"/>
        <rFont val="宋体"/>
        <family val="3"/>
        <charset val="134"/>
      </rPr>
      <t>表</t>
    </r>
    <r>
      <rPr>
        <sz val="10"/>
        <color theme="1"/>
        <rFont val="Arial Narrow"/>
        <family val="2"/>
      </rPr>
      <t>3-4</t>
    </r>
  </si>
  <si>
    <r>
      <rPr>
        <sz val="10"/>
        <color theme="1"/>
        <rFont val="宋体"/>
        <family val="3"/>
        <charset val="134"/>
      </rPr>
      <t>户名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结算对象</t>
    </r>
    <r>
      <rPr>
        <sz val="10"/>
        <color theme="1"/>
        <rFont val="Arial Narrow"/>
        <family val="2"/>
      </rPr>
      <t>)</t>
    </r>
  </si>
  <si>
    <t>票据类别</t>
  </si>
  <si>
    <t>出票日</t>
  </si>
  <si>
    <t>到期日</t>
  </si>
  <si>
    <t>票面利率（%）</t>
  </si>
  <si>
    <t>基准日后是否贴现</t>
  </si>
  <si>
    <t>票面价值</t>
  </si>
  <si>
    <t>应收账款评估明细表</t>
  </si>
  <si>
    <r>
      <rPr>
        <sz val="10"/>
        <color theme="1"/>
        <rFont val="宋体"/>
        <family val="3"/>
        <charset val="134"/>
      </rPr>
      <t>表</t>
    </r>
    <r>
      <rPr>
        <sz val="10"/>
        <color theme="1"/>
        <rFont val="Arial Narrow"/>
        <family val="2"/>
      </rPr>
      <t>3-5</t>
    </r>
  </si>
  <si>
    <r>
      <rPr>
        <sz val="10"/>
        <color theme="1"/>
        <rFont val="宋体"/>
        <family val="3"/>
        <charset val="134"/>
      </rPr>
      <t>欠款单位名称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结算对象</t>
    </r>
    <r>
      <rPr>
        <sz val="10"/>
        <color theme="1"/>
        <rFont val="Arial Narrow"/>
        <family val="2"/>
      </rPr>
      <t>)</t>
    </r>
  </si>
  <si>
    <r>
      <rPr>
        <sz val="10"/>
        <color theme="1"/>
        <rFont val="宋体"/>
        <family val="3"/>
        <charset val="134"/>
      </rPr>
      <t>业务内容</t>
    </r>
  </si>
  <si>
    <r>
      <rPr>
        <sz val="10"/>
        <color theme="1"/>
        <rFont val="宋体"/>
        <family val="3"/>
        <charset val="134"/>
      </rPr>
      <t>发生日期</t>
    </r>
  </si>
  <si>
    <r>
      <rPr>
        <sz val="10"/>
        <color theme="1"/>
        <rFont val="宋体"/>
        <family val="3"/>
        <charset val="134"/>
      </rPr>
      <t>账龄</t>
    </r>
  </si>
  <si>
    <t>是否内部往来（是/否）</t>
  </si>
  <si>
    <r>
      <rPr>
        <sz val="16"/>
        <rFont val="黑体"/>
        <family val="3"/>
        <charset val="134"/>
      </rPr>
      <t>预付款项评估明细表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</si>
  <si>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3-6</t>
    </r>
  </si>
  <si>
    <r>
      <rPr>
        <sz val="10"/>
        <rFont val="宋体"/>
        <family val="3"/>
        <charset val="134"/>
      </rPr>
      <t>收款单位名称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结算对象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</si>
  <si>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业务内容</t>
    </r>
  </si>
  <si>
    <r>
      <rPr>
        <sz val="10"/>
        <rFont val="宋体"/>
        <family val="3"/>
        <charset val="134"/>
      </rPr>
      <t>发生日期</t>
    </r>
  </si>
  <si>
    <r>
      <rPr>
        <sz val="10"/>
        <rFont val="宋体"/>
        <family val="3"/>
        <charset val="134"/>
      </rPr>
      <t>账龄</t>
    </r>
  </si>
  <si>
    <r>
      <rPr>
        <sz val="10"/>
        <rFont val="宋体"/>
        <family val="3"/>
        <charset val="134"/>
      </rPr>
      <t>评估风险损失</t>
    </r>
  </si>
  <si>
    <r>
      <rPr>
        <sz val="10"/>
        <rFont val="宋体"/>
        <family val="3"/>
        <charset val="134"/>
      </rPr>
      <t>减：预付账款坏账准备</t>
    </r>
  </si>
  <si>
    <t>其他应收款评估汇总表</t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</si>
  <si>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3-7</t>
    </r>
  </si>
  <si>
    <t>3-7-1</t>
  </si>
  <si>
    <r>
      <rPr>
        <sz val="10"/>
        <rFont val="宋体"/>
        <family val="3"/>
        <charset val="134"/>
      </rPr>
      <t>应收利息</t>
    </r>
  </si>
  <si>
    <t>3-7-2</t>
  </si>
  <si>
    <r>
      <rPr>
        <sz val="10"/>
        <rFont val="宋体"/>
        <family val="3"/>
        <charset val="134"/>
      </rPr>
      <t>应收股利</t>
    </r>
  </si>
  <si>
    <t>3-7-3</t>
  </si>
  <si>
    <r>
      <rPr>
        <b/>
        <sz val="18"/>
        <rFont val="黑体"/>
        <family val="3"/>
        <charset val="134"/>
      </rPr>
      <t>其他应收款</t>
    </r>
    <r>
      <rPr>
        <b/>
        <sz val="18"/>
        <rFont val="Arial Narrow"/>
        <family val="2"/>
      </rPr>
      <t>——</t>
    </r>
    <r>
      <rPr>
        <b/>
        <sz val="18"/>
        <rFont val="黑体"/>
        <family val="3"/>
        <charset val="134"/>
      </rPr>
      <t>应收利息评估明细表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</si>
  <si>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3-7-1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</si>
  <si>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</si>
  <si>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户名（结算对象</t>
    </r>
    <r>
      <rPr>
        <b/>
        <sz val="10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</si>
  <si>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发生日期</t>
    </r>
  </si>
  <si>
    <r>
      <rPr>
        <b/>
        <sz val="10"/>
        <rFont val="宋体"/>
        <family val="3"/>
        <charset val="134"/>
      </rPr>
      <t>本金</t>
    </r>
  </si>
  <si>
    <r>
      <rPr>
        <b/>
        <sz val="10"/>
        <rFont val="宋体"/>
        <family val="3"/>
        <charset val="134"/>
      </rPr>
      <t>年利率</t>
    </r>
    <r>
      <rPr>
        <b/>
        <sz val="10"/>
        <rFont val="Arial Narrow"/>
        <family val="2"/>
      </rPr>
      <t>%</t>
    </r>
  </si>
  <si>
    <r>
      <rPr>
        <b/>
        <sz val="9"/>
        <rFont val="宋体"/>
        <family val="3"/>
        <charset val="134"/>
      </rPr>
      <t>利息所</t>
    </r>
  </si>
  <si>
    <r>
      <rPr>
        <b/>
        <sz val="10"/>
        <rFont val="宋体"/>
        <family val="3"/>
        <charset val="134"/>
      </rPr>
      <t>评估增值</t>
    </r>
  </si>
  <si>
    <r>
      <rPr>
        <b/>
        <sz val="10"/>
        <rFont val="宋体"/>
        <family val="3"/>
        <charset val="134"/>
      </rPr>
      <t>增值率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</si>
  <si>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</si>
  <si>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rFont val="宋体"/>
        <family val="3"/>
        <charset val="134"/>
      </rPr>
      <t>属期间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</si>
  <si>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</si>
  <si>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黑体"/>
        <family val="3"/>
        <charset val="134"/>
      </rPr>
      <t>其他应收款</t>
    </r>
    <r>
      <rPr>
        <b/>
        <sz val="18"/>
        <rFont val="Arial Narrow"/>
        <family val="2"/>
      </rPr>
      <t>——</t>
    </r>
    <r>
      <rPr>
        <b/>
        <sz val="18"/>
        <rFont val="黑体"/>
        <family val="3"/>
        <charset val="134"/>
      </rPr>
      <t>应收股利评估明细表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</si>
  <si>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3-7-2</t>
    </r>
  </si>
  <si>
    <r>
      <rPr>
        <b/>
        <sz val="10"/>
        <rFont val="宋体"/>
        <family val="3"/>
        <charset val="134"/>
      </rPr>
      <t>投资单位名称（股东）</t>
    </r>
  </si>
  <si>
    <r>
      <rPr>
        <b/>
        <sz val="10"/>
        <rFont val="宋体"/>
        <family val="3"/>
        <charset val="134"/>
      </rPr>
      <t>账龄</t>
    </r>
  </si>
  <si>
    <r>
      <rPr>
        <b/>
        <sz val="9"/>
        <rFont val="宋体"/>
        <family val="3"/>
        <charset val="134"/>
      </rPr>
      <t>是否控</t>
    </r>
  </si>
  <si>
    <r>
      <rPr>
        <b/>
        <sz val="9"/>
        <rFont val="宋体"/>
        <family val="3"/>
        <charset val="134"/>
      </rPr>
      <t>利润所</t>
    </r>
  </si>
  <si>
    <r>
      <rPr>
        <b/>
        <sz val="9"/>
        <rFont val="宋体"/>
        <family val="3"/>
        <charset val="134"/>
      </rPr>
      <t>制单位</t>
    </r>
  </si>
  <si>
    <r>
      <rPr>
        <b/>
        <sz val="18"/>
        <rFont val="黑体"/>
        <family val="3"/>
        <charset val="134"/>
      </rPr>
      <t>其他应收款</t>
    </r>
    <r>
      <rPr>
        <b/>
        <sz val="18"/>
        <rFont val="Arial Narrow"/>
        <family val="2"/>
      </rPr>
      <t>——</t>
    </r>
    <r>
      <rPr>
        <b/>
        <sz val="18"/>
        <rFont val="黑体"/>
        <family val="3"/>
        <charset val="134"/>
      </rPr>
      <t>其他应收款评估明细表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</si>
  <si>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3-7-3</t>
    </r>
  </si>
  <si>
    <r>
      <rPr>
        <b/>
        <sz val="9"/>
        <rFont val="宋体"/>
        <family val="3"/>
        <charset val="134"/>
      </rPr>
      <t>户名</t>
    </r>
  </si>
  <si>
    <r>
      <rPr>
        <b/>
        <sz val="10"/>
        <rFont val="宋体"/>
        <family val="3"/>
        <charset val="134"/>
      </rPr>
      <t>业务内容</t>
    </r>
  </si>
  <si>
    <r>
      <rPr>
        <b/>
        <sz val="10"/>
        <rFont val="宋体"/>
        <family val="3"/>
        <charset val="134"/>
      </rPr>
      <t>是否内部往来</t>
    </r>
  </si>
  <si>
    <r>
      <rPr>
        <b/>
        <sz val="10"/>
        <rFont val="宋体"/>
        <family val="3"/>
        <charset val="134"/>
      </rPr>
      <t>帐龄</t>
    </r>
  </si>
  <si>
    <r>
      <rPr>
        <b/>
        <sz val="9"/>
        <rFont val="Arial Narrow"/>
        <family val="2"/>
      </rPr>
      <t>(</t>
    </r>
    <r>
      <rPr>
        <b/>
        <sz val="9"/>
        <rFont val="宋体"/>
        <family val="3"/>
        <charset val="134"/>
      </rPr>
      <t>结算对象</t>
    </r>
    <r>
      <rPr>
        <b/>
        <sz val="9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</si>
  <si>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（是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否）</t>
    </r>
  </si>
  <si>
    <r>
      <rPr>
        <sz val="10"/>
        <rFont val="Arial Narrow"/>
        <family val="2"/>
      </rPr>
      <t>1</t>
    </r>
    <r>
      <rPr>
        <sz val="10"/>
        <rFont val="宋体"/>
        <family val="3"/>
        <charset val="134"/>
      </rPr>
      <t>年以内</t>
    </r>
  </si>
  <si>
    <r>
      <rPr>
        <sz val="10"/>
        <rFont val="Arial Narrow"/>
        <family val="2"/>
      </rPr>
      <t>1-2</t>
    </r>
    <r>
      <rPr>
        <sz val="10"/>
        <rFont val="宋体"/>
        <family val="3"/>
        <charset val="134"/>
      </rPr>
      <t>年</t>
    </r>
  </si>
  <si>
    <r>
      <rPr>
        <sz val="10"/>
        <rFont val="Arial Narrow"/>
        <family val="2"/>
      </rPr>
      <t>2-3</t>
    </r>
    <r>
      <rPr>
        <sz val="10"/>
        <rFont val="宋体"/>
        <family val="3"/>
        <charset val="134"/>
      </rPr>
      <t>年</t>
    </r>
  </si>
  <si>
    <r>
      <rPr>
        <sz val="10"/>
        <rFont val="Arial Narrow"/>
        <family val="2"/>
      </rPr>
      <t>3-4</t>
    </r>
    <r>
      <rPr>
        <sz val="10"/>
        <rFont val="宋体"/>
        <family val="3"/>
        <charset val="134"/>
      </rPr>
      <t>年</t>
    </r>
  </si>
  <si>
    <r>
      <rPr>
        <sz val="10"/>
        <rFont val="Arial Narrow"/>
        <family val="2"/>
      </rPr>
      <t>4-5</t>
    </r>
    <r>
      <rPr>
        <sz val="10"/>
        <rFont val="宋体"/>
        <family val="3"/>
        <charset val="134"/>
      </rPr>
      <t>年</t>
    </r>
  </si>
  <si>
    <r>
      <rPr>
        <sz val="10"/>
        <rFont val="Arial Narrow"/>
        <family val="2"/>
      </rPr>
      <t>5</t>
    </r>
    <r>
      <rPr>
        <sz val="10"/>
        <rFont val="宋体"/>
        <family val="3"/>
        <charset val="134"/>
      </rPr>
      <t>年以上</t>
    </r>
  </si>
  <si>
    <r>
      <rPr>
        <sz val="16"/>
        <rFont val="黑体"/>
        <family val="3"/>
        <charset val="134"/>
      </rPr>
      <t>存货评估汇总表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</si>
  <si>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3-8</t>
    </r>
  </si>
  <si>
    <t>材料采购（在途物资）</t>
  </si>
  <si>
    <t>原材料</t>
  </si>
  <si>
    <t>在库周转材料</t>
  </si>
  <si>
    <t>委托加工物资</t>
  </si>
  <si>
    <t>产成品（库存商品、开发产品、农产品）</t>
  </si>
  <si>
    <t>在产品（自制半成品）</t>
  </si>
  <si>
    <t>发出商品</t>
  </si>
  <si>
    <r>
      <rPr>
        <sz val="10"/>
        <rFont val="宋体"/>
        <family val="3"/>
        <charset val="134"/>
      </rPr>
      <t>在用周转材料</t>
    </r>
  </si>
  <si>
    <r>
      <rPr>
        <sz val="10"/>
        <rFont val="宋体"/>
        <family val="3"/>
        <charset val="134"/>
      </rPr>
      <t>减：存货跌价准备</t>
    </r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</si>
  <si>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材料采购</t>
    </r>
    <r>
      <rPr>
        <sz val="16"/>
        <rFont val="Arial Narrow"/>
        <family val="2"/>
      </rPr>
      <t>(</t>
    </r>
    <r>
      <rPr>
        <sz val="16"/>
        <rFont val="黑体"/>
        <family val="3"/>
        <charset val="134"/>
      </rPr>
      <t>在途物资</t>
    </r>
    <r>
      <rPr>
        <sz val="16"/>
        <rFont val="Arial Narrow"/>
        <family val="2"/>
      </rPr>
      <t>)</t>
    </r>
    <r>
      <rPr>
        <sz val="16"/>
        <rFont val="黑体"/>
        <family val="3"/>
        <charset val="134"/>
      </rPr>
      <t>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</si>
  <si>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3-8-1</t>
    </r>
  </si>
  <si>
    <r>
      <rPr>
        <sz val="10"/>
        <rFont val="宋体"/>
        <family val="3"/>
        <charset val="134"/>
      </rPr>
      <t>名称及规格型号</t>
    </r>
  </si>
  <si>
    <r>
      <rPr>
        <sz val="10"/>
        <rFont val="宋体"/>
        <family val="3"/>
        <charset val="134"/>
      </rPr>
      <t>计量单位</t>
    </r>
  </si>
  <si>
    <r>
      <rPr>
        <sz val="10"/>
        <rFont val="宋体"/>
        <family val="3"/>
        <charset val="134"/>
      </rPr>
      <t>数量</t>
    </r>
  </si>
  <si>
    <r>
      <rPr>
        <sz val="10"/>
        <rFont val="宋体"/>
        <family val="3"/>
        <charset val="134"/>
      </rPr>
      <t>单价</t>
    </r>
  </si>
  <si>
    <r>
      <rPr>
        <sz val="10"/>
        <rFont val="宋体"/>
        <family val="3"/>
        <charset val="134"/>
      </rPr>
      <t>金额</t>
    </r>
  </si>
  <si>
    <r>
      <rPr>
        <sz val="10"/>
        <rFont val="宋体"/>
        <family val="3"/>
        <charset val="134"/>
      </rPr>
      <t>实际数量</t>
    </r>
  </si>
  <si>
    <r>
      <rPr>
        <sz val="10"/>
        <rFont val="宋体"/>
        <family val="3"/>
        <charset val="134"/>
      </rPr>
      <t>评估单价</t>
    </r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</si>
  <si>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原材料评估明细表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</si>
  <si>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3-8-2</t>
    </r>
  </si>
  <si>
    <r>
      <rPr>
        <sz val="10"/>
        <rFont val="宋体"/>
        <family val="3"/>
        <charset val="134"/>
      </rPr>
      <t>存放地点</t>
    </r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</si>
  <si>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在库周转材料评估明细表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</si>
  <si>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3-8-3</t>
    </r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</si>
  <si>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委托加工物资评估明细表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</si>
  <si>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3-8-4</t>
    </r>
  </si>
  <si>
    <r>
      <rPr>
        <sz val="10"/>
        <rFont val="宋体"/>
        <family val="3"/>
        <charset val="134"/>
      </rPr>
      <t>加工单位名称</t>
    </r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</si>
  <si>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产成品</t>
    </r>
    <r>
      <rPr>
        <sz val="16"/>
        <rFont val="Arial Narrow"/>
        <family val="2"/>
      </rPr>
      <t>(</t>
    </r>
    <r>
      <rPr>
        <sz val="16"/>
        <rFont val="黑体"/>
        <family val="3"/>
        <charset val="134"/>
      </rPr>
      <t>库存商品、开发产品、农产品</t>
    </r>
    <r>
      <rPr>
        <sz val="16"/>
        <rFont val="Arial Narrow"/>
        <family val="2"/>
      </rPr>
      <t>)</t>
    </r>
    <r>
      <rPr>
        <sz val="16"/>
        <rFont val="黑体"/>
        <family val="3"/>
        <charset val="134"/>
      </rPr>
      <t>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</si>
  <si>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3-8-5</t>
    </r>
  </si>
  <si>
    <r>
      <rPr>
        <sz val="10"/>
        <rFont val="宋体"/>
        <family val="3"/>
        <charset val="134"/>
      </rPr>
      <t>名称</t>
    </r>
  </si>
  <si>
    <r>
      <rPr>
        <sz val="10"/>
        <rFont val="宋体"/>
        <family val="3"/>
        <charset val="134"/>
      </rPr>
      <t>规格型号</t>
    </r>
  </si>
  <si>
    <t>单价</t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</si>
  <si>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在产品</t>
    </r>
    <r>
      <rPr>
        <sz val="16"/>
        <rFont val="Arial Narrow"/>
        <family val="2"/>
      </rPr>
      <t>(</t>
    </r>
    <r>
      <rPr>
        <sz val="16"/>
        <rFont val="黑体"/>
        <family val="3"/>
        <charset val="134"/>
      </rPr>
      <t>自制半成品</t>
    </r>
    <r>
      <rPr>
        <sz val="16"/>
        <rFont val="Arial Narrow"/>
        <family val="2"/>
      </rPr>
      <t>)</t>
    </r>
    <r>
      <rPr>
        <sz val="16"/>
        <rFont val="黑体"/>
        <family val="3"/>
        <charset val="134"/>
      </rPr>
      <t>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</si>
  <si>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3-8-6</t>
    </r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</si>
  <si>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发出商品评估明细表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</si>
  <si>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3-8-7</t>
    </r>
  </si>
  <si>
    <r>
      <rPr>
        <sz val="10"/>
        <rFont val="宋体"/>
        <family val="3"/>
        <charset val="134"/>
      </rPr>
      <t>商品名称</t>
    </r>
  </si>
  <si>
    <r>
      <rPr>
        <sz val="10"/>
        <rFont val="宋体"/>
        <family val="3"/>
        <charset val="134"/>
      </rPr>
      <t>对方单位名称</t>
    </r>
  </si>
  <si>
    <r>
      <rPr>
        <sz val="16"/>
        <rFont val="黑体"/>
        <family val="3"/>
        <charset val="134"/>
      </rPr>
      <t>存货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在用周转材料评估明细表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</si>
  <si>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3-8-8</t>
    </r>
  </si>
  <si>
    <r>
      <rPr>
        <sz val="10"/>
        <rFont val="宋体"/>
        <family val="3"/>
        <charset val="134"/>
      </rPr>
      <t>启用日期</t>
    </r>
  </si>
  <si>
    <r>
      <rPr>
        <sz val="10"/>
        <rFont val="宋体"/>
        <family val="3"/>
        <charset val="134"/>
      </rPr>
      <t>原始入账价值</t>
    </r>
  </si>
  <si>
    <r>
      <rPr>
        <sz val="10"/>
        <rFont val="宋体"/>
        <family val="3"/>
        <charset val="134"/>
      </rPr>
      <t>账面价值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摊余价值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</si>
  <si>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评估原价</t>
    </r>
  </si>
  <si>
    <r>
      <rPr>
        <sz val="10"/>
        <rFont val="宋体"/>
        <family val="3"/>
        <charset val="134"/>
      </rPr>
      <t>成新率</t>
    </r>
  </si>
  <si>
    <r>
      <rPr>
        <sz val="16"/>
        <rFont val="黑体"/>
        <family val="3"/>
        <charset val="134"/>
      </rPr>
      <t>持有待售资产评估明细表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</si>
  <si>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3-9</t>
    </r>
  </si>
  <si>
    <r>
      <rPr>
        <sz val="10"/>
        <rFont val="宋体"/>
        <family val="3"/>
        <charset val="134"/>
      </rPr>
      <t>项目及内容</t>
    </r>
  </si>
  <si>
    <r>
      <rPr>
        <sz val="10"/>
        <rFont val="宋体"/>
        <family val="3"/>
        <charset val="134"/>
      </rPr>
      <t>结算内容</t>
    </r>
  </si>
  <si>
    <r>
      <rPr>
        <sz val="16"/>
        <color theme="1"/>
        <rFont val="黑体"/>
        <family val="3"/>
        <charset val="134"/>
      </rPr>
      <t>一年内到期的非流动资产评估明细表</t>
    </r>
  </si>
  <si>
    <r>
      <rPr>
        <sz val="10"/>
        <color theme="1"/>
        <rFont val="宋体"/>
        <family val="3"/>
        <charset val="134"/>
      </rPr>
      <t>表</t>
    </r>
    <r>
      <rPr>
        <sz val="10"/>
        <color theme="1"/>
        <rFont val="Arial Narrow"/>
        <family val="2"/>
      </rPr>
      <t>3-10</t>
    </r>
  </si>
  <si>
    <r>
      <rPr>
        <sz val="10"/>
        <color theme="1"/>
        <rFont val="宋体"/>
        <family val="3"/>
        <charset val="134"/>
      </rPr>
      <t>项目及内容</t>
    </r>
  </si>
  <si>
    <r>
      <rPr>
        <sz val="10"/>
        <color theme="1"/>
        <rFont val="宋体"/>
        <family val="3"/>
        <charset val="134"/>
      </rPr>
      <t>结算内容</t>
    </r>
  </si>
  <si>
    <r>
      <rPr>
        <sz val="16"/>
        <rFont val="黑体"/>
        <family val="3"/>
        <charset val="134"/>
      </rPr>
      <t>其他流动资产评估明细表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</si>
  <si>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3-11</t>
    </r>
  </si>
  <si>
    <r>
      <rPr>
        <sz val="16"/>
        <rFont val="黑体"/>
        <family val="3"/>
        <charset val="134"/>
      </rPr>
      <t>非流动资产评估汇总表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</si>
  <si>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4</t>
    </r>
  </si>
  <si>
    <t>可供出售金融资产评估汇总表</t>
  </si>
  <si>
    <r>
      <rPr>
        <sz val="10"/>
        <rFont val="宋体"/>
        <family val="3"/>
        <charset val="134"/>
      </rPr>
      <t>表</t>
    </r>
    <r>
      <rPr>
        <sz val="10"/>
        <rFont val="Times New Roman"/>
        <family val="1"/>
      </rPr>
      <t>4-1</t>
    </r>
  </si>
  <si>
    <t>金额单位：人民币元</t>
  </si>
  <si>
    <t>4-1-1</t>
  </si>
  <si>
    <r>
      <rPr>
        <sz val="10"/>
        <rFont val="宋体"/>
        <family val="3"/>
        <charset val="134"/>
      </rPr>
      <t>可供出售金融资产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股票投资</t>
    </r>
  </si>
  <si>
    <t>4-1-2</t>
  </si>
  <si>
    <r>
      <rPr>
        <sz val="10"/>
        <rFont val="宋体"/>
        <family val="3"/>
        <charset val="134"/>
      </rPr>
      <t>可供出售金融资产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债券投资</t>
    </r>
  </si>
  <si>
    <t>4-1-3</t>
  </si>
  <si>
    <r>
      <rPr>
        <sz val="10"/>
        <rFont val="宋体"/>
        <family val="3"/>
        <charset val="134"/>
      </rPr>
      <t>可供出售金融资产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其他投资</t>
    </r>
  </si>
  <si>
    <t>合计</t>
  </si>
  <si>
    <r>
      <rPr>
        <sz val="16"/>
        <rFont val="黑体"/>
        <family val="3"/>
        <charset val="134"/>
      </rPr>
      <t>可供出售的金融资产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股票投资评估明细表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</si>
  <si>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4-1-1</t>
    </r>
  </si>
  <si>
    <r>
      <rPr>
        <sz val="10"/>
        <rFont val="宋体"/>
        <family val="3"/>
        <charset val="134"/>
      </rPr>
      <t>股票性质</t>
    </r>
  </si>
  <si>
    <r>
      <rPr>
        <sz val="10"/>
        <rFont val="宋体"/>
        <family val="3"/>
        <charset val="134"/>
      </rPr>
      <t>基准日市价</t>
    </r>
  </si>
  <si>
    <r>
      <rPr>
        <sz val="10"/>
        <rFont val="宋体"/>
        <family val="3"/>
        <charset val="134"/>
      </rPr>
      <t>取得成本</t>
    </r>
  </si>
  <si>
    <r>
      <rPr>
        <sz val="10"/>
        <rFont val="宋体"/>
        <family val="3"/>
        <charset val="134"/>
      </rPr>
      <t>小计</t>
    </r>
  </si>
  <si>
    <r>
      <rPr>
        <sz val="10"/>
        <rFont val="宋体"/>
        <family val="3"/>
        <charset val="134"/>
      </rPr>
      <t>减：减值准备</t>
    </r>
  </si>
  <si>
    <r>
      <rPr>
        <sz val="16"/>
        <rFont val="黑体"/>
        <family val="3"/>
        <charset val="134"/>
      </rPr>
      <t>长期投资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债券投资评估明细表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</si>
  <si>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4-1-2</t>
    </r>
  </si>
  <si>
    <r>
      <rPr>
        <sz val="10"/>
        <rFont val="宋体"/>
        <family val="3"/>
        <charset val="134"/>
      </rPr>
      <t>债券种类</t>
    </r>
  </si>
  <si>
    <r>
      <rPr>
        <sz val="10"/>
        <rFont val="宋体"/>
        <family val="3"/>
        <charset val="134"/>
      </rPr>
      <t>到期日</t>
    </r>
  </si>
  <si>
    <r>
      <rPr>
        <sz val="10"/>
        <rFont val="宋体"/>
        <family val="3"/>
        <charset val="134"/>
      </rPr>
      <t>成本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面值</t>
    </r>
    <r>
      <rPr>
        <sz val="10"/>
        <rFont val="Arial Narrow"/>
        <family val="2"/>
      </rPr>
      <t>)</t>
    </r>
  </si>
  <si>
    <r>
      <rPr>
        <sz val="16"/>
        <rFont val="黑体"/>
        <family val="3"/>
        <charset val="134"/>
      </rPr>
      <t>可供出售的金融资产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其他投资评估明细表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</si>
  <si>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4-1-3</t>
    </r>
  </si>
  <si>
    <r>
      <rPr>
        <sz val="10"/>
        <rFont val="宋体"/>
        <family val="3"/>
        <charset val="134"/>
      </rPr>
      <t>金融资产名称</t>
    </r>
  </si>
  <si>
    <r>
      <rPr>
        <sz val="10"/>
        <rFont val="宋体"/>
        <family val="3"/>
        <charset val="134"/>
      </rPr>
      <t>持有数量</t>
    </r>
  </si>
  <si>
    <r>
      <rPr>
        <sz val="10"/>
        <rFont val="Times New Roman"/>
        <family val="1"/>
      </rPr>
      <t>报表</t>
    </r>
  </si>
  <si>
    <r>
      <rPr>
        <sz val="16"/>
        <rFont val="黑体"/>
        <family val="3"/>
        <charset val="134"/>
      </rPr>
      <t>持有至到期投资评估明细表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</si>
  <si>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4-2</t>
    </r>
  </si>
  <si>
    <r>
      <rPr>
        <sz val="10"/>
        <rFont val="宋体"/>
        <family val="3"/>
        <charset val="134"/>
      </rPr>
      <t>投资类别</t>
    </r>
  </si>
  <si>
    <r>
      <rPr>
        <sz val="10"/>
        <rFont val="宋体"/>
        <family val="3"/>
        <charset val="134"/>
      </rPr>
      <t>投资成本</t>
    </r>
  </si>
  <si>
    <r>
      <rPr>
        <sz val="16"/>
        <rFont val="黑体"/>
        <family val="3"/>
        <charset val="134"/>
      </rPr>
      <t>长期应收款评估明细表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</si>
  <si>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4-3</t>
    </r>
  </si>
  <si>
    <r>
      <rPr>
        <sz val="10"/>
        <rFont val="宋体"/>
        <family val="3"/>
        <charset val="134"/>
      </rPr>
      <t>欠款单位名称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结算对象</t>
    </r>
    <r>
      <rPr>
        <sz val="10"/>
        <rFont val="Arial Narrow"/>
        <family val="2"/>
      </rPr>
      <t>)</t>
    </r>
  </si>
  <si>
    <r>
      <rPr>
        <sz val="16"/>
        <color theme="1"/>
        <rFont val="黑体"/>
        <family val="3"/>
        <charset val="134"/>
      </rPr>
      <t>长期股权投资评估明细表</t>
    </r>
  </si>
  <si>
    <r>
      <rPr>
        <sz val="10"/>
        <color theme="1"/>
        <rFont val="宋体"/>
        <family val="3"/>
        <charset val="134"/>
      </rPr>
      <t>表</t>
    </r>
    <r>
      <rPr>
        <sz val="10"/>
        <color theme="1"/>
        <rFont val="Arial Narrow"/>
        <family val="2"/>
      </rPr>
      <t>4-4</t>
    </r>
  </si>
  <si>
    <r>
      <rPr>
        <sz val="10"/>
        <color theme="1"/>
        <rFont val="宋体"/>
        <family val="3"/>
        <charset val="134"/>
      </rPr>
      <t>被投资单位名称</t>
    </r>
  </si>
  <si>
    <r>
      <rPr>
        <sz val="10"/>
        <color theme="1"/>
        <rFont val="宋体"/>
        <family val="3"/>
        <charset val="134"/>
      </rPr>
      <t>投资日期</t>
    </r>
  </si>
  <si>
    <r>
      <rPr>
        <sz val="10"/>
        <color theme="1"/>
        <rFont val="宋体"/>
        <family val="3"/>
        <charset val="134"/>
      </rPr>
      <t>协议投资期限</t>
    </r>
  </si>
  <si>
    <r>
      <rPr>
        <sz val="10"/>
        <color theme="1"/>
        <rFont val="宋体"/>
        <family val="3"/>
        <charset val="134"/>
      </rPr>
      <t>持股比例</t>
    </r>
  </si>
  <si>
    <r>
      <rPr>
        <sz val="10"/>
        <color theme="1"/>
        <rFont val="宋体"/>
        <family val="3"/>
        <charset val="134"/>
      </rPr>
      <t>投资成本</t>
    </r>
  </si>
  <si>
    <r>
      <rPr>
        <sz val="10"/>
        <color theme="1"/>
        <rFont val="宋体"/>
        <family val="3"/>
        <charset val="134"/>
      </rPr>
      <t>减：长期股权投资减值准备</t>
    </r>
  </si>
  <si>
    <r>
      <rPr>
        <sz val="16"/>
        <rFont val="黑体"/>
        <family val="3"/>
        <charset val="134"/>
      </rPr>
      <t>投资性房地产评估汇总表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</si>
  <si>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4-5</t>
    </r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</si>
  <si>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房屋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成本计量模式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</si>
  <si>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房屋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公允价值计量模式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</si>
  <si>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土地使用权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成本计量模式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</si>
  <si>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投资性房地产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土地使用权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公允价值计量模式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</si>
  <si>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投资性房地产合计</t>
    </r>
  </si>
  <si>
    <r>
      <rPr>
        <sz val="16"/>
        <rFont val="黑体"/>
        <family val="3"/>
        <charset val="134"/>
      </rPr>
      <t>投资性房地产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房屋</t>
    </r>
    <r>
      <rPr>
        <sz val="16"/>
        <rFont val="Arial Narrow"/>
        <family val="2"/>
      </rPr>
      <t>(</t>
    </r>
    <r>
      <rPr>
        <sz val="16"/>
        <rFont val="黑体"/>
        <family val="3"/>
        <charset val="134"/>
      </rPr>
      <t>成本计量模式</t>
    </r>
    <r>
      <rPr>
        <sz val="16"/>
        <rFont val="Arial Narrow"/>
        <family val="2"/>
      </rPr>
      <t>)</t>
    </r>
    <r>
      <rPr>
        <sz val="16"/>
        <rFont val="黑体"/>
        <family val="3"/>
        <charset val="134"/>
      </rPr>
      <t>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</si>
  <si>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4-5-1</t>
    </r>
  </si>
  <si>
    <r>
      <rPr>
        <sz val="10"/>
        <rFont val="宋体"/>
        <family val="3"/>
        <charset val="134"/>
      </rPr>
      <t>权证编号</t>
    </r>
  </si>
  <si>
    <r>
      <rPr>
        <sz val="10"/>
        <rFont val="宋体"/>
        <family val="3"/>
        <charset val="134"/>
      </rPr>
      <t>房屋名称</t>
    </r>
  </si>
  <si>
    <r>
      <rPr>
        <sz val="10"/>
        <rFont val="宋体"/>
        <family val="3"/>
        <charset val="134"/>
      </rPr>
      <t>来源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外购、自建、转入等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</si>
  <si>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结构</t>
    </r>
  </si>
  <si>
    <r>
      <rPr>
        <sz val="10"/>
        <rFont val="宋体"/>
        <family val="3"/>
        <charset val="134"/>
      </rPr>
      <t>建成年月</t>
    </r>
  </si>
  <si>
    <r>
      <rPr>
        <sz val="10"/>
        <rFont val="宋体"/>
        <family val="3"/>
        <charset val="134"/>
      </rPr>
      <t>建筑面积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</si>
  <si>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成本单价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元</t>
    </r>
    <r>
      <rPr>
        <sz val="10"/>
        <rFont val="Arial Narrow"/>
        <family val="2"/>
      </rPr>
      <t>/m</t>
    </r>
    <r>
      <rPr>
        <vertAlign val="superscript"/>
        <sz val="10"/>
        <rFont val="Arial Narrow"/>
        <family val="2"/>
      </rPr>
      <t>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</si>
  <si>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评估单价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元</t>
    </r>
    <r>
      <rPr>
        <sz val="10"/>
        <rFont val="Arial Narrow"/>
        <family val="2"/>
      </rPr>
      <t>/m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</si>
  <si>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原值</t>
    </r>
  </si>
  <si>
    <r>
      <rPr>
        <sz val="10"/>
        <rFont val="宋体"/>
        <family val="3"/>
        <charset val="134"/>
      </rPr>
      <t>净值</t>
    </r>
  </si>
  <si>
    <r>
      <rPr>
        <sz val="16"/>
        <rFont val="黑体"/>
        <family val="3"/>
        <charset val="134"/>
      </rPr>
      <t>投资性房地产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房屋</t>
    </r>
    <r>
      <rPr>
        <sz val="16"/>
        <rFont val="Arial Narrow"/>
        <family val="2"/>
      </rPr>
      <t>(</t>
    </r>
    <r>
      <rPr>
        <sz val="16"/>
        <rFont val="黑体"/>
        <family val="3"/>
        <charset val="134"/>
      </rPr>
      <t>公允价值计量模式</t>
    </r>
    <r>
      <rPr>
        <sz val="16"/>
        <rFont val="Arial Narrow"/>
        <family val="2"/>
      </rPr>
      <t>)</t>
    </r>
    <r>
      <rPr>
        <sz val="16"/>
        <rFont val="黑体"/>
        <family val="3"/>
        <charset val="134"/>
      </rPr>
      <t>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</si>
  <si>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4-5-2</t>
    </r>
  </si>
  <si>
    <r>
      <rPr>
        <sz val="16"/>
        <rFont val="黑体"/>
        <family val="3"/>
        <charset val="134"/>
      </rPr>
      <t>投资性房地产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土地使用权</t>
    </r>
    <r>
      <rPr>
        <sz val="16"/>
        <rFont val="Arial Narrow"/>
        <family val="2"/>
      </rPr>
      <t>(</t>
    </r>
    <r>
      <rPr>
        <sz val="16"/>
        <rFont val="黑体"/>
        <family val="3"/>
        <charset val="134"/>
      </rPr>
      <t>成本计量模式</t>
    </r>
    <r>
      <rPr>
        <sz val="16"/>
        <rFont val="Arial Narrow"/>
        <family val="2"/>
      </rPr>
      <t>)</t>
    </r>
    <r>
      <rPr>
        <sz val="16"/>
        <rFont val="黑体"/>
        <family val="3"/>
        <charset val="134"/>
      </rPr>
      <t>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</si>
  <si>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4-5-3</t>
    </r>
  </si>
  <si>
    <r>
      <rPr>
        <sz val="10"/>
        <rFont val="宋体"/>
        <family val="3"/>
        <charset val="134"/>
      </rPr>
      <t>土地权证编号</t>
    </r>
  </si>
  <si>
    <r>
      <rPr>
        <sz val="10"/>
        <rFont val="宋体"/>
        <family val="3"/>
        <charset val="134"/>
      </rPr>
      <t>宗地名称</t>
    </r>
  </si>
  <si>
    <r>
      <rPr>
        <sz val="10"/>
        <rFont val="宋体"/>
        <family val="3"/>
        <charset val="134"/>
      </rPr>
      <t>土地位置</t>
    </r>
  </si>
  <si>
    <r>
      <rPr>
        <sz val="10"/>
        <rFont val="宋体"/>
        <family val="3"/>
        <charset val="134"/>
      </rPr>
      <t>取得日期</t>
    </r>
  </si>
  <si>
    <r>
      <rPr>
        <sz val="10"/>
        <rFont val="宋体"/>
        <family val="3"/>
        <charset val="134"/>
      </rPr>
      <t>用地性质</t>
    </r>
  </si>
  <si>
    <r>
      <rPr>
        <sz val="10"/>
        <rFont val="宋体"/>
        <family val="3"/>
        <charset val="134"/>
      </rPr>
      <t>土地用途</t>
    </r>
  </si>
  <si>
    <r>
      <rPr>
        <sz val="10"/>
        <rFont val="宋体"/>
        <family val="3"/>
        <charset val="134"/>
      </rPr>
      <t>准用年限</t>
    </r>
  </si>
  <si>
    <r>
      <rPr>
        <sz val="10"/>
        <rFont val="宋体"/>
        <family val="3"/>
        <charset val="134"/>
      </rPr>
      <t>开发程度</t>
    </r>
  </si>
  <si>
    <r>
      <rPr>
        <sz val="10"/>
        <rFont val="宋体"/>
        <family val="3"/>
        <charset val="134"/>
      </rPr>
      <t>面积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</si>
  <si>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r>
      <rPr>
        <sz val="16"/>
        <rFont val="黑体"/>
        <family val="3"/>
        <charset val="134"/>
      </rPr>
      <t>投资性房地产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土地使用权</t>
    </r>
    <r>
      <rPr>
        <sz val="16"/>
        <rFont val="Arial Narrow"/>
        <family val="2"/>
      </rPr>
      <t>(</t>
    </r>
    <r>
      <rPr>
        <sz val="16"/>
        <rFont val="黑体"/>
        <family val="3"/>
        <charset val="134"/>
      </rPr>
      <t>公允价值计量模式</t>
    </r>
    <r>
      <rPr>
        <sz val="16"/>
        <rFont val="Arial Narrow"/>
        <family val="2"/>
      </rPr>
      <t>)</t>
    </r>
    <r>
      <rPr>
        <sz val="16"/>
        <rFont val="黑体"/>
        <family val="3"/>
        <charset val="134"/>
      </rPr>
      <t>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</si>
  <si>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4-5-4</t>
    </r>
  </si>
  <si>
    <t>固定资产评估汇总表</t>
  </si>
  <si>
    <t>表4-6</t>
  </si>
  <si>
    <t>原值</t>
  </si>
  <si>
    <t>净值</t>
  </si>
  <si>
    <t>房屋建筑物类合计</t>
  </si>
  <si>
    <t>固定资产—房屋建筑物</t>
  </si>
  <si>
    <t>固定资产—构筑物及其他辅助设施</t>
  </si>
  <si>
    <t>固定资产—管道及沟槽</t>
  </si>
  <si>
    <t>固定资产——井巷工程</t>
  </si>
  <si>
    <t>设备类合计</t>
  </si>
  <si>
    <t>固定资产—机器设备</t>
  </si>
  <si>
    <t>固定资产—车辆</t>
  </si>
  <si>
    <t>4-6-6-1</t>
  </si>
  <si>
    <t>固定资产—车辆（报废车辆）</t>
  </si>
  <si>
    <t>固定资产—电子设备</t>
  </si>
  <si>
    <t>4-6-8</t>
  </si>
  <si>
    <t>固定资产—土地</t>
  </si>
  <si>
    <t>减：减值准备</t>
  </si>
  <si>
    <t>固定资产—机器设备评估明细表</t>
  </si>
  <si>
    <t>表4-6-5</t>
  </si>
  <si>
    <t>序号</t>
  </si>
  <si>
    <t>设备编号</t>
  </si>
  <si>
    <t>资产类别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</si>
  <si>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</si>
  <si>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</si>
  <si>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</si>
  <si>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</si>
  <si>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</si>
  <si>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</si>
  <si>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</si>
  <si>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资产状态</t>
  </si>
  <si>
    <t>使用部门</t>
  </si>
  <si>
    <t>重量（T）</t>
  </si>
  <si>
    <t>减值准备</t>
  </si>
  <si>
    <t>备注</t>
  </si>
  <si>
    <t>废不锈钢</t>
  </si>
  <si>
    <t>废钢</t>
  </si>
  <si>
    <t>废铁</t>
  </si>
  <si>
    <t>铜材</t>
  </si>
  <si>
    <t>铝材</t>
  </si>
  <si>
    <t>其他</t>
  </si>
  <si>
    <t>010503003326</t>
  </si>
  <si>
    <t>变配电设备</t>
  </si>
  <si>
    <t>低压配电柜</t>
  </si>
  <si>
    <t>WMNS</t>
  </si>
  <si>
    <t>台</t>
  </si>
  <si>
    <t>2009-09-25</t>
  </si>
  <si>
    <t>报废</t>
  </si>
  <si>
    <t>磷矿-装备能源信息部</t>
  </si>
  <si>
    <t>瓮安县银盏乡黄磷公司老厂区内微晶玻璃装置</t>
  </si>
  <si>
    <t>010503003327</t>
  </si>
  <si>
    <t>010503003328</t>
  </si>
  <si>
    <t>010503003329</t>
  </si>
  <si>
    <t>010503003330</t>
  </si>
  <si>
    <t>010503003331</t>
  </si>
  <si>
    <t>010503003332</t>
  </si>
  <si>
    <t>010504000122</t>
  </si>
  <si>
    <t>发电机及电动机</t>
  </si>
  <si>
    <t>柴油发电机组</t>
  </si>
  <si>
    <t>7.5GP14.27</t>
  </si>
  <si>
    <t>2008-12-29</t>
  </si>
  <si>
    <t>010503002593</t>
  </si>
  <si>
    <t>标准电流互感器</t>
  </si>
  <si>
    <t>23/8型</t>
  </si>
  <si>
    <t>2000-07-01</t>
  </si>
  <si>
    <t>磷矿-动力厂</t>
  </si>
  <si>
    <t xml:space="preserve">新龙坝110KV站 </t>
  </si>
  <si>
    <t>010503002594</t>
  </si>
  <si>
    <t>交直流试验变压器</t>
  </si>
  <si>
    <t>YDJ</t>
  </si>
  <si>
    <t>2001-02-01</t>
  </si>
  <si>
    <t>010503002601</t>
  </si>
  <si>
    <t>氧化锌避雷器</t>
  </si>
  <si>
    <t>HY5W-50</t>
  </si>
  <si>
    <t>1996-03-01</t>
  </si>
  <si>
    <t>供应部4号库房</t>
  </si>
  <si>
    <t>010503002602</t>
  </si>
  <si>
    <t>高压开关柜</t>
  </si>
  <si>
    <t>JYN1-35</t>
  </si>
  <si>
    <t>010503002610</t>
  </si>
  <si>
    <t>HL51</t>
  </si>
  <si>
    <t>牛场35KV站</t>
  </si>
  <si>
    <t>14</t>
  </si>
  <si>
    <t>010503002615</t>
  </si>
  <si>
    <t>电力变压器</t>
  </si>
  <si>
    <t>S7-250/6-0.4</t>
  </si>
  <si>
    <t>生活区35KV站</t>
  </si>
  <si>
    <t>15</t>
  </si>
  <si>
    <t>010503002617</t>
  </si>
  <si>
    <t>动力配电箱</t>
  </si>
  <si>
    <t>XL-21-31</t>
  </si>
  <si>
    <t>16</t>
  </si>
  <si>
    <t>010503002618</t>
  </si>
  <si>
    <t>17</t>
  </si>
  <si>
    <t>010503002619</t>
  </si>
  <si>
    <t>XL-21-01</t>
  </si>
  <si>
    <t>18</t>
  </si>
  <si>
    <t>010503002640</t>
  </si>
  <si>
    <t>牛场闲置库内</t>
  </si>
  <si>
    <t>19</t>
  </si>
  <si>
    <t>010503002976</t>
  </si>
  <si>
    <t>KYN28A-12(含微机综保)</t>
  </si>
  <si>
    <t>2009-02-26</t>
  </si>
  <si>
    <t>牛场闲置库内（老医院）</t>
  </si>
  <si>
    <t>20</t>
  </si>
  <si>
    <t>010503002977</t>
  </si>
  <si>
    <t>21</t>
  </si>
  <si>
    <t>010503002978</t>
  </si>
  <si>
    <t>22</t>
  </si>
  <si>
    <t>010503002997</t>
  </si>
  <si>
    <t>23</t>
  </si>
  <si>
    <t>010503003003</t>
  </si>
  <si>
    <t>24</t>
  </si>
  <si>
    <t>010503003039</t>
  </si>
  <si>
    <t>KYN-28</t>
  </si>
  <si>
    <t>25</t>
  </si>
  <si>
    <t>010503003081</t>
  </si>
  <si>
    <t>稳压电源</t>
  </si>
  <si>
    <t>华天</t>
  </si>
  <si>
    <t>1998-03-01</t>
  </si>
  <si>
    <t>磷矿-综合管理部</t>
  </si>
  <si>
    <t>瓮磷矿后保部</t>
  </si>
  <si>
    <t>26</t>
  </si>
  <si>
    <t>010503002642</t>
  </si>
  <si>
    <t>变压器</t>
  </si>
  <si>
    <t>无</t>
  </si>
  <si>
    <t>磷矿-对门坡磷矿</t>
  </si>
  <si>
    <t>生产技术室</t>
  </si>
  <si>
    <t>27</t>
  </si>
  <si>
    <t>010503002564</t>
  </si>
  <si>
    <t>配电箱</t>
  </si>
  <si>
    <t>XL-21-04</t>
  </si>
  <si>
    <t>2008-01-31</t>
  </si>
  <si>
    <t>磷矿-磨坊矿</t>
  </si>
  <si>
    <t>维修车间</t>
  </si>
  <si>
    <t>28</t>
  </si>
  <si>
    <t>010503002565</t>
  </si>
  <si>
    <t>KYN28-12(微机保护)</t>
  </si>
  <si>
    <t>29</t>
  </si>
  <si>
    <t>010503002566</t>
  </si>
  <si>
    <t>HKT1-12</t>
  </si>
  <si>
    <t>30</t>
  </si>
  <si>
    <t>010503002567</t>
  </si>
  <si>
    <t>高压互感柜</t>
  </si>
  <si>
    <t>31</t>
  </si>
  <si>
    <t>010503002568</t>
  </si>
  <si>
    <t>电压互感器柜</t>
  </si>
  <si>
    <t>AH2,6</t>
  </si>
  <si>
    <t>32</t>
  </si>
  <si>
    <t>010503002569</t>
  </si>
  <si>
    <t>33</t>
  </si>
  <si>
    <t>010503002570</t>
  </si>
  <si>
    <t>34</t>
  </si>
  <si>
    <t>010503002571</t>
  </si>
  <si>
    <t>35</t>
  </si>
  <si>
    <t>010503002574</t>
  </si>
  <si>
    <t>低压开关柜</t>
  </si>
  <si>
    <t>GGD-02A</t>
  </si>
  <si>
    <t>36</t>
  </si>
  <si>
    <t>010503002575</t>
  </si>
  <si>
    <t>37</t>
  </si>
  <si>
    <t>010503002576</t>
  </si>
  <si>
    <t>电容补偿柜</t>
  </si>
  <si>
    <t>GGD-28A</t>
  </si>
  <si>
    <t>38</t>
  </si>
  <si>
    <t>010503002578</t>
  </si>
  <si>
    <t>GGD-23A</t>
  </si>
  <si>
    <t>39</t>
  </si>
  <si>
    <t>010503002579</t>
  </si>
  <si>
    <t>GGD-22A</t>
  </si>
  <si>
    <t>40</t>
  </si>
  <si>
    <t>010503002580</t>
  </si>
  <si>
    <t>41</t>
  </si>
  <si>
    <t>010503002581</t>
  </si>
  <si>
    <t>GGD-25A</t>
  </si>
  <si>
    <t>42</t>
  </si>
  <si>
    <t>010503002582</t>
  </si>
  <si>
    <t>低压母联柜</t>
  </si>
  <si>
    <t>AA7</t>
  </si>
  <si>
    <t>43</t>
  </si>
  <si>
    <t>010503002584</t>
  </si>
  <si>
    <t>双电源开关柜</t>
  </si>
  <si>
    <t>GGD</t>
  </si>
  <si>
    <t>44</t>
  </si>
  <si>
    <t>010503002585</t>
  </si>
  <si>
    <t>45</t>
  </si>
  <si>
    <t>010503002669</t>
  </si>
  <si>
    <t>降压启动柜</t>
  </si>
  <si>
    <t>XJ01-220</t>
  </si>
  <si>
    <t>磷矿-新龙坝选矿厂</t>
  </si>
  <si>
    <t>46</t>
  </si>
  <si>
    <t>010503002670</t>
  </si>
  <si>
    <t>47</t>
  </si>
  <si>
    <t>010503002671</t>
  </si>
  <si>
    <t>48</t>
  </si>
  <si>
    <t>010503002672</t>
  </si>
  <si>
    <t>49</t>
  </si>
  <si>
    <t>010503002673</t>
  </si>
  <si>
    <t>S7-1000/6-0.4</t>
  </si>
  <si>
    <t>穿岩洞矿排水磅房</t>
  </si>
  <si>
    <t>50</t>
  </si>
  <si>
    <t>010503002747</t>
  </si>
  <si>
    <t>S7-4000/35-6.3</t>
  </si>
  <si>
    <t>清水江35kV变电站2#主变</t>
  </si>
  <si>
    <t>51</t>
  </si>
  <si>
    <t>010503002797</t>
  </si>
  <si>
    <t>程控柜</t>
  </si>
  <si>
    <t>天传所自制</t>
  </si>
  <si>
    <t>供水车间3#站</t>
  </si>
  <si>
    <t>52</t>
  </si>
  <si>
    <t>010503002799</t>
  </si>
  <si>
    <t>53</t>
  </si>
  <si>
    <t>010503002800</t>
  </si>
  <si>
    <t>54</t>
  </si>
  <si>
    <t>010503002843</t>
  </si>
  <si>
    <t>S7-1250/6</t>
  </si>
  <si>
    <t>选矿厂维修车间</t>
  </si>
  <si>
    <t>55</t>
  </si>
  <si>
    <t>010503003076</t>
  </si>
  <si>
    <t>UPS(不间断)电源</t>
  </si>
  <si>
    <t>POWERDOGE2850</t>
  </si>
  <si>
    <t>2006-09-01</t>
  </si>
  <si>
    <t>选厂破碎电仪</t>
  </si>
  <si>
    <t>56</t>
  </si>
  <si>
    <t>010504000109</t>
  </si>
  <si>
    <t>交流电机</t>
  </si>
  <si>
    <t>2005-01-01</t>
  </si>
  <si>
    <t>英坪维修车间</t>
  </si>
  <si>
    <t>57</t>
  </si>
  <si>
    <t>010504000110</t>
  </si>
  <si>
    <t>58</t>
  </si>
  <si>
    <t>010503002964</t>
  </si>
  <si>
    <t>配电柜</t>
  </si>
  <si>
    <t>XLF-15-0600/11</t>
  </si>
  <si>
    <t>1996-03-31</t>
  </si>
  <si>
    <t>磷矿-英坪矿</t>
  </si>
  <si>
    <t>维修车间焊工班后</t>
  </si>
  <si>
    <t>59</t>
  </si>
  <si>
    <t>010503002965</t>
  </si>
  <si>
    <t>60</t>
  </si>
  <si>
    <t>010503002969</t>
  </si>
  <si>
    <t>PLC1-38B</t>
  </si>
  <si>
    <t>61</t>
  </si>
  <si>
    <t>010503002970</t>
  </si>
  <si>
    <t>PLC1-41</t>
  </si>
  <si>
    <t>62</t>
  </si>
  <si>
    <t>010503002971</t>
  </si>
  <si>
    <t>63</t>
  </si>
  <si>
    <t>010503002972</t>
  </si>
  <si>
    <t>PLC1-07B</t>
  </si>
  <si>
    <t>64</t>
  </si>
  <si>
    <t>010503003427</t>
  </si>
  <si>
    <t>GCK-型</t>
  </si>
  <si>
    <t>2011-03-28</t>
  </si>
  <si>
    <t>瓮安县银盏乡黄磷公司老厂区内超微粉车间</t>
  </si>
  <si>
    <t>65</t>
  </si>
  <si>
    <t>010503003429</t>
  </si>
  <si>
    <t>66</t>
  </si>
  <si>
    <t>010503003430</t>
  </si>
  <si>
    <t>67</t>
  </si>
  <si>
    <t>010503003431</t>
  </si>
  <si>
    <t>68</t>
  </si>
  <si>
    <t>010503003432</t>
  </si>
  <si>
    <t>10kv高压开关柜</t>
  </si>
  <si>
    <t>XGN2-10Z</t>
  </si>
  <si>
    <t>69</t>
  </si>
  <si>
    <t>010503003433</t>
  </si>
  <si>
    <t>高压负荷开关</t>
  </si>
  <si>
    <t>FN3-10/400A  R100A</t>
  </si>
  <si>
    <t>70</t>
  </si>
  <si>
    <t>010503003434</t>
  </si>
  <si>
    <t>电源箱AP</t>
  </si>
  <si>
    <t>PZ-30</t>
  </si>
  <si>
    <t>71</t>
  </si>
  <si>
    <t>010503003435</t>
  </si>
  <si>
    <t>照明配电箱AL</t>
  </si>
  <si>
    <t>72</t>
  </si>
  <si>
    <t>010503003436</t>
  </si>
  <si>
    <t>GCK</t>
  </si>
  <si>
    <t>73</t>
  </si>
  <si>
    <t>010503003437</t>
  </si>
  <si>
    <t>74</t>
  </si>
  <si>
    <t>010503003438</t>
  </si>
  <si>
    <t>软启动器</t>
  </si>
  <si>
    <t>JJR5090</t>
  </si>
  <si>
    <t>75</t>
  </si>
  <si>
    <t>010503003483</t>
  </si>
  <si>
    <t>S11-M-160KVA/10KV/0.4KV</t>
  </si>
  <si>
    <t>2011-08-24</t>
  </si>
  <si>
    <t>76</t>
  </si>
  <si>
    <t>010503003485</t>
  </si>
  <si>
    <t>S11-M-500KVA/10KV/0.4KV</t>
  </si>
  <si>
    <t>牛场35KV站内</t>
  </si>
  <si>
    <t>77</t>
  </si>
  <si>
    <t>010503003572</t>
  </si>
  <si>
    <t>GCK低压开关柜（1AA）</t>
  </si>
  <si>
    <t>GCK（2200*800*1000）</t>
  </si>
  <si>
    <t>2012-10-09</t>
  </si>
  <si>
    <t>瓮安县瓮福黄磷公司老厂超纯黄磷装置精制区</t>
  </si>
  <si>
    <t>78</t>
  </si>
  <si>
    <t>010503003573</t>
  </si>
  <si>
    <t>电容补偿柜（2AA）</t>
  </si>
  <si>
    <t>79</t>
  </si>
  <si>
    <t>010503003574</t>
  </si>
  <si>
    <t>GCK低压开关柜（3AA）</t>
  </si>
  <si>
    <t>80</t>
  </si>
  <si>
    <t>010503003575</t>
  </si>
  <si>
    <t>GCK低压开关柜（4AA）</t>
  </si>
  <si>
    <t>81</t>
  </si>
  <si>
    <t>010503003576</t>
  </si>
  <si>
    <t>GCK低压开关柜（5AA）</t>
  </si>
  <si>
    <t>82</t>
  </si>
  <si>
    <t>010503003577</t>
  </si>
  <si>
    <t>GCK低压开关柜（6AA）</t>
  </si>
  <si>
    <t>83</t>
  </si>
  <si>
    <t>010503003578</t>
  </si>
  <si>
    <t>GCK低压开关柜（7AA）</t>
  </si>
  <si>
    <t>84</t>
  </si>
  <si>
    <t>010503003579</t>
  </si>
  <si>
    <t>GCK低压开关柜（8AA）</t>
  </si>
  <si>
    <t>85</t>
  </si>
  <si>
    <t>010503003580</t>
  </si>
  <si>
    <t>GCK低压开关柜（9AA）</t>
  </si>
  <si>
    <t>86</t>
  </si>
  <si>
    <t>010503003581</t>
  </si>
  <si>
    <t>GCK低压开关柜（10AA）</t>
  </si>
  <si>
    <t>87</t>
  </si>
  <si>
    <t>010503005029</t>
  </si>
  <si>
    <t>固定式开关柜</t>
  </si>
  <si>
    <t>GGD（800*1000*2200）</t>
  </si>
  <si>
    <t>2015-05-18</t>
  </si>
  <si>
    <t>88</t>
  </si>
  <si>
    <t>010503006408</t>
  </si>
  <si>
    <t>S9-800/35/0.4</t>
  </si>
  <si>
    <t>89</t>
  </si>
  <si>
    <t>010506001235</t>
  </si>
  <si>
    <t>其他电器</t>
  </si>
  <si>
    <t>净化空调设备</t>
  </si>
  <si>
    <t>WFWR440</t>
  </si>
  <si>
    <t>90</t>
  </si>
  <si>
    <t>010304000241</t>
  </si>
  <si>
    <t>起重设备</t>
  </si>
  <si>
    <t>冶金铸造电动葫芦</t>
  </si>
  <si>
    <t>91</t>
  </si>
  <si>
    <t>010304000196</t>
  </si>
  <si>
    <t>机动绞磨</t>
  </si>
  <si>
    <t>1T</t>
  </si>
  <si>
    <t>92</t>
  </si>
  <si>
    <t>010311000138</t>
  </si>
  <si>
    <t>大型工器具及生产用具</t>
  </si>
  <si>
    <t>真空滤油机</t>
  </si>
  <si>
    <t>QZL-10型</t>
  </si>
  <si>
    <t>1998-09-01</t>
  </si>
  <si>
    <t>牛场35KV站平房</t>
  </si>
  <si>
    <t>93</t>
  </si>
  <si>
    <t>010311000146</t>
  </si>
  <si>
    <t>紧线器</t>
  </si>
  <si>
    <t>动力厂配电库房</t>
  </si>
  <si>
    <t>94</t>
  </si>
  <si>
    <t>010308000234</t>
  </si>
  <si>
    <t>分离干燥换热及破碎设备</t>
  </si>
  <si>
    <t>制样机</t>
  </si>
  <si>
    <t>2003-04-01</t>
  </si>
  <si>
    <t>磷矿-后勤保障部</t>
  </si>
  <si>
    <t>矿砂厂</t>
  </si>
  <si>
    <t>95</t>
  </si>
  <si>
    <t>010308000235</t>
  </si>
  <si>
    <t>打砂机</t>
  </si>
  <si>
    <t>96</t>
  </si>
  <si>
    <t>010306001558</t>
  </si>
  <si>
    <t>泵、风机、压缩机</t>
  </si>
  <si>
    <t>空气压缩机</t>
  </si>
  <si>
    <t>v-0.4/10</t>
  </si>
  <si>
    <t>1994-10-01</t>
  </si>
  <si>
    <t>磨坊办公楼洒水车加水点小房子内</t>
  </si>
  <si>
    <t>97</t>
  </si>
  <si>
    <t>010303000126</t>
  </si>
  <si>
    <t>金属加工及表面处理设备</t>
  </si>
  <si>
    <t>发电电焊机</t>
  </si>
  <si>
    <t>七化建</t>
  </si>
  <si>
    <t>2000-04-01</t>
  </si>
  <si>
    <t>98</t>
  </si>
  <si>
    <t>010305000874</t>
  </si>
  <si>
    <t>输送设备</t>
  </si>
  <si>
    <t>水锺消除器</t>
  </si>
  <si>
    <t>STXCPN25DN80</t>
  </si>
  <si>
    <t>供水车间</t>
  </si>
  <si>
    <t>99</t>
  </si>
  <si>
    <t>010305000875</t>
  </si>
  <si>
    <t>100</t>
  </si>
  <si>
    <t>010305000881</t>
  </si>
  <si>
    <t>自动复位水锤消除器</t>
  </si>
  <si>
    <t>S700C—100</t>
  </si>
  <si>
    <t>101</t>
  </si>
  <si>
    <t>010305000882</t>
  </si>
  <si>
    <t>102</t>
  </si>
  <si>
    <t>010305000883</t>
  </si>
  <si>
    <t>103</t>
  </si>
  <si>
    <t>010305000887</t>
  </si>
  <si>
    <t>自动复位水锺消除器</t>
  </si>
  <si>
    <t>SJXC—100</t>
  </si>
  <si>
    <t>104</t>
  </si>
  <si>
    <t>010305000888</t>
  </si>
  <si>
    <t>105</t>
  </si>
  <si>
    <t>010305000889</t>
  </si>
  <si>
    <t>106</t>
  </si>
  <si>
    <t>010305000955</t>
  </si>
  <si>
    <t>电动闸阀</t>
  </si>
  <si>
    <t>Z945T-10</t>
  </si>
  <si>
    <t>闸阀工作室</t>
  </si>
  <si>
    <t>107</t>
  </si>
  <si>
    <t>010305000956</t>
  </si>
  <si>
    <t>108</t>
  </si>
  <si>
    <t>010305000958</t>
  </si>
  <si>
    <t>109</t>
  </si>
  <si>
    <t>010305000959</t>
  </si>
  <si>
    <t>110</t>
  </si>
  <si>
    <t>010306001429</t>
  </si>
  <si>
    <t>离心泵</t>
  </si>
  <si>
    <t>200D43？4</t>
  </si>
  <si>
    <t>111</t>
  </si>
  <si>
    <t>010306001430</t>
  </si>
  <si>
    <t>112</t>
  </si>
  <si>
    <t>010306001482</t>
  </si>
  <si>
    <t>6/4AH</t>
  </si>
  <si>
    <t>113</t>
  </si>
  <si>
    <t>010306001483</t>
  </si>
  <si>
    <t>114</t>
  </si>
  <si>
    <t>010306001498</t>
  </si>
  <si>
    <t>矿浆回收清淤浮船装置</t>
  </si>
  <si>
    <t>自制</t>
  </si>
  <si>
    <t>2003-05-01</t>
  </si>
  <si>
    <t>115</t>
  </si>
  <si>
    <t>010306001534</t>
  </si>
  <si>
    <t>排污泵</t>
  </si>
  <si>
    <t>50-PWDDFL</t>
  </si>
  <si>
    <t>116</t>
  </si>
  <si>
    <t>010306001536</t>
  </si>
  <si>
    <t>水泵</t>
  </si>
  <si>
    <t>2GC5？5</t>
  </si>
  <si>
    <t>117</t>
  </si>
  <si>
    <t>010306001537</t>
  </si>
  <si>
    <t>118</t>
  </si>
  <si>
    <t>010311000139</t>
  </si>
  <si>
    <t>滤油机</t>
  </si>
  <si>
    <t>ZY-10</t>
  </si>
  <si>
    <t>2000-06-01</t>
  </si>
  <si>
    <t>119</t>
  </si>
  <si>
    <t>010303000117</t>
  </si>
  <si>
    <t>车床</t>
  </si>
  <si>
    <t>C630-1</t>
  </si>
  <si>
    <t>1998-03-31</t>
  </si>
  <si>
    <t>维修车间车工房</t>
  </si>
  <si>
    <t>120</t>
  </si>
  <si>
    <t>010303000137</t>
  </si>
  <si>
    <t>电焊机</t>
  </si>
  <si>
    <t>ZXGI-250</t>
  </si>
  <si>
    <t>维修车间总成班</t>
  </si>
  <si>
    <t>121</t>
  </si>
  <si>
    <t>010308000468</t>
  </si>
  <si>
    <t>PKZ重型振动筛</t>
  </si>
  <si>
    <t>3YKZ-1860</t>
  </si>
  <si>
    <t>2013-05-14</t>
  </si>
  <si>
    <t>未查到相应型号，但磨坊办公楼洒水车加水点堆积有类似物件</t>
  </si>
  <si>
    <t>122</t>
  </si>
  <si>
    <t>010308001158</t>
  </si>
  <si>
    <t>破碎机</t>
  </si>
  <si>
    <t>PCZ250*360</t>
  </si>
  <si>
    <t>2015-12-22</t>
  </si>
  <si>
    <t>磷矿-生产管理部</t>
  </si>
  <si>
    <t>生产管理部矿管站英坪油库磅房</t>
  </si>
  <si>
    <t>123</t>
  </si>
  <si>
    <t>010308001159</t>
  </si>
  <si>
    <t>124</t>
  </si>
  <si>
    <t>010308001160</t>
  </si>
  <si>
    <t>125</t>
  </si>
  <si>
    <t>010308001161</t>
  </si>
  <si>
    <t>126</t>
  </si>
  <si>
    <t>010306003997</t>
  </si>
  <si>
    <t>石灰乳输送泵</t>
  </si>
  <si>
    <t>50/40B-AHK</t>
  </si>
  <si>
    <t>2016-08-06</t>
  </si>
  <si>
    <t>127</t>
  </si>
  <si>
    <t>010306003998</t>
  </si>
  <si>
    <t>128</t>
  </si>
  <si>
    <t>010302000042</t>
  </si>
  <si>
    <t>工业炉窑</t>
  </si>
  <si>
    <t>76M晶化辊道窑</t>
  </si>
  <si>
    <t>129</t>
  </si>
  <si>
    <t>010302000043</t>
  </si>
  <si>
    <t>12M2马蹄焰熔化窑</t>
  </si>
  <si>
    <t>130</t>
  </si>
  <si>
    <t>010305002163</t>
  </si>
  <si>
    <t>尾气输送管道系统</t>
  </si>
  <si>
    <t>CS\DN300\900米</t>
  </si>
  <si>
    <t>131</t>
  </si>
  <si>
    <t>010305002181</t>
  </si>
  <si>
    <t>链条输送机</t>
  </si>
  <si>
    <t>XWEDY2.2-53-121</t>
  </si>
  <si>
    <t>132</t>
  </si>
  <si>
    <t>010308001531</t>
  </si>
  <si>
    <t>喷雾干燥设备</t>
  </si>
  <si>
    <t>QZR-700</t>
  </si>
  <si>
    <t>新龙坝2#库房</t>
  </si>
  <si>
    <t>133</t>
  </si>
  <si>
    <t>010308001546</t>
  </si>
  <si>
    <t>球磨机</t>
  </si>
  <si>
    <t>630kw 10kv Φ2200×11000</t>
  </si>
  <si>
    <t>134</t>
  </si>
  <si>
    <t>010308001656</t>
  </si>
  <si>
    <t>搅拌站</t>
  </si>
  <si>
    <t>HZS75</t>
  </si>
  <si>
    <t>135</t>
  </si>
  <si>
    <t>010305002536</t>
  </si>
  <si>
    <t>机械手</t>
  </si>
  <si>
    <t>136</t>
  </si>
  <si>
    <t>010306004799</t>
  </si>
  <si>
    <t>自吸泵</t>
  </si>
  <si>
    <t>2G 125WFB-B型</t>
  </si>
  <si>
    <t>2010-12-30</t>
  </si>
  <si>
    <t>137</t>
  </si>
  <si>
    <t>010306004800</t>
  </si>
  <si>
    <t>138</t>
  </si>
  <si>
    <t>010306004801</t>
  </si>
  <si>
    <t>充填泵</t>
  </si>
  <si>
    <t>HHGBS80/21-220S</t>
  </si>
  <si>
    <t>2013-02-25</t>
  </si>
  <si>
    <t>139</t>
  </si>
  <si>
    <t>010306004802</t>
  </si>
  <si>
    <t>尾矿回水泵</t>
  </si>
  <si>
    <t>D600-60*5（P），Q=600m3/h，H=300m电机型号Y4502-4，710kw，6kv，IP23</t>
  </si>
  <si>
    <t>2015-05-13</t>
  </si>
  <si>
    <t>尾矿环保站</t>
  </si>
  <si>
    <t>140</t>
  </si>
  <si>
    <t>010308001733</t>
  </si>
  <si>
    <t>PFY反击式破碎机</t>
  </si>
  <si>
    <t>PFY-1214</t>
  </si>
  <si>
    <t>磨坊办公楼洒水车加水点</t>
  </si>
  <si>
    <t>141</t>
  </si>
  <si>
    <t>010308001735</t>
  </si>
  <si>
    <t>破碎系统</t>
  </si>
  <si>
    <t>砂机1012，电机132KW</t>
  </si>
  <si>
    <t>2015-05-11</t>
  </si>
  <si>
    <t>142</t>
  </si>
  <si>
    <t>010308001736</t>
  </si>
  <si>
    <t>陶瓷过滤机</t>
  </si>
  <si>
    <t>PT-60型 高分子进口PE板</t>
  </si>
  <si>
    <t>2015-08-05</t>
  </si>
  <si>
    <t>143</t>
  </si>
  <si>
    <t>010301000081</t>
  </si>
  <si>
    <t>锅炉及汽轮机</t>
  </si>
  <si>
    <t>流化床悬浮燃煤热风炉</t>
  </si>
  <si>
    <t>ZYFL-1.2</t>
  </si>
  <si>
    <t>瓮安县瓮福黄磷公司老厂超纯黄磷装置制肥区</t>
  </si>
  <si>
    <t>144</t>
  </si>
  <si>
    <t>010302000046</t>
  </si>
  <si>
    <t>流化床悬浮燃煤炉</t>
  </si>
  <si>
    <t>供热能力：10.45×10KJ/h,热效率92-96%，燃尽率：98%</t>
  </si>
  <si>
    <t>145</t>
  </si>
  <si>
    <t>010305002492</t>
  </si>
  <si>
    <t>斗式提升机</t>
  </si>
  <si>
    <t>NE30？16.5</t>
  </si>
  <si>
    <t>146</t>
  </si>
  <si>
    <t>010305002493</t>
  </si>
  <si>
    <t>NE50？16.5</t>
  </si>
  <si>
    <t>147</t>
  </si>
  <si>
    <t>010308001666</t>
  </si>
  <si>
    <t>1830？7000</t>
  </si>
  <si>
    <t>148</t>
  </si>
  <si>
    <t>010308001667</t>
  </si>
  <si>
    <t>空气喷射微粉分级机</t>
  </si>
  <si>
    <t>JS-30</t>
  </si>
  <si>
    <t>149</t>
  </si>
  <si>
    <t>010308001719</t>
  </si>
  <si>
    <t>TCP燃烧、配风系统</t>
  </si>
  <si>
    <t>150</t>
  </si>
  <si>
    <t>010304000486</t>
  </si>
  <si>
    <t>CDI\MDI电动葫芦</t>
  </si>
  <si>
    <t>3T</t>
  </si>
  <si>
    <t>瓮安黄磷公司</t>
  </si>
  <si>
    <t>151</t>
  </si>
  <si>
    <t>010304000487</t>
  </si>
  <si>
    <t>内燃平衡重式叉车</t>
  </si>
  <si>
    <t>FD30T-16</t>
  </si>
  <si>
    <t>152</t>
  </si>
  <si>
    <t>010304000488</t>
  </si>
  <si>
    <t>电子卷扬机</t>
  </si>
  <si>
    <t>ZQA750-4857-3C</t>
  </si>
  <si>
    <t>153</t>
  </si>
  <si>
    <t>010304000489</t>
  </si>
  <si>
    <t>双桥行车</t>
  </si>
  <si>
    <t>2TX18m</t>
  </si>
  <si>
    <t>154</t>
  </si>
  <si>
    <t>010304000507</t>
  </si>
  <si>
    <t>起重机</t>
  </si>
  <si>
    <t>SDXQ-3</t>
  </si>
  <si>
    <t>155</t>
  </si>
  <si>
    <t>010304000508</t>
  </si>
  <si>
    <t>立式砂轮机</t>
  </si>
  <si>
    <t>2004-10-01</t>
  </si>
  <si>
    <t>英坪矿维修车间</t>
  </si>
  <si>
    <t>156</t>
  </si>
  <si>
    <t>010304000510</t>
  </si>
  <si>
    <t>叉车</t>
  </si>
  <si>
    <t>CPCD-50</t>
  </si>
  <si>
    <t>2008-07-30</t>
  </si>
  <si>
    <t>磷矿-穿岩洞矿</t>
  </si>
  <si>
    <t>穿岩洞矿水处理站附近1220平台</t>
  </si>
  <si>
    <t>157</t>
  </si>
  <si>
    <t>010304000513</t>
  </si>
  <si>
    <t>防爆电动葫芦</t>
  </si>
  <si>
    <t>BQ3075</t>
  </si>
  <si>
    <t>158</t>
  </si>
  <si>
    <t>010304000520</t>
  </si>
  <si>
    <t>内燃叉车</t>
  </si>
  <si>
    <t>CPC60C</t>
  </si>
  <si>
    <t>2007-06-01</t>
  </si>
  <si>
    <t>159</t>
  </si>
  <si>
    <t>010304000534</t>
  </si>
  <si>
    <t>电动葫芦</t>
  </si>
  <si>
    <t>160</t>
  </si>
  <si>
    <t>010305002795</t>
  </si>
  <si>
    <t>钢包运输线及窑炉连接件</t>
  </si>
  <si>
    <t>R91系列锥形桶</t>
  </si>
  <si>
    <t>红砖</t>
  </si>
  <si>
    <t>161</t>
  </si>
  <si>
    <t>010305003073</t>
  </si>
  <si>
    <t>TH400*13.7</t>
  </si>
  <si>
    <t>162</t>
  </si>
  <si>
    <t>010305003074</t>
  </si>
  <si>
    <t>TH400*23.1</t>
  </si>
  <si>
    <t>163</t>
  </si>
  <si>
    <t>010305003075</t>
  </si>
  <si>
    <t>圆盘给料机</t>
  </si>
  <si>
    <t>KR1500</t>
  </si>
  <si>
    <t>164</t>
  </si>
  <si>
    <t>010305003078</t>
  </si>
  <si>
    <t>NE30？8.5</t>
  </si>
  <si>
    <t>165</t>
  </si>
  <si>
    <t>010305003079</t>
  </si>
  <si>
    <t>带式输送机</t>
  </si>
  <si>
    <t>自建 B500×16000</t>
  </si>
  <si>
    <t>橡胶0.2</t>
  </si>
  <si>
    <t>166</t>
  </si>
  <si>
    <t>010305003081</t>
  </si>
  <si>
    <t>固定皮带机</t>
  </si>
  <si>
    <t>B400</t>
  </si>
  <si>
    <t>橡胶0.05</t>
  </si>
  <si>
    <t>167</t>
  </si>
  <si>
    <t>010305003103</t>
  </si>
  <si>
    <t>25W双轴给料机</t>
  </si>
  <si>
    <t>25W-350*110</t>
  </si>
  <si>
    <t>168</t>
  </si>
  <si>
    <t>010305003104</t>
  </si>
  <si>
    <t>充填皮带</t>
  </si>
  <si>
    <t>非标制作800mm*8mm*25m</t>
  </si>
  <si>
    <t>2014-08-20</t>
  </si>
  <si>
    <t>橡胶0.1</t>
  </si>
  <si>
    <t>169</t>
  </si>
  <si>
    <t>010305003105</t>
  </si>
  <si>
    <t>非标制作600mm*5mm*54.5m</t>
  </si>
  <si>
    <t>170</t>
  </si>
  <si>
    <t>010306006248</t>
  </si>
  <si>
    <t>助燃风机</t>
  </si>
  <si>
    <t>MJG60</t>
  </si>
  <si>
    <t>171</t>
  </si>
  <si>
    <t>010306006249</t>
  </si>
  <si>
    <t>172</t>
  </si>
  <si>
    <t>010306006258</t>
  </si>
  <si>
    <t>煤气加压风机</t>
  </si>
  <si>
    <t>173</t>
  </si>
  <si>
    <t>010306006556</t>
  </si>
  <si>
    <t>潜水泵</t>
  </si>
  <si>
    <t>2006-12-01</t>
  </si>
  <si>
    <t>174</t>
  </si>
  <si>
    <t>010306006563</t>
  </si>
  <si>
    <t>VY-6/7,6m3</t>
  </si>
  <si>
    <t>2005-03-01</t>
  </si>
  <si>
    <t>175</t>
  </si>
  <si>
    <t>010306006564</t>
  </si>
  <si>
    <t>空压机</t>
  </si>
  <si>
    <t>L132/200A</t>
  </si>
  <si>
    <t>176</t>
  </si>
  <si>
    <t>010306006565</t>
  </si>
  <si>
    <t>177</t>
  </si>
  <si>
    <t>010306006566</t>
  </si>
  <si>
    <t>178</t>
  </si>
  <si>
    <t>010306006567</t>
  </si>
  <si>
    <t>179</t>
  </si>
  <si>
    <t>010306006568</t>
  </si>
  <si>
    <t>深井潜水泵</t>
  </si>
  <si>
    <t>250QJI40-45/3</t>
  </si>
  <si>
    <t>2005-04-01</t>
  </si>
  <si>
    <t>180</t>
  </si>
  <si>
    <t>010306006569</t>
  </si>
  <si>
    <t>立式离心泵</t>
  </si>
  <si>
    <t>40DL12？12</t>
  </si>
  <si>
    <t>181</t>
  </si>
  <si>
    <t>010306006570</t>
  </si>
  <si>
    <t>182</t>
  </si>
  <si>
    <t>010306006571</t>
  </si>
  <si>
    <t>泥浆泵</t>
  </si>
  <si>
    <t>50XD</t>
  </si>
  <si>
    <t>2005-05-01</t>
  </si>
  <si>
    <t>183</t>
  </si>
  <si>
    <t>010306006572</t>
  </si>
  <si>
    <t>D360-40？2</t>
  </si>
  <si>
    <t>2005-09-01</t>
  </si>
  <si>
    <t>184</t>
  </si>
  <si>
    <t>010306006575</t>
  </si>
  <si>
    <t>IS50-32</t>
  </si>
  <si>
    <t>185</t>
  </si>
  <si>
    <t>010306006576</t>
  </si>
  <si>
    <t>ZW-3/7</t>
  </si>
  <si>
    <t>186</t>
  </si>
  <si>
    <t>010306006586</t>
  </si>
  <si>
    <t>玻璃钢离心通风机</t>
  </si>
  <si>
    <t>BDW3-88-12</t>
  </si>
  <si>
    <t>2009-10-28</t>
  </si>
  <si>
    <t>玻璃钢</t>
  </si>
  <si>
    <t>187</t>
  </si>
  <si>
    <t>010306006587</t>
  </si>
  <si>
    <t>188</t>
  </si>
  <si>
    <t>010306006588</t>
  </si>
  <si>
    <t>189</t>
  </si>
  <si>
    <t>010306006589</t>
  </si>
  <si>
    <t>190</t>
  </si>
  <si>
    <t>010306006592</t>
  </si>
  <si>
    <t>离心风机</t>
  </si>
  <si>
    <t>Y5-47  12D</t>
  </si>
  <si>
    <t>191</t>
  </si>
  <si>
    <t>010306006593</t>
  </si>
  <si>
    <t>Q=3m3/min</t>
  </si>
  <si>
    <t>192</t>
  </si>
  <si>
    <t>010306006594</t>
  </si>
  <si>
    <t>斜槽风机</t>
  </si>
  <si>
    <t>非标制作</t>
  </si>
  <si>
    <t>193</t>
  </si>
  <si>
    <t>010306006627</t>
  </si>
  <si>
    <t>脱砷液泵</t>
  </si>
  <si>
    <t>IHE65-50-160</t>
  </si>
  <si>
    <t>194</t>
  </si>
  <si>
    <t>010306006628</t>
  </si>
  <si>
    <t>混合液泵</t>
  </si>
  <si>
    <t>HY25-250K</t>
  </si>
  <si>
    <t>195</t>
  </si>
  <si>
    <t>010306006629</t>
  </si>
  <si>
    <t>循环液泵</t>
  </si>
  <si>
    <t>LB25-200K</t>
  </si>
  <si>
    <t>196</t>
  </si>
  <si>
    <t>010306006630</t>
  </si>
  <si>
    <t>尾气洗涤泵</t>
  </si>
  <si>
    <t>IHE50-32-125</t>
  </si>
  <si>
    <t>197</t>
  </si>
  <si>
    <t>010306006631</t>
  </si>
  <si>
    <t>浓浆泵</t>
  </si>
  <si>
    <t>IHE32-25-125</t>
  </si>
  <si>
    <t>198</t>
  </si>
  <si>
    <t>010306006632</t>
  </si>
  <si>
    <t>压滤机</t>
  </si>
  <si>
    <t>XAY10/630-UK</t>
  </si>
  <si>
    <t>199</t>
  </si>
  <si>
    <t>010306006634</t>
  </si>
  <si>
    <t>冷水泵</t>
  </si>
  <si>
    <t>ALWR100-100</t>
  </si>
  <si>
    <t>200</t>
  </si>
  <si>
    <t>010306006680</t>
  </si>
  <si>
    <t>罗茨风机</t>
  </si>
  <si>
    <t>DRS65     三叶式叶片</t>
  </si>
  <si>
    <t>2013-09-24</t>
  </si>
  <si>
    <t>201</t>
  </si>
  <si>
    <t>010306006690</t>
  </si>
  <si>
    <t>200WQ300-70-132</t>
  </si>
  <si>
    <t>2013-12-17</t>
  </si>
  <si>
    <t>202</t>
  </si>
  <si>
    <t>010306006691</t>
  </si>
  <si>
    <t>卧式离心泵</t>
  </si>
  <si>
    <t>Q=280m3/h,H=86m，200D43*2</t>
  </si>
  <si>
    <t>203</t>
  </si>
  <si>
    <t>010306006692</t>
  </si>
  <si>
    <t>204</t>
  </si>
  <si>
    <t>010306006693</t>
  </si>
  <si>
    <t>205</t>
  </si>
  <si>
    <t>010306006694</t>
  </si>
  <si>
    <t>潜污泵</t>
  </si>
  <si>
    <t>200WQ200-100-90</t>
  </si>
  <si>
    <t>206</t>
  </si>
  <si>
    <t>010306006695</t>
  </si>
  <si>
    <t>200WQ400-80-132</t>
  </si>
  <si>
    <t>207</t>
  </si>
  <si>
    <t>010306006696</t>
  </si>
  <si>
    <t>208</t>
  </si>
  <si>
    <t>010306006901</t>
  </si>
  <si>
    <t>渣浆泵</t>
  </si>
  <si>
    <t>6/4D-AH，Q=350m3/h,H=30m,P=75kw,含变频调速电机</t>
  </si>
  <si>
    <t>精尾车间</t>
  </si>
  <si>
    <t>209</t>
  </si>
  <si>
    <t>010306006902</t>
  </si>
  <si>
    <t>210</t>
  </si>
  <si>
    <t>010308001861</t>
  </si>
  <si>
    <t>立式混和机</t>
  </si>
  <si>
    <t>211</t>
  </si>
  <si>
    <t>010308001863</t>
  </si>
  <si>
    <t>平面摇筛</t>
  </si>
  <si>
    <t>212</t>
  </si>
  <si>
    <t>010308001918</t>
  </si>
  <si>
    <t>烘干机</t>
  </si>
  <si>
    <t>213</t>
  </si>
  <si>
    <t>010308001921</t>
  </si>
  <si>
    <t>回转烘干机</t>
  </si>
  <si>
    <t>筒体φ2.2×14/减速机JZQ750</t>
  </si>
  <si>
    <t>214</t>
  </si>
  <si>
    <t>010308001922</t>
  </si>
  <si>
    <t>旋风除尘器</t>
  </si>
  <si>
    <t>KXLP/B-15.0</t>
  </si>
  <si>
    <t>215</t>
  </si>
  <si>
    <t>010308001926</t>
  </si>
  <si>
    <t>冷干机组</t>
  </si>
  <si>
    <t>HRD-1F</t>
  </si>
  <si>
    <t>216</t>
  </si>
  <si>
    <t>010308001927</t>
  </si>
  <si>
    <t>高温板式换器</t>
  </si>
  <si>
    <t>BRO.13-7-E-I+GWT2</t>
  </si>
  <si>
    <t>217</t>
  </si>
  <si>
    <t>010308001928</t>
  </si>
  <si>
    <t>板式换器</t>
  </si>
  <si>
    <t>BRO.13-5-E-I</t>
  </si>
  <si>
    <t>218</t>
  </si>
  <si>
    <t>010308001969</t>
  </si>
  <si>
    <t>电热板</t>
  </si>
  <si>
    <t>EG37C</t>
  </si>
  <si>
    <t>化验室（张中富）</t>
  </si>
  <si>
    <t>219</t>
  </si>
  <si>
    <t>010311000612</t>
  </si>
  <si>
    <t>手摇臂式磨机</t>
  </si>
  <si>
    <t>220</t>
  </si>
  <si>
    <t>010311000613</t>
  </si>
  <si>
    <t>磨光抛光机</t>
  </si>
  <si>
    <t>221</t>
  </si>
  <si>
    <t>010311000614</t>
  </si>
  <si>
    <t>222</t>
  </si>
  <si>
    <t>010311000615</t>
  </si>
  <si>
    <t>223</t>
  </si>
  <si>
    <t>010311000616</t>
  </si>
  <si>
    <t>224</t>
  </si>
  <si>
    <t>010311000617</t>
  </si>
  <si>
    <t>225</t>
  </si>
  <si>
    <t>010311000618</t>
  </si>
  <si>
    <t>单臂切机</t>
  </si>
  <si>
    <t>226</t>
  </si>
  <si>
    <t>010311000652</t>
  </si>
  <si>
    <t>SF6气体回收充放装置</t>
  </si>
  <si>
    <t>LH-7Y-4</t>
  </si>
  <si>
    <t>新龙坝110KV站开关室</t>
  </si>
  <si>
    <t>227</t>
  </si>
  <si>
    <t>010311000653</t>
  </si>
  <si>
    <t>光纤熔接机</t>
  </si>
  <si>
    <t>SI77A</t>
  </si>
  <si>
    <t>2008-04-23</t>
  </si>
  <si>
    <t>装备能源部机房</t>
  </si>
  <si>
    <t>228</t>
  </si>
  <si>
    <t>010311000656</t>
  </si>
  <si>
    <t>手动液压装卸车</t>
  </si>
  <si>
    <t>TL-3016</t>
  </si>
  <si>
    <t>2007-01-01</t>
  </si>
  <si>
    <t>磷矿-供应部</t>
  </si>
  <si>
    <t>4#库</t>
  </si>
  <si>
    <t>229</t>
  </si>
  <si>
    <t>010311000658</t>
  </si>
  <si>
    <t>1#库</t>
  </si>
  <si>
    <t>230</t>
  </si>
  <si>
    <t>010311000659</t>
  </si>
  <si>
    <t>电动油桶升高车</t>
  </si>
  <si>
    <t>TDS</t>
  </si>
  <si>
    <t>英坪总成车间</t>
  </si>
  <si>
    <t>231</t>
  </si>
  <si>
    <t>010311000660</t>
  </si>
  <si>
    <t>液压油桶升高车</t>
  </si>
  <si>
    <t>TSY-C</t>
  </si>
  <si>
    <t>232</t>
  </si>
  <si>
    <t>010311000664</t>
  </si>
  <si>
    <t>高压清洗机</t>
  </si>
  <si>
    <t>PX-58,40L/min</t>
  </si>
  <si>
    <t>233</t>
  </si>
  <si>
    <t>010311000706</t>
  </si>
  <si>
    <t>液压扳手</t>
  </si>
  <si>
    <t>WD-A8</t>
  </si>
  <si>
    <t>2013-07-22</t>
  </si>
  <si>
    <t>维修车间临时库</t>
  </si>
  <si>
    <t>234</t>
  </si>
  <si>
    <t>010311000707</t>
  </si>
  <si>
    <t>滤油车</t>
  </si>
  <si>
    <t>OFU100*2</t>
  </si>
  <si>
    <t>2013-07-23</t>
  </si>
  <si>
    <t>235</t>
  </si>
  <si>
    <t>010303000216</t>
  </si>
  <si>
    <t>直流电焊机</t>
  </si>
  <si>
    <t>ZX5-630,630A</t>
  </si>
  <si>
    <t>江苏大松电气有限公司无</t>
  </si>
  <si>
    <t>236</t>
  </si>
  <si>
    <t>010303000219</t>
  </si>
  <si>
    <t>轻型发电电焊机</t>
  </si>
  <si>
    <t>HW220 200A  30-230</t>
  </si>
  <si>
    <t>2010-03-27</t>
  </si>
  <si>
    <t>237</t>
  </si>
  <si>
    <t>010303000223</t>
  </si>
  <si>
    <t>BXI-315</t>
  </si>
  <si>
    <t>2009-01-13</t>
  </si>
  <si>
    <t>238</t>
  </si>
  <si>
    <t>010303000225</t>
  </si>
  <si>
    <t>HW310-C</t>
  </si>
  <si>
    <t>2006-02-28</t>
  </si>
  <si>
    <t>维修车间焊工班</t>
  </si>
  <si>
    <t>239</t>
  </si>
  <si>
    <t>010401000065</t>
  </si>
  <si>
    <t>露采专用设备</t>
  </si>
  <si>
    <t>凿岩机</t>
  </si>
  <si>
    <t>2002-07-01</t>
  </si>
  <si>
    <t>牛场4#库房</t>
  </si>
  <si>
    <t>240</t>
  </si>
  <si>
    <t>010401000066</t>
  </si>
  <si>
    <t>2001-01-01</t>
  </si>
  <si>
    <t>241</t>
  </si>
  <si>
    <t>010404000964</t>
  </si>
  <si>
    <t>磷化工专用设备</t>
  </si>
  <si>
    <t>冷却水塔</t>
  </si>
  <si>
    <t>DBNL3-30</t>
  </si>
  <si>
    <t>242</t>
  </si>
  <si>
    <t>010403000120</t>
  </si>
  <si>
    <t>选矿专用设备</t>
  </si>
  <si>
    <t>氧气罐</t>
  </si>
  <si>
    <t>38L-40L</t>
  </si>
  <si>
    <t>243</t>
  </si>
  <si>
    <t>010404001353</t>
  </si>
  <si>
    <t>空气输送斜槽</t>
  </si>
  <si>
    <t>B250×15000</t>
  </si>
  <si>
    <t>244</t>
  </si>
  <si>
    <t>010404001355</t>
  </si>
  <si>
    <t>自建 B250×6000</t>
  </si>
  <si>
    <t>245</t>
  </si>
  <si>
    <t>010404001356</t>
  </si>
  <si>
    <t>实验室高剪切分散乳化机</t>
  </si>
  <si>
    <t>2011-03-31</t>
  </si>
  <si>
    <t>246</t>
  </si>
  <si>
    <t>010404001357</t>
  </si>
  <si>
    <t>成套反应器</t>
  </si>
  <si>
    <t>50L</t>
  </si>
  <si>
    <t>247</t>
  </si>
  <si>
    <t>010404001407</t>
  </si>
  <si>
    <t>空气储罐</t>
  </si>
  <si>
    <t>C-1/8</t>
  </si>
  <si>
    <t>无锡市中瑞空分设备有限公司无锡市中瑞空分设备有限公司</t>
  </si>
  <si>
    <t>248</t>
  </si>
  <si>
    <t>010404001409</t>
  </si>
  <si>
    <t>不锈钢救生池</t>
  </si>
  <si>
    <t>1200*800*700</t>
  </si>
  <si>
    <t>贵州宝荣机电设备有限公司贵州宝荣机电设备有限公司</t>
  </si>
  <si>
    <t>249</t>
  </si>
  <si>
    <t>010404001410</t>
  </si>
  <si>
    <t>250</t>
  </si>
  <si>
    <t>010404001411</t>
  </si>
  <si>
    <t>低砷黄磷储槽</t>
  </si>
  <si>
    <t>￠1400*2200</t>
  </si>
  <si>
    <t>贵阳化工机械有限公司贵阳化工机械有限公司</t>
  </si>
  <si>
    <t>251</t>
  </si>
  <si>
    <t>010404001412</t>
  </si>
  <si>
    <t>熔磷槽</t>
  </si>
  <si>
    <t>￠2300*4000</t>
  </si>
  <si>
    <t>252</t>
  </si>
  <si>
    <t>010404001413</t>
  </si>
  <si>
    <t>253</t>
  </si>
  <si>
    <t>010404001415</t>
  </si>
  <si>
    <t>脱砷反应槽</t>
  </si>
  <si>
    <t>￠2100x3400</t>
  </si>
  <si>
    <t>254</t>
  </si>
  <si>
    <t>010404001416</t>
  </si>
  <si>
    <t>待检槽</t>
  </si>
  <si>
    <t>￠1700*2700</t>
  </si>
  <si>
    <t>255</t>
  </si>
  <si>
    <t>010404001417</t>
  </si>
  <si>
    <t>256</t>
  </si>
  <si>
    <t>010404001418</t>
  </si>
  <si>
    <t>257</t>
  </si>
  <si>
    <t>010404001419</t>
  </si>
  <si>
    <t>超纯黄磷储槽</t>
  </si>
  <si>
    <t>258</t>
  </si>
  <si>
    <t>010404001420</t>
  </si>
  <si>
    <t>259</t>
  </si>
  <si>
    <t>010404001421</t>
  </si>
  <si>
    <t>热水槽</t>
  </si>
  <si>
    <t>￠3600*5200</t>
  </si>
  <si>
    <t>260</t>
  </si>
  <si>
    <t>010404001423</t>
  </si>
  <si>
    <t>废液槽</t>
  </si>
  <si>
    <t>￠2400*4300</t>
  </si>
  <si>
    <t>261</t>
  </si>
  <si>
    <t>010404001424</t>
  </si>
  <si>
    <t>冷凝槽</t>
  </si>
  <si>
    <t>￠1000*3100</t>
  </si>
  <si>
    <t>262</t>
  </si>
  <si>
    <t>010404001426</t>
  </si>
  <si>
    <t>洗水槽</t>
  </si>
  <si>
    <t>￠2900*4400</t>
  </si>
  <si>
    <t>263</t>
  </si>
  <si>
    <t>010404001428</t>
  </si>
  <si>
    <t>稀释槽</t>
  </si>
  <si>
    <t>￠2800*4000</t>
  </si>
  <si>
    <t>264</t>
  </si>
  <si>
    <t>010404001429</t>
  </si>
  <si>
    <t>265</t>
  </si>
  <si>
    <t>010404001433</t>
  </si>
  <si>
    <t>真空浓缩槽</t>
  </si>
  <si>
    <t>￠2600*2900</t>
  </si>
  <si>
    <t>266</t>
  </si>
  <si>
    <t>010404001434</t>
  </si>
  <si>
    <t>真空液封槽</t>
  </si>
  <si>
    <t>￠1600*1900</t>
  </si>
  <si>
    <t>267</t>
  </si>
  <si>
    <t>010404001436</t>
  </si>
  <si>
    <t>圆形逆流式冷却塔</t>
  </si>
  <si>
    <t>100m3/h</t>
  </si>
  <si>
    <t>江苏双辉环境科技有限公司江苏双辉环境科技有限公司</t>
  </si>
  <si>
    <t>268</t>
  </si>
  <si>
    <t>010404001437</t>
  </si>
  <si>
    <t>反应器搅拌器</t>
  </si>
  <si>
    <t>2800*3600</t>
  </si>
  <si>
    <t>盐城市科恩机械设备有限公司盐城市科恩机械设备有限公司</t>
  </si>
  <si>
    <t>269</t>
  </si>
  <si>
    <t>010404001438</t>
  </si>
  <si>
    <t>270</t>
  </si>
  <si>
    <t>010404001439</t>
  </si>
  <si>
    <t>脱砷反应槽搅拌器</t>
  </si>
  <si>
    <t>2000*3000</t>
  </si>
  <si>
    <t>271</t>
  </si>
  <si>
    <t>010404001440</t>
  </si>
  <si>
    <t>272</t>
  </si>
  <si>
    <t>010404001441</t>
  </si>
  <si>
    <t>试剂4槽搅拌器</t>
  </si>
  <si>
    <t>1200*2500</t>
  </si>
  <si>
    <t>273</t>
  </si>
  <si>
    <t>010404001442</t>
  </si>
  <si>
    <t>试剂5槽搅拌器</t>
  </si>
  <si>
    <t>274</t>
  </si>
  <si>
    <t>010404001443</t>
  </si>
  <si>
    <t>不锈钢搅拌器</t>
  </si>
  <si>
    <t>750*1350</t>
  </si>
  <si>
    <t>275</t>
  </si>
  <si>
    <t>010404001449</t>
  </si>
  <si>
    <t>冷水压缩机组</t>
  </si>
  <si>
    <t>YL-0500FCI</t>
  </si>
  <si>
    <t>贵州合力空调设备有限公司贵州合力空调设备有限公司</t>
  </si>
  <si>
    <t>276</t>
  </si>
  <si>
    <t>010404002732</t>
  </si>
  <si>
    <t>反应槽</t>
  </si>
  <si>
    <t>FJB220-Z1</t>
  </si>
  <si>
    <t>贵州化工建设公司</t>
  </si>
  <si>
    <t>塑料</t>
  </si>
  <si>
    <t>277</t>
  </si>
  <si>
    <t>010404002733</t>
  </si>
  <si>
    <t>278</t>
  </si>
  <si>
    <t>010404002734</t>
  </si>
  <si>
    <t>超纯水装置</t>
  </si>
  <si>
    <t>4T/H</t>
  </si>
  <si>
    <t>279</t>
  </si>
  <si>
    <t>010404002735</t>
  </si>
  <si>
    <t>制氮装置</t>
  </si>
  <si>
    <t>ZR-25</t>
  </si>
  <si>
    <t>280</t>
  </si>
  <si>
    <t>010404002736</t>
  </si>
  <si>
    <t>事故槽</t>
  </si>
  <si>
    <t>￠2400*3000</t>
  </si>
  <si>
    <t>281</t>
  </si>
  <si>
    <t>010404002737</t>
  </si>
  <si>
    <t>废酸静置槽</t>
  </si>
  <si>
    <t>￠2200*4300</t>
  </si>
  <si>
    <t>282</t>
  </si>
  <si>
    <t>010404002738</t>
  </si>
  <si>
    <t>浓硝酸槽</t>
  </si>
  <si>
    <t>￠3600*4500</t>
  </si>
  <si>
    <t>283</t>
  </si>
  <si>
    <t>010404002739</t>
  </si>
  <si>
    <t>50立方液氨储槽</t>
  </si>
  <si>
    <t>CLG2400-50</t>
  </si>
  <si>
    <t>瓮安县瓮福黄磷公司老厂微晶玻璃厂房旁</t>
  </si>
  <si>
    <t>284</t>
  </si>
  <si>
    <t>010404002740</t>
  </si>
  <si>
    <t>285</t>
  </si>
  <si>
    <t>010404002741</t>
  </si>
  <si>
    <t>滤液槽</t>
  </si>
  <si>
    <t>￠2500*5800</t>
  </si>
  <si>
    <t>286</t>
  </si>
  <si>
    <t>010501000105</t>
  </si>
  <si>
    <t>输电线路</t>
  </si>
  <si>
    <t>电力线路</t>
  </si>
  <si>
    <t>LGJ-185  长34000m</t>
  </si>
  <si>
    <t>已处置</t>
  </si>
  <si>
    <t>287</t>
  </si>
  <si>
    <t>010503003486</t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</si>
  <si>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房屋建筑物评估明细表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</si>
  <si>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4-6-1</t>
    </r>
  </si>
  <si>
    <t>资产编码</t>
  </si>
  <si>
    <r>
      <rPr>
        <sz val="10"/>
        <rFont val="宋体"/>
        <family val="3"/>
        <charset val="134"/>
      </rPr>
      <t>建筑物名称</t>
    </r>
  </si>
  <si>
    <t>备注2</t>
  </si>
  <si>
    <t>价格</t>
  </si>
  <si>
    <t>询价依据</t>
  </si>
  <si>
    <t>废铜</t>
  </si>
  <si>
    <t>废铝</t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</si>
  <si>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构筑物及其他辅助设施评估明细表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</si>
  <si>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4-6-2</t>
    </r>
  </si>
  <si>
    <r>
      <rPr>
        <sz val="10"/>
        <rFont val="宋体"/>
        <family val="3"/>
        <charset val="134"/>
      </rPr>
      <t>长度</t>
    </r>
    <r>
      <rPr>
        <sz val="10"/>
        <rFont val="Arial Narrow"/>
        <family val="2"/>
      </rPr>
      <t>(m)</t>
    </r>
  </si>
  <si>
    <r>
      <rPr>
        <sz val="10"/>
        <rFont val="宋体"/>
        <family val="3"/>
        <charset val="134"/>
      </rPr>
      <t>宽度</t>
    </r>
    <r>
      <rPr>
        <sz val="10"/>
        <rFont val="Arial Narrow"/>
        <family val="2"/>
      </rPr>
      <t>(m)</t>
    </r>
  </si>
  <si>
    <r>
      <rPr>
        <sz val="10"/>
        <rFont val="宋体"/>
        <family val="3"/>
        <charset val="134"/>
      </rPr>
      <t>高</t>
    </r>
  </si>
  <si>
    <r>
      <rPr>
        <sz val="10"/>
        <rFont val="宋体"/>
        <family val="3"/>
        <charset val="134"/>
      </rPr>
      <t>单位</t>
    </r>
  </si>
  <si>
    <r>
      <rPr>
        <sz val="10"/>
        <rFont val="宋体"/>
        <family val="3"/>
        <charset val="134"/>
      </rPr>
      <t>建筑面积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sz val="10"/>
        <rFont val="宋体"/>
        <family val="3"/>
        <charset val="134"/>
      </rPr>
      <t>或体积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</si>
  <si>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管道和沟槽评估明细表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</si>
  <si>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4-6-3</t>
    </r>
  </si>
  <si>
    <r>
      <rPr>
        <sz val="10"/>
        <rFont val="宋体"/>
        <family val="3"/>
        <charset val="134"/>
      </rPr>
      <t>槽深</t>
    </r>
    <r>
      <rPr>
        <sz val="10"/>
        <rFont val="Arial Narrow"/>
        <family val="2"/>
      </rPr>
      <t>(m)</t>
    </r>
  </si>
  <si>
    <r>
      <rPr>
        <sz val="10"/>
        <rFont val="宋体"/>
        <family val="3"/>
        <charset val="134"/>
      </rPr>
      <t>沟宽</t>
    </r>
    <r>
      <rPr>
        <sz val="10"/>
        <rFont val="Arial Narrow"/>
        <family val="2"/>
      </rPr>
      <t>*</t>
    </r>
    <r>
      <rPr>
        <sz val="10"/>
        <rFont val="宋体"/>
        <family val="3"/>
        <charset val="134"/>
      </rPr>
      <t>沟厚</t>
    </r>
    <r>
      <rPr>
        <sz val="10"/>
        <rFont val="Arial Narrow"/>
        <family val="2"/>
      </rPr>
      <t>(mm*mm)</t>
    </r>
    <r>
      <rPr>
        <sz val="10"/>
        <rFont val="宋体"/>
        <family val="3"/>
        <charset val="134"/>
      </rPr>
      <t>管径</t>
    </r>
    <r>
      <rPr>
        <sz val="10"/>
        <rFont val="Arial Narrow"/>
        <family val="2"/>
      </rPr>
      <t>*</t>
    </r>
    <r>
      <rPr>
        <sz val="10"/>
        <rFont val="宋体"/>
        <family val="3"/>
        <charset val="134"/>
      </rPr>
      <t>壁厚</t>
    </r>
    <r>
      <rPr>
        <sz val="10"/>
        <rFont val="Arial Narrow"/>
        <family val="2"/>
      </rPr>
      <t>(mm*mm)</t>
    </r>
  </si>
  <si>
    <r>
      <rPr>
        <sz val="10"/>
        <rFont val="宋体"/>
        <family val="3"/>
        <charset val="134"/>
      </rPr>
      <t>材质</t>
    </r>
  </si>
  <si>
    <r>
      <rPr>
        <sz val="10"/>
        <rFont val="宋体"/>
        <family val="3"/>
        <charset val="134"/>
      </rPr>
      <t>绝缘方式</t>
    </r>
  </si>
  <si>
    <r>
      <rPr>
        <sz val="18"/>
        <rFont val="宋体"/>
        <family val="3"/>
        <charset val="134"/>
      </rPr>
      <t>固定资产</t>
    </r>
    <r>
      <rPr>
        <sz val="18"/>
        <rFont val="Arial Narrow"/>
        <family val="2"/>
      </rPr>
      <t>—</t>
    </r>
    <r>
      <rPr>
        <sz val="18"/>
        <rFont val="宋体"/>
        <family val="3"/>
        <charset val="134"/>
      </rPr>
      <t>井巷工程评估明细表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</si>
  <si>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4-6-4</t>
    </r>
  </si>
  <si>
    <r>
      <rPr>
        <b/>
        <sz val="10"/>
        <rFont val="宋体"/>
        <family val="3"/>
        <charset val="134"/>
      </rPr>
      <t>井巷工程名称</t>
    </r>
  </si>
  <si>
    <t>资产数量</t>
  </si>
  <si>
    <t>启用时间</t>
  </si>
  <si>
    <r>
      <rPr>
        <b/>
        <sz val="10"/>
        <rFont val="宋体"/>
        <family val="3"/>
        <charset val="134"/>
      </rPr>
      <t>原值</t>
    </r>
  </si>
  <si>
    <r>
      <rPr>
        <b/>
        <sz val="10"/>
        <rFont val="宋体"/>
        <family val="3"/>
        <charset val="134"/>
      </rPr>
      <t>净值</t>
    </r>
  </si>
  <si>
    <r>
      <rPr>
        <b/>
        <sz val="10"/>
        <rFont val="宋体"/>
        <family val="3"/>
        <charset val="134"/>
      </rPr>
      <t>成新率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</si>
  <si>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小计</t>
    </r>
  </si>
  <si>
    <r>
      <rPr>
        <b/>
        <sz val="10"/>
        <rFont val="宋体"/>
        <family val="3"/>
        <charset val="134"/>
      </rPr>
      <t>减：减值准备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</si>
  <si>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        </t>
    </r>
    <r>
      <rPr>
        <b/>
        <sz val="10"/>
        <rFont val="宋体"/>
        <family val="3"/>
        <charset val="134"/>
      </rPr>
      <t>计</t>
    </r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</si>
  <si>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机器设备（闲置设备）评估明细表</t>
    </r>
  </si>
  <si>
    <r>
      <rPr>
        <sz val="10"/>
        <color rgb="FF800080"/>
        <rFont val="宋体"/>
        <family val="3"/>
        <charset val="134"/>
      </rPr>
      <t>表</t>
    </r>
    <r>
      <rPr>
        <sz val="10"/>
        <color rgb="FF800080"/>
        <rFont val="Arial Narrow"/>
        <family val="2"/>
      </rPr>
      <t>4-6-5-2</t>
    </r>
  </si>
  <si>
    <r>
      <rPr>
        <sz val="10"/>
        <rFont val="宋体"/>
        <family val="3"/>
        <charset val="134"/>
      </rPr>
      <t>设备编号</t>
    </r>
  </si>
  <si>
    <r>
      <rPr>
        <sz val="10"/>
        <rFont val="宋体"/>
        <family val="3"/>
        <charset val="134"/>
      </rPr>
      <t>设备名称</t>
    </r>
  </si>
  <si>
    <r>
      <rPr>
        <sz val="10"/>
        <rFont val="宋体"/>
        <family val="3"/>
        <charset val="134"/>
      </rPr>
      <t>生产厂家</t>
    </r>
  </si>
  <si>
    <r>
      <rPr>
        <sz val="10"/>
        <rFont val="宋体"/>
        <family val="3"/>
        <charset val="134"/>
      </rPr>
      <t>购置日期</t>
    </r>
  </si>
  <si>
    <t>重量（kg）</t>
  </si>
  <si>
    <t>成新率</t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</si>
  <si>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车辆评估明细表</t>
    </r>
  </si>
  <si>
    <r>
      <rPr>
        <sz val="10"/>
        <color rgb="FF0000FF"/>
        <rFont val="宋体"/>
        <family val="3"/>
        <charset val="134"/>
      </rPr>
      <t>表</t>
    </r>
    <r>
      <rPr>
        <sz val="10"/>
        <color rgb="FF0000FF"/>
        <rFont val="Arial Narrow"/>
        <family val="2"/>
      </rPr>
      <t>4-6-6-1</t>
    </r>
  </si>
  <si>
    <r>
      <rPr>
        <sz val="10"/>
        <rFont val="宋体"/>
        <family val="3"/>
        <charset val="134"/>
      </rPr>
      <t>车辆牌号</t>
    </r>
  </si>
  <si>
    <t>车辆名称</t>
  </si>
  <si>
    <t>(mm×mm)</t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</si>
  <si>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车辆（闲置车辆）评估明细表</t>
    </r>
  </si>
  <si>
    <r>
      <rPr>
        <sz val="10"/>
        <color rgb="FF0000FF"/>
        <rFont val="宋体"/>
        <family val="3"/>
        <charset val="134"/>
      </rPr>
      <t>表</t>
    </r>
    <r>
      <rPr>
        <sz val="10"/>
        <color rgb="FF0000FF"/>
        <rFont val="Arial Narrow"/>
        <family val="2"/>
      </rPr>
      <t>4-6-6-2</t>
    </r>
  </si>
  <si>
    <t>固定资产—电子设备及其他评估明细表</t>
  </si>
  <si>
    <t>表4-6-7</t>
  </si>
  <si>
    <t>资产分类</t>
  </si>
  <si>
    <t>010506000339</t>
  </si>
  <si>
    <t>空调</t>
  </si>
  <si>
    <t>海尔KFRD-33GW/HZ</t>
  </si>
  <si>
    <t>青岛海尔集团</t>
  </si>
  <si>
    <t>2006-05-01</t>
  </si>
  <si>
    <t>物管库房</t>
  </si>
  <si>
    <t>010506000340</t>
  </si>
  <si>
    <t>010506000341</t>
  </si>
  <si>
    <t>010506000342</t>
  </si>
  <si>
    <t>010506000343</t>
  </si>
  <si>
    <t>010506000344</t>
  </si>
  <si>
    <t>010506000345</t>
  </si>
  <si>
    <t>010506000346</t>
  </si>
  <si>
    <t>010506000347</t>
  </si>
  <si>
    <t>010506000348</t>
  </si>
  <si>
    <t>010506000349</t>
  </si>
  <si>
    <t>010506000350</t>
  </si>
  <si>
    <t>010506000351</t>
  </si>
  <si>
    <t>010506000352</t>
  </si>
  <si>
    <t>010506000353</t>
  </si>
  <si>
    <t>010506000354</t>
  </si>
  <si>
    <t>010506000355</t>
  </si>
  <si>
    <t>010506000356</t>
  </si>
  <si>
    <t>010506000357</t>
  </si>
  <si>
    <t>010506000358</t>
  </si>
  <si>
    <t>010506000359</t>
  </si>
  <si>
    <t>010506000360</t>
  </si>
  <si>
    <t>010506000361</t>
  </si>
  <si>
    <t>010505000127</t>
  </si>
  <si>
    <t>生产辅助电气设备</t>
  </si>
  <si>
    <t>空气除湿机</t>
  </si>
  <si>
    <t>CF-5</t>
  </si>
  <si>
    <t>010505000128</t>
  </si>
  <si>
    <t>010505000129</t>
  </si>
  <si>
    <t>010505000130</t>
  </si>
  <si>
    <t>010503002650</t>
  </si>
  <si>
    <t>S7-315-10</t>
  </si>
  <si>
    <t>原社区变电站内</t>
  </si>
  <si>
    <t>010503002661</t>
  </si>
  <si>
    <t>010506000302</t>
  </si>
  <si>
    <t>消毒柜</t>
  </si>
  <si>
    <t>KW-368</t>
  </si>
  <si>
    <t>1996-06-01</t>
  </si>
  <si>
    <t>物业管理办（物管库房）</t>
  </si>
  <si>
    <t>010506000303</t>
  </si>
  <si>
    <t>蒸柜</t>
  </si>
  <si>
    <t>云南云开电气股份有限公司</t>
  </si>
  <si>
    <t>010506000365</t>
  </si>
  <si>
    <t>电气蒸饭柜</t>
  </si>
  <si>
    <t>1993-06-01</t>
  </si>
  <si>
    <t>010503003083</t>
  </si>
  <si>
    <t>UPS电源</t>
  </si>
  <si>
    <t>2004-02-01</t>
  </si>
  <si>
    <t>4楼</t>
  </si>
  <si>
    <t>010506000289</t>
  </si>
  <si>
    <t>立式空调</t>
  </si>
  <si>
    <t>格力KFR-76LW/E1(7658L1)-SN5</t>
  </si>
  <si>
    <t>2016-07-06</t>
  </si>
  <si>
    <t>瓮福磷矿多媒体电教室</t>
  </si>
  <si>
    <t>010506000290</t>
  </si>
  <si>
    <t>无锡市洪桥玻璃机械有限公司</t>
  </si>
  <si>
    <t>010701000846</t>
  </si>
  <si>
    <t>电子计算机</t>
  </si>
  <si>
    <t>扬天M4630</t>
  </si>
  <si>
    <t>贵阳化工机械有限公司</t>
  </si>
  <si>
    <t>2007-02-01</t>
  </si>
  <si>
    <t>磷矿动力厂</t>
  </si>
  <si>
    <t>010702000239</t>
  </si>
  <si>
    <t>计算机外围设备</t>
  </si>
  <si>
    <t>打印机</t>
  </si>
  <si>
    <t>九针</t>
  </si>
  <si>
    <t>1999-09-01</t>
  </si>
  <si>
    <t>010703000181</t>
  </si>
  <si>
    <t>音像设备</t>
  </si>
  <si>
    <t>录相机</t>
  </si>
  <si>
    <t>HD-80</t>
  </si>
  <si>
    <t>磷矿后勤保障部</t>
  </si>
  <si>
    <t>010703000182</t>
  </si>
  <si>
    <t>照像机机身</t>
  </si>
  <si>
    <t>135PR卡口</t>
  </si>
  <si>
    <t>贵阳永青仪电科技有限公司</t>
  </si>
  <si>
    <t>瓮福磷矿党群工作部</t>
  </si>
  <si>
    <t>010703000183</t>
  </si>
  <si>
    <t>电视地面卫星接收机</t>
  </si>
  <si>
    <t>7楼</t>
  </si>
  <si>
    <t>010703000184</t>
  </si>
  <si>
    <t>摄像机</t>
  </si>
  <si>
    <t>NV-M9000EN</t>
  </si>
  <si>
    <t>江苏海安飞鹏机械设备有限公司</t>
  </si>
  <si>
    <t>党群宣传办公室</t>
  </si>
  <si>
    <t>010703000185</t>
  </si>
  <si>
    <t>摄像机录相单元</t>
  </si>
  <si>
    <t>EW-9000P</t>
  </si>
  <si>
    <t>010703000186</t>
  </si>
  <si>
    <t>实物投影器</t>
  </si>
  <si>
    <t>TSB</t>
  </si>
  <si>
    <t>上海弗鲁克实业有限公司</t>
  </si>
  <si>
    <t>010703000188</t>
  </si>
  <si>
    <t>收音功放机</t>
  </si>
  <si>
    <t>PA-9200KC</t>
  </si>
  <si>
    <t>010703000190</t>
  </si>
  <si>
    <t>录像机</t>
  </si>
  <si>
    <t>L15 松下</t>
  </si>
  <si>
    <t>南京愚工智能技术有限公司</t>
  </si>
  <si>
    <t>010703000191</t>
  </si>
  <si>
    <t>索尼编辑机系统</t>
  </si>
  <si>
    <t>VD</t>
  </si>
  <si>
    <t>磷矿-党群工作部</t>
  </si>
  <si>
    <t>磷矿党群工作部</t>
  </si>
  <si>
    <t>010703000192</t>
  </si>
  <si>
    <t>索尼脚架</t>
  </si>
  <si>
    <t>3/.4</t>
  </si>
  <si>
    <t>010703000193</t>
  </si>
  <si>
    <t>字幕机</t>
  </si>
  <si>
    <t>SMC-70GP 索尼</t>
  </si>
  <si>
    <t>010703000194</t>
  </si>
  <si>
    <t>综合编辑机</t>
  </si>
  <si>
    <t>FXE-10010</t>
  </si>
  <si>
    <t>010703000198</t>
  </si>
  <si>
    <t>接收机及高频头</t>
  </si>
  <si>
    <t>C3</t>
  </si>
  <si>
    <t>磷矿综合管理部</t>
  </si>
  <si>
    <t>010703000199</t>
  </si>
  <si>
    <t>晶体管收录扩音机</t>
  </si>
  <si>
    <t>150W</t>
  </si>
  <si>
    <t>古河电气工业珠式社会</t>
  </si>
  <si>
    <t>010703000213</t>
  </si>
  <si>
    <t>电视监视器</t>
  </si>
  <si>
    <t>2168</t>
  </si>
  <si>
    <t>010703000214</t>
  </si>
  <si>
    <t>彩色监视器</t>
  </si>
  <si>
    <t>L51T</t>
  </si>
  <si>
    <t>010703000215</t>
  </si>
  <si>
    <t>彩色电视机</t>
  </si>
  <si>
    <t>2588A</t>
  </si>
  <si>
    <t>010703000217</t>
  </si>
  <si>
    <t>松下HP100</t>
  </si>
  <si>
    <t>套</t>
  </si>
  <si>
    <t>010703000219</t>
  </si>
  <si>
    <t>声宝录像机</t>
  </si>
  <si>
    <t>VC-1378DT</t>
  </si>
  <si>
    <t>010703000223</t>
  </si>
  <si>
    <t>播放机</t>
  </si>
  <si>
    <t>VP-9000P</t>
  </si>
  <si>
    <t>上海市通用机械技术研究所</t>
  </si>
  <si>
    <t>010703000224</t>
  </si>
  <si>
    <t>相机</t>
  </si>
  <si>
    <t>EOS-400</t>
  </si>
  <si>
    <t>010703000225</t>
  </si>
  <si>
    <t>监视器</t>
  </si>
  <si>
    <t>ASONICWY－CM2000/G2</t>
  </si>
  <si>
    <t>010703000226</t>
  </si>
  <si>
    <t>彩色黑白图象信号发生器</t>
  </si>
  <si>
    <t>010703000227</t>
  </si>
  <si>
    <t>采录机</t>
  </si>
  <si>
    <t>DVCAW/DSR－30P</t>
  </si>
  <si>
    <t>贵阳鼓风机厂</t>
  </si>
  <si>
    <t>010703000228</t>
  </si>
  <si>
    <t>扩音机</t>
  </si>
  <si>
    <t>P-200A</t>
  </si>
  <si>
    <t>2004-01-01</t>
  </si>
  <si>
    <t>010703000229</t>
  </si>
  <si>
    <t>010703000230</t>
  </si>
  <si>
    <t>AG-DVC180mc</t>
  </si>
  <si>
    <t>2006-10-01</t>
  </si>
  <si>
    <t>010701000843</t>
  </si>
  <si>
    <t>HP(w1907)</t>
  </si>
  <si>
    <t>2007-11-27</t>
  </si>
  <si>
    <t>综合部库房</t>
  </si>
  <si>
    <t>010702000247</t>
  </si>
  <si>
    <t>LQ-1600KIII</t>
  </si>
  <si>
    <t>英坪1#库房</t>
  </si>
  <si>
    <t>010704000224</t>
  </si>
  <si>
    <t>通讯设备</t>
  </si>
  <si>
    <t>网络交换机</t>
  </si>
  <si>
    <t>HUAWEI S3526</t>
  </si>
  <si>
    <t>河南豫龙重工</t>
  </si>
  <si>
    <t>瓮福磷矿办公楼机房</t>
  </si>
  <si>
    <t>010701000856</t>
  </si>
  <si>
    <t>昭阳V71</t>
  </si>
  <si>
    <t>双山坪库房</t>
  </si>
  <si>
    <t>010701000857</t>
  </si>
  <si>
    <t>010701000860</t>
  </si>
  <si>
    <t>开天4500</t>
  </si>
  <si>
    <t>北京天融信公司</t>
  </si>
  <si>
    <t>2005-02-01</t>
  </si>
  <si>
    <t>010702000243</t>
  </si>
  <si>
    <t>MP180</t>
  </si>
  <si>
    <t>湖北万州电器</t>
  </si>
  <si>
    <t>010703000231</t>
  </si>
  <si>
    <t>尼康F65D</t>
  </si>
  <si>
    <t>烽火</t>
  </si>
  <si>
    <t>2002-10-01</t>
  </si>
  <si>
    <t>010704000246</t>
  </si>
  <si>
    <t>电话机</t>
  </si>
  <si>
    <t>无回收价值</t>
  </si>
  <si>
    <t>010701000861</t>
  </si>
  <si>
    <t>戴尔17”CPU：P4-3.5</t>
  </si>
  <si>
    <t>正泰电气股份有限公司</t>
  </si>
  <si>
    <t>资源技术部</t>
  </si>
  <si>
    <t>磷矿-资源技术部</t>
  </si>
  <si>
    <t>010701000940</t>
  </si>
  <si>
    <t>戴尔笔记本1520</t>
  </si>
  <si>
    <t>2009-04-28</t>
  </si>
  <si>
    <t>综合管理部</t>
  </si>
  <si>
    <t>010702000251</t>
  </si>
  <si>
    <t>MWF-FC6212</t>
  </si>
  <si>
    <t>2001-12-01</t>
  </si>
  <si>
    <t>生产管理部票据房</t>
  </si>
  <si>
    <t>010702000252</t>
  </si>
  <si>
    <t>1600KIII</t>
  </si>
  <si>
    <t>010702000253</t>
  </si>
  <si>
    <t>生产管理部矿管站，实型号为KX-P1131（针式打印机）</t>
  </si>
  <si>
    <t>010703000236</t>
  </si>
  <si>
    <t>索尼EDS－300</t>
  </si>
  <si>
    <t>广东深圳</t>
  </si>
  <si>
    <t>生产管理部</t>
  </si>
  <si>
    <t>010701000838</t>
  </si>
  <si>
    <t>扬天M4600C</t>
  </si>
  <si>
    <t>2007-07-19</t>
  </si>
  <si>
    <t>瓮福磷矿办装备能源部库房</t>
  </si>
  <si>
    <t>010701000839</t>
  </si>
  <si>
    <t>人民电器集团上海有限公司</t>
  </si>
  <si>
    <t>2007-10-16</t>
  </si>
  <si>
    <t>010701000840</t>
  </si>
  <si>
    <t>虹桥压缩机有限公司</t>
  </si>
  <si>
    <t>010701000841</t>
  </si>
  <si>
    <t>上海电表厂</t>
  </si>
  <si>
    <t>010701000881</t>
  </si>
  <si>
    <t>扬天M4630C</t>
  </si>
  <si>
    <t>湖南巨牛衡器有限公司</t>
  </si>
  <si>
    <t>010701000882</t>
  </si>
  <si>
    <t>装备能源部库房</t>
  </si>
  <si>
    <t>010702000248</t>
  </si>
  <si>
    <t>LQ-670K</t>
  </si>
  <si>
    <t>2002-02-01</t>
  </si>
  <si>
    <t>李录峰</t>
  </si>
  <si>
    <t>010702000250</t>
  </si>
  <si>
    <t>LQ-680K</t>
  </si>
  <si>
    <t>牛场闲置库房</t>
  </si>
  <si>
    <t>010704000247</t>
  </si>
  <si>
    <t>传真机</t>
  </si>
  <si>
    <t>贵阳变压器厂</t>
  </si>
  <si>
    <t>2002-05-01</t>
  </si>
  <si>
    <t>010704000248</t>
  </si>
  <si>
    <t>交换机</t>
  </si>
  <si>
    <t>010703000242</t>
  </si>
  <si>
    <t>彩电</t>
  </si>
  <si>
    <t>14寸(连支架)</t>
  </si>
  <si>
    <t>010701000897</t>
  </si>
  <si>
    <t>天麟4020</t>
  </si>
  <si>
    <t>010701000898</t>
  </si>
  <si>
    <t>010701000899</t>
  </si>
  <si>
    <t>010703000238</t>
  </si>
  <si>
    <t>电视机</t>
  </si>
  <si>
    <t>3631B型54CM</t>
  </si>
  <si>
    <t>2003-08-01</t>
  </si>
  <si>
    <t>磷矿党群工作部（物管库房）</t>
  </si>
  <si>
    <t>010703000240</t>
  </si>
  <si>
    <t>音响</t>
  </si>
  <si>
    <t>SR-15</t>
  </si>
  <si>
    <t>2003-09-01</t>
  </si>
  <si>
    <t>010704000250</t>
  </si>
  <si>
    <t>2003-02-01</t>
  </si>
  <si>
    <t>010702000254</t>
  </si>
  <si>
    <t>江苏通化电力设备有限公司</t>
  </si>
  <si>
    <t>生产管理部矿管站，实为MICROLINE 1190CS（针式打印机）</t>
  </si>
  <si>
    <t>010701000904</t>
  </si>
  <si>
    <t>计算机</t>
  </si>
  <si>
    <t>选厂设备业务室</t>
  </si>
  <si>
    <t>010702000263</t>
  </si>
  <si>
    <t>010702000264</t>
  </si>
  <si>
    <t>010702000265</t>
  </si>
  <si>
    <t>淄博利华通风设备有限公司</t>
  </si>
  <si>
    <t>010702000266</t>
  </si>
  <si>
    <t>贵州长佳电气设备有限公司</t>
  </si>
  <si>
    <t>010702000267</t>
  </si>
  <si>
    <t>MPEGMOVIE DSC-F707</t>
  </si>
  <si>
    <t>上海熊猫清洁机械有限公司</t>
  </si>
  <si>
    <t>2003-03-01</t>
  </si>
  <si>
    <t>010702000268</t>
  </si>
  <si>
    <t>2002-04-01</t>
  </si>
  <si>
    <t>010702000269</t>
  </si>
  <si>
    <t>复印机</t>
  </si>
  <si>
    <t>EP1054</t>
  </si>
  <si>
    <t>一楼</t>
  </si>
  <si>
    <t>010702000270</t>
  </si>
  <si>
    <t>美能达bizhub 350</t>
  </si>
  <si>
    <t>010704000220</t>
  </si>
  <si>
    <t>2403H</t>
  </si>
  <si>
    <t>010704000221</t>
  </si>
  <si>
    <t>010704000222</t>
  </si>
  <si>
    <t>安海县智能仪器厂</t>
  </si>
  <si>
    <t>010701000867</t>
  </si>
  <si>
    <t>河南华北起重吊钩有限公司</t>
  </si>
  <si>
    <t>010701000868</t>
  </si>
  <si>
    <t>010702000237</t>
  </si>
  <si>
    <t>刻字机</t>
  </si>
  <si>
    <t>金伊泰-60</t>
  </si>
  <si>
    <t>2002-06-01</t>
  </si>
  <si>
    <t>010702000273</t>
  </si>
  <si>
    <t>彩色打印机</t>
  </si>
  <si>
    <t>010702000274</t>
  </si>
  <si>
    <t>激光打印机</t>
  </si>
  <si>
    <t>联想LASER PRINTER</t>
  </si>
  <si>
    <t>中山市和泰机电厂</t>
  </si>
  <si>
    <t>010702000275</t>
  </si>
  <si>
    <t>喷墨打印机</t>
  </si>
  <si>
    <t>010703000248</t>
  </si>
  <si>
    <t>彩色显示器</t>
  </si>
  <si>
    <t>010702000256</t>
  </si>
  <si>
    <t>MODEL</t>
  </si>
  <si>
    <t>选厂综合业务室</t>
  </si>
  <si>
    <t>010702000258</t>
  </si>
  <si>
    <t>010704000251</t>
  </si>
  <si>
    <t>松下传真机</t>
  </si>
  <si>
    <t>KX-FT33CN</t>
  </si>
  <si>
    <t>010701000903</t>
  </si>
  <si>
    <t>重庆起重机厂</t>
  </si>
  <si>
    <t>010701000901</t>
  </si>
  <si>
    <t>010701000932</t>
  </si>
  <si>
    <t>2006-10-18</t>
  </si>
  <si>
    <t>维修车间工具室</t>
  </si>
  <si>
    <t>010701000935</t>
  </si>
  <si>
    <t>家悦D2000E</t>
  </si>
  <si>
    <t>2005-02-28</t>
  </si>
  <si>
    <t>010701000936</t>
  </si>
  <si>
    <t>江苏双辉环境科技有限公司</t>
  </si>
  <si>
    <t>010702000277</t>
  </si>
  <si>
    <t>天工800</t>
  </si>
  <si>
    <t>贵阳泰德机电成套设备有限公司</t>
  </si>
  <si>
    <t>维修车间大车班</t>
  </si>
  <si>
    <t>010703000247</t>
  </si>
  <si>
    <t>音像系统</t>
  </si>
  <si>
    <t>VCD-28C</t>
  </si>
  <si>
    <t>2001-10-01</t>
  </si>
  <si>
    <t>维修车间监控室</t>
  </si>
  <si>
    <t>010703000249</t>
  </si>
  <si>
    <t>投影仪</t>
  </si>
  <si>
    <t>MS502</t>
  </si>
  <si>
    <t>2004-09-01</t>
  </si>
  <si>
    <t>维修车间重机班</t>
  </si>
  <si>
    <t>010703000250</t>
  </si>
  <si>
    <t>海尔34"</t>
  </si>
  <si>
    <t>010704000227</t>
  </si>
  <si>
    <t>中专台</t>
  </si>
  <si>
    <t>TKR-750</t>
  </si>
  <si>
    <t>2002-11-30</t>
  </si>
  <si>
    <t>饺子坪磅房</t>
  </si>
  <si>
    <t>010701001350</t>
  </si>
  <si>
    <t>联想电脑</t>
  </si>
  <si>
    <t>M6600N</t>
  </si>
  <si>
    <t>贵州省建筑安装有限公司</t>
  </si>
  <si>
    <t>2011-05-30</t>
  </si>
  <si>
    <t>黄磷公司资料室内</t>
  </si>
  <si>
    <t>010701001351</t>
  </si>
  <si>
    <t>010703000370</t>
  </si>
  <si>
    <t>数码相机</t>
  </si>
  <si>
    <t>PC1591</t>
  </si>
  <si>
    <t>2011-11-10</t>
  </si>
  <si>
    <t>磷矿-工程管理部</t>
  </si>
  <si>
    <t>瓮福磷矿办公楼五楼合同内控管理一室</t>
  </si>
  <si>
    <t>010703000371</t>
  </si>
  <si>
    <t>山东莱州山发石材机械有限公司</t>
  </si>
  <si>
    <t>010703000373</t>
  </si>
  <si>
    <t>数码摄像机</t>
  </si>
  <si>
    <t>HDR-XR160E/BCCN1/黑</t>
  </si>
  <si>
    <t>磷矿-资源技术及生态建设管理办公室</t>
  </si>
  <si>
    <t>工程管理部</t>
  </si>
  <si>
    <t>010702000435</t>
  </si>
  <si>
    <t>MFC-7360</t>
  </si>
  <si>
    <t>2011-11-23</t>
  </si>
  <si>
    <t>穿岩洞矿办公楼</t>
  </si>
  <si>
    <t>010703000374</t>
  </si>
  <si>
    <t>DSC-HX7索尼</t>
  </si>
  <si>
    <t>新乡市华城机械设备有限公司</t>
  </si>
  <si>
    <t>2011-12-19</t>
  </si>
  <si>
    <t>综合业务室</t>
  </si>
  <si>
    <t>010702000437</t>
  </si>
  <si>
    <t>传真一体机</t>
  </si>
  <si>
    <t>M7450</t>
  </si>
  <si>
    <t>磷矿-大塘矿</t>
  </si>
  <si>
    <t>大塘矿物资室</t>
  </si>
  <si>
    <t>010701001613</t>
  </si>
  <si>
    <t>网络CORS主机</t>
  </si>
  <si>
    <t>南方NETS8</t>
  </si>
  <si>
    <t>2012-07-04</t>
  </si>
  <si>
    <t>010702000492</t>
  </si>
  <si>
    <t>HP打、复印、传真一体机</t>
  </si>
  <si>
    <t>HP3050</t>
  </si>
  <si>
    <t>2007-12-29</t>
  </si>
  <si>
    <t>010702000493</t>
  </si>
  <si>
    <t>理光复印机</t>
  </si>
  <si>
    <t>2008-11-05</t>
  </si>
  <si>
    <t>010702000494</t>
  </si>
  <si>
    <t>HP1008</t>
  </si>
  <si>
    <t>2008-09-02</t>
  </si>
  <si>
    <t>010703000400</t>
  </si>
  <si>
    <t>海天会议系统</t>
  </si>
  <si>
    <t>2010-12-02</t>
  </si>
  <si>
    <t>010703000403</t>
  </si>
  <si>
    <t>佳能相机</t>
  </si>
  <si>
    <t>IXUS85TS</t>
  </si>
  <si>
    <t>010703000404</t>
  </si>
  <si>
    <t>佳能数码相机</t>
  </si>
  <si>
    <t>IXUS85</t>
  </si>
  <si>
    <t>010701001771</t>
  </si>
  <si>
    <t>台式电脑</t>
  </si>
  <si>
    <t>超想数码</t>
  </si>
  <si>
    <t>010701001772</t>
  </si>
  <si>
    <t>010701001774</t>
  </si>
  <si>
    <t>010701001778</t>
  </si>
  <si>
    <t>常州市武进区电力电机厂</t>
  </si>
  <si>
    <t>010701001784</t>
  </si>
  <si>
    <t>笔记本电脑</t>
  </si>
  <si>
    <t>扬天A6000</t>
  </si>
  <si>
    <t>襄阳五二五泵业有限公司</t>
  </si>
  <si>
    <t>010701001786</t>
  </si>
  <si>
    <t>2008-09-22</t>
  </si>
  <si>
    <t>010701001787</t>
  </si>
  <si>
    <t>杭州兴源过滤科技股份有限公司</t>
  </si>
  <si>
    <t>2008-10-14</t>
  </si>
  <si>
    <t>010701001788</t>
  </si>
  <si>
    <t>61A37</t>
  </si>
  <si>
    <t>贵州东华建设有限公司</t>
  </si>
  <si>
    <t>瓮福磷矿办公楼一楼装备能源部库房</t>
  </si>
  <si>
    <t>010701001789</t>
  </si>
  <si>
    <t>61LG3</t>
  </si>
  <si>
    <t>010701001790</t>
  </si>
  <si>
    <t>索尼（SONY）</t>
  </si>
  <si>
    <t>010701001791</t>
  </si>
  <si>
    <t>010701001792</t>
  </si>
  <si>
    <t>010701001793</t>
  </si>
  <si>
    <t>010704000414</t>
  </si>
  <si>
    <t>防火墙</t>
  </si>
  <si>
    <t>NGFW4000(TG-4514)</t>
  </si>
  <si>
    <t>2012-12-25</t>
  </si>
  <si>
    <t>010701001940</t>
  </si>
  <si>
    <t>Think</t>
  </si>
  <si>
    <t>贵阳万讯自控设备有限公司</t>
  </si>
  <si>
    <t>2013-06-18</t>
  </si>
  <si>
    <t>010701002166</t>
  </si>
  <si>
    <t>电脑</t>
  </si>
  <si>
    <t>ThinkCentre E73</t>
  </si>
  <si>
    <t>2014-09-15</t>
  </si>
  <si>
    <t>装备能源信息部机房</t>
  </si>
  <si>
    <t>010701002167</t>
  </si>
  <si>
    <t>010702000600</t>
  </si>
  <si>
    <t>HP M401DW</t>
  </si>
  <si>
    <t>2014-10-09</t>
  </si>
  <si>
    <t>010702000601</t>
  </si>
  <si>
    <t>HP LASERJET PRO 400  451DN</t>
  </si>
  <si>
    <t>010703000593</t>
  </si>
  <si>
    <t>SONY VPL CX278</t>
  </si>
  <si>
    <t>2014-11-25</t>
  </si>
  <si>
    <t>磷矿-健康安全环保部</t>
  </si>
  <si>
    <t>安全环保部小会议室</t>
  </si>
  <si>
    <t>010701000811</t>
  </si>
  <si>
    <t>IBMTHINK  CENTREM400T</t>
  </si>
  <si>
    <t>装备部周航</t>
  </si>
  <si>
    <t>010701000790</t>
  </si>
  <si>
    <t>010701000788</t>
  </si>
  <si>
    <t>010701000805</t>
  </si>
  <si>
    <t>瓮福磷矿电教室</t>
  </si>
  <si>
    <t>010701000796</t>
  </si>
  <si>
    <t>010701000789</t>
  </si>
  <si>
    <t>010701000812</t>
  </si>
  <si>
    <t>010701000806</t>
  </si>
  <si>
    <t>江西电气设备厂</t>
  </si>
  <si>
    <t>010701000795</t>
  </si>
  <si>
    <t>010701000804</t>
  </si>
  <si>
    <t>010701000787</t>
  </si>
  <si>
    <t>010701000797</t>
  </si>
  <si>
    <t>010701000794</t>
  </si>
  <si>
    <t>日本松下</t>
  </si>
  <si>
    <t>010701000784</t>
  </si>
  <si>
    <t>安环保</t>
  </si>
  <si>
    <t>010701000793</t>
  </si>
  <si>
    <t>湘电集团有限公司</t>
  </si>
  <si>
    <t>010701000801</t>
  </si>
  <si>
    <t>010701000809</t>
  </si>
  <si>
    <t>010701000785</t>
  </si>
  <si>
    <t>010701000799</t>
  </si>
  <si>
    <t>010701000808</t>
  </si>
  <si>
    <t>贵州化建公司</t>
  </si>
  <si>
    <t>010701000791</t>
  </si>
  <si>
    <t>010701000783</t>
  </si>
  <si>
    <t>010701000802</t>
  </si>
  <si>
    <t>010701000810</t>
  </si>
  <si>
    <t>010701000800</t>
  </si>
  <si>
    <t>010701003184</t>
  </si>
  <si>
    <t>迷你兼容机</t>
  </si>
  <si>
    <t>2016-12-14</t>
  </si>
  <si>
    <t>010701003185</t>
  </si>
  <si>
    <t>010701003823</t>
  </si>
  <si>
    <t>ThinkCentre M6200t</t>
  </si>
  <si>
    <t>上海沪试实验室器材股份有限公司</t>
  </si>
  <si>
    <t>2018-08-13</t>
  </si>
  <si>
    <t>装备能源部</t>
  </si>
  <si>
    <t>010701003831</t>
  </si>
  <si>
    <t>010701003832</t>
  </si>
  <si>
    <t>010701003833</t>
  </si>
  <si>
    <t>010701003834</t>
  </si>
  <si>
    <t>010701003835</t>
  </si>
  <si>
    <t>010701003842</t>
  </si>
  <si>
    <t>010701003843</t>
  </si>
  <si>
    <t>万讯科技有限公司</t>
  </si>
  <si>
    <t>动力厂</t>
  </si>
  <si>
    <t>010701003851</t>
  </si>
  <si>
    <t>贵州合力空调设备有限公司</t>
  </si>
  <si>
    <t>010701003855</t>
  </si>
  <si>
    <t>武汉新电电气技术有限公司</t>
  </si>
  <si>
    <t>010701003856</t>
  </si>
  <si>
    <t>联想（北京）有限公司</t>
  </si>
  <si>
    <t>010701003857</t>
  </si>
  <si>
    <t>明基电通股份有限公司</t>
  </si>
  <si>
    <t>大塘矿</t>
  </si>
  <si>
    <t>010701003858</t>
  </si>
  <si>
    <t>010701003865</t>
  </si>
  <si>
    <t>中国锋渝真空滤油机厂</t>
  </si>
  <si>
    <t>英坪矿</t>
  </si>
  <si>
    <t>010701003866</t>
  </si>
  <si>
    <t>徐州市伟恩水务科技有限公司</t>
  </si>
  <si>
    <t>010701003872</t>
  </si>
  <si>
    <t>成都菲特测控仪器有限公司</t>
  </si>
  <si>
    <t>010701003873</t>
  </si>
  <si>
    <t>010701003874</t>
  </si>
  <si>
    <t>山东卡尔电器股份有限公司</t>
  </si>
  <si>
    <t>010701003905</t>
  </si>
  <si>
    <t>Thinkpad L412</t>
  </si>
  <si>
    <t>010801003183</t>
  </si>
  <si>
    <t>通用仪器仪表</t>
  </si>
  <si>
    <t>电动蝶阀阀</t>
  </si>
  <si>
    <t>DN200</t>
  </si>
  <si>
    <t>010801003184</t>
  </si>
  <si>
    <t>010801003185</t>
  </si>
  <si>
    <t>电动调节阀</t>
  </si>
  <si>
    <t>DN100</t>
  </si>
  <si>
    <t>010801003186</t>
  </si>
  <si>
    <t>010801003187</t>
  </si>
  <si>
    <t>010801003188</t>
  </si>
  <si>
    <t>010801003189</t>
  </si>
  <si>
    <t>010801003190</t>
  </si>
  <si>
    <t>面</t>
  </si>
  <si>
    <t>010801003191</t>
  </si>
  <si>
    <t>010801003192</t>
  </si>
  <si>
    <t>010801003193</t>
  </si>
  <si>
    <t>010801003194</t>
  </si>
  <si>
    <t>010801003195</t>
  </si>
  <si>
    <t>仪表控制柜</t>
  </si>
  <si>
    <t>010801003196</t>
  </si>
  <si>
    <t>燃气调压阀</t>
  </si>
  <si>
    <t>010801003197</t>
  </si>
  <si>
    <t>010804000113</t>
  </si>
  <si>
    <t>衡器及标准器具</t>
  </si>
  <si>
    <t>电子称</t>
  </si>
  <si>
    <t>010801001531</t>
  </si>
  <si>
    <t>旋涡流量计</t>
  </si>
  <si>
    <t>YF105－AAUS4J－S3S3×E/TBL/HART</t>
  </si>
  <si>
    <t>2003-11-01</t>
  </si>
  <si>
    <t>010801002434</t>
  </si>
  <si>
    <t>单相电度表校验台</t>
  </si>
  <si>
    <t>XDB35</t>
  </si>
  <si>
    <t>010801002435</t>
  </si>
  <si>
    <t>交直流电压表</t>
  </si>
  <si>
    <t>T30-V型</t>
  </si>
  <si>
    <t>牛场变</t>
  </si>
  <si>
    <t>010801002436</t>
  </si>
  <si>
    <t>010801002437</t>
  </si>
  <si>
    <t>高压静电电压表</t>
  </si>
  <si>
    <t>Q3-V型</t>
  </si>
  <si>
    <t>010801002438</t>
  </si>
  <si>
    <t>新龙坝夹层（主控室下面）</t>
  </si>
  <si>
    <t>010801002439</t>
  </si>
  <si>
    <t>三相电度表校验台</t>
  </si>
  <si>
    <t>XDB19</t>
  </si>
  <si>
    <t>010801002440</t>
  </si>
  <si>
    <t>三相交流稳压器</t>
  </si>
  <si>
    <t>XDB20</t>
  </si>
  <si>
    <t>010801002441</t>
  </si>
  <si>
    <t>三相离校验台</t>
  </si>
  <si>
    <t>34型</t>
  </si>
  <si>
    <t>010801002442</t>
  </si>
  <si>
    <t>三相有功标准电度表</t>
  </si>
  <si>
    <t>DDB7</t>
  </si>
  <si>
    <t>上海吴泽仪表电器厂</t>
  </si>
  <si>
    <t>010801002447</t>
  </si>
  <si>
    <t>点钞机</t>
  </si>
  <si>
    <t>1992-12-01</t>
  </si>
  <si>
    <t>010801002449</t>
  </si>
  <si>
    <t>三相电表效验仪</t>
  </si>
  <si>
    <t>XDB 19型</t>
  </si>
  <si>
    <t>1999-04-01</t>
  </si>
  <si>
    <t>010801002450</t>
  </si>
  <si>
    <t>微量水分测量仪</t>
  </si>
  <si>
    <t>YJ26</t>
  </si>
  <si>
    <t>康佳</t>
  </si>
  <si>
    <t>010801002451</t>
  </si>
  <si>
    <t>电力保护继电器测试仪</t>
  </si>
  <si>
    <t>BJC-3E</t>
  </si>
  <si>
    <t>010803000136</t>
  </si>
  <si>
    <t>专用仪器仪表</t>
  </si>
  <si>
    <t>万用表</t>
  </si>
  <si>
    <t>7151</t>
  </si>
  <si>
    <t>010803000137</t>
  </si>
  <si>
    <t>010802000011</t>
  </si>
  <si>
    <t>测量及导航仪器</t>
  </si>
  <si>
    <t>水准尺</t>
  </si>
  <si>
    <t>2M</t>
  </si>
  <si>
    <t>010802000013</t>
  </si>
  <si>
    <t>测微仪</t>
  </si>
  <si>
    <t>010802000014</t>
  </si>
  <si>
    <t>010802000016</t>
  </si>
  <si>
    <t>光学大平板仪</t>
  </si>
  <si>
    <t>PG3-X2911039</t>
  </si>
  <si>
    <t>010802000017</t>
  </si>
  <si>
    <t>光学经纬仪</t>
  </si>
  <si>
    <t>J2</t>
  </si>
  <si>
    <t>010802000018</t>
  </si>
  <si>
    <t>J2-039836</t>
  </si>
  <si>
    <t>010802000019</t>
  </si>
  <si>
    <t>S3</t>
  </si>
  <si>
    <t>010802000020</t>
  </si>
  <si>
    <t>求积仪</t>
  </si>
  <si>
    <t>KP-90N</t>
  </si>
  <si>
    <t>010802000021</t>
  </si>
  <si>
    <t>测距仪</t>
  </si>
  <si>
    <t>SET-2B</t>
  </si>
  <si>
    <t>010802000022</t>
  </si>
  <si>
    <t>GTS-301</t>
  </si>
  <si>
    <t>010804000097</t>
  </si>
  <si>
    <t>汽车衡</t>
  </si>
  <si>
    <t>10？3.5SCS-80B-QC</t>
  </si>
  <si>
    <t>生产管理部矿管站大塘磅房货场</t>
  </si>
  <si>
    <t>010804000105</t>
  </si>
  <si>
    <t>电子地磅</t>
  </si>
  <si>
    <t>SCS-50</t>
  </si>
  <si>
    <t>010801002463</t>
  </si>
  <si>
    <t>便推携式振动频谱分析仪</t>
  </si>
  <si>
    <t>M1910</t>
  </si>
  <si>
    <t>2004-07-01</t>
  </si>
  <si>
    <t>010801002464</t>
  </si>
  <si>
    <t>频闪仪</t>
  </si>
  <si>
    <t>GO2PK2</t>
  </si>
  <si>
    <t>010801002466</t>
  </si>
  <si>
    <t>柔性电流互感控头</t>
  </si>
  <si>
    <t>EO31246</t>
  </si>
  <si>
    <t>010801002471</t>
  </si>
  <si>
    <t>现场油质检测仪</t>
  </si>
  <si>
    <t>MO3NI2E</t>
  </si>
  <si>
    <t>010801002472</t>
  </si>
  <si>
    <t>袖珍式测振仪</t>
  </si>
  <si>
    <t>MO1BM213</t>
  </si>
  <si>
    <t>010801002473</t>
  </si>
  <si>
    <t>010801002474</t>
  </si>
  <si>
    <t>管道检漏仪</t>
  </si>
  <si>
    <t>SL-2088</t>
  </si>
  <si>
    <t>2006-01-01</t>
  </si>
  <si>
    <t>010803000130</t>
  </si>
  <si>
    <t>便携式强力胶带检测系统</t>
  </si>
  <si>
    <t>B0J900-1</t>
  </si>
  <si>
    <t>2008-12-30</t>
  </si>
  <si>
    <t>010803000134</t>
  </si>
  <si>
    <t>多功能地下管线探测仪</t>
  </si>
  <si>
    <t>SL-580</t>
  </si>
  <si>
    <t>2009-10-23</t>
  </si>
  <si>
    <t>010803000140</t>
  </si>
  <si>
    <t>电路维修检测仪</t>
  </si>
  <si>
    <t>010801002429</t>
  </si>
  <si>
    <t>液位控制器</t>
  </si>
  <si>
    <t>UQK-202</t>
  </si>
  <si>
    <t>010801002430</t>
  </si>
  <si>
    <t>液位变送器</t>
  </si>
  <si>
    <t>PT311</t>
  </si>
  <si>
    <t>010801002431</t>
  </si>
  <si>
    <t>010801002432</t>
  </si>
  <si>
    <t>PLC仪表柜</t>
  </si>
  <si>
    <t>350？700？1900</t>
  </si>
  <si>
    <t>广州天佑高科技有限公司</t>
  </si>
  <si>
    <t>010801002433</t>
  </si>
  <si>
    <t>3KVA</t>
  </si>
  <si>
    <t>010801002453</t>
  </si>
  <si>
    <t>启动充电二用机</t>
  </si>
  <si>
    <t>OVLAIQCJ-9BTYPE</t>
  </si>
  <si>
    <t>1995-06-01</t>
  </si>
  <si>
    <t>磨坊矿维修车间</t>
  </si>
  <si>
    <t>010804000104</t>
  </si>
  <si>
    <t>电子分析天平</t>
  </si>
  <si>
    <t>BS110S</t>
  </si>
  <si>
    <t>2000-12-31</t>
  </si>
  <si>
    <t>010802000034</t>
  </si>
  <si>
    <t>地采全站仪</t>
  </si>
  <si>
    <t>TC/TCR402</t>
  </si>
  <si>
    <t>安办资料室</t>
  </si>
  <si>
    <t>010801003502</t>
  </si>
  <si>
    <t>差压变送器</t>
  </si>
  <si>
    <t>3051CD2A22A1AM5B4S2/1199DC59GFFWG</t>
  </si>
  <si>
    <t>010801003503</t>
  </si>
  <si>
    <t>压力变送器</t>
  </si>
  <si>
    <t>3051CG4A22A1AM5B4S1/1199WCF59GFFWG</t>
  </si>
  <si>
    <t>010801003504</t>
  </si>
  <si>
    <t>010801003505</t>
  </si>
  <si>
    <t>3051CG5A22A1AM5B4S1/1199WCF59GFFWG</t>
  </si>
  <si>
    <t>010801003506</t>
  </si>
  <si>
    <t>3051CG5A22A1AM5B4S1/1199WCF60GFFWG</t>
  </si>
  <si>
    <t>010801003507</t>
  </si>
  <si>
    <t>3051CA1A22A1AM5B4S1/1199WCF59GFFWG</t>
  </si>
  <si>
    <t>010801003508</t>
  </si>
  <si>
    <t>电磁流量计</t>
  </si>
  <si>
    <t>8705TPA015C1WONAB    3/8732BST1A1NA</t>
  </si>
  <si>
    <t>010801003509</t>
  </si>
  <si>
    <t>010801003510</t>
  </si>
  <si>
    <t>雷达液位计</t>
  </si>
  <si>
    <t>DRA/B/PT/ATP/AEO/    DF2/PT/CN/O</t>
  </si>
  <si>
    <t>010801003511</t>
  </si>
  <si>
    <t>010801003512</t>
  </si>
  <si>
    <t>010801003513</t>
  </si>
  <si>
    <t>010801003514</t>
  </si>
  <si>
    <t>涡街流量计</t>
  </si>
  <si>
    <t>8800DF020SA1N1D1M5</t>
  </si>
  <si>
    <t>010801003515</t>
  </si>
  <si>
    <t>010801003516</t>
  </si>
  <si>
    <t>288</t>
  </si>
  <si>
    <t>010801003517</t>
  </si>
  <si>
    <t>上海第二电表厂</t>
  </si>
  <si>
    <t>289</t>
  </si>
  <si>
    <t>010801003518</t>
  </si>
  <si>
    <t>DRA/B/PT/ATP/AEO/    DF2/S6/CN/O</t>
  </si>
  <si>
    <t>290</t>
  </si>
  <si>
    <t>010801003519</t>
  </si>
  <si>
    <t>松下</t>
  </si>
  <si>
    <t>291</t>
  </si>
  <si>
    <t>010801003520</t>
  </si>
  <si>
    <t>8705THA015C1W0NAB3/8732EST1A1NA</t>
  </si>
  <si>
    <t>292</t>
  </si>
  <si>
    <t>010801003521</t>
  </si>
  <si>
    <t>控制阀</t>
  </si>
  <si>
    <t>MV2111DN65*dn65</t>
  </si>
  <si>
    <t>康佳（KONKA）</t>
  </si>
  <si>
    <t>293</t>
  </si>
  <si>
    <t>010801003522</t>
  </si>
  <si>
    <t>MV2011DN50*dn50</t>
  </si>
  <si>
    <t>夏普（SHARP）</t>
  </si>
  <si>
    <t>294</t>
  </si>
  <si>
    <t>010801003523</t>
  </si>
  <si>
    <t>MV2111DN50*dn50</t>
  </si>
  <si>
    <t>295</t>
  </si>
  <si>
    <t>010801003524</t>
  </si>
  <si>
    <t>296</t>
  </si>
  <si>
    <t>010801003525</t>
  </si>
  <si>
    <t>气动切断阀</t>
  </si>
  <si>
    <t>MV4061MAQ-92SRDN32</t>
  </si>
  <si>
    <t>297</t>
  </si>
  <si>
    <t>010801003526</t>
  </si>
  <si>
    <t>气动控制阀</t>
  </si>
  <si>
    <t>MV2011  DN80</t>
  </si>
  <si>
    <t>上海牛力机械</t>
  </si>
  <si>
    <t>298</t>
  </si>
  <si>
    <t>010801003527</t>
  </si>
  <si>
    <t>MV4061MAQ-140SRDN65</t>
  </si>
  <si>
    <t>299</t>
  </si>
  <si>
    <t>010801003528</t>
  </si>
  <si>
    <t>MV2011  DN40</t>
  </si>
  <si>
    <t>合肥无线电三厂</t>
  </si>
  <si>
    <t>300</t>
  </si>
  <si>
    <t>010801003529</t>
  </si>
  <si>
    <t>黄磷液位计</t>
  </si>
  <si>
    <t>MAT-601</t>
  </si>
  <si>
    <t>301</t>
  </si>
  <si>
    <t>010801003530</t>
  </si>
  <si>
    <t>302</t>
  </si>
  <si>
    <t>010802000105</t>
  </si>
  <si>
    <t>RTK测量仪</t>
  </si>
  <si>
    <t>RTKS86T</t>
  </si>
  <si>
    <t>2011-03-17</t>
  </si>
  <si>
    <t>303</t>
  </si>
  <si>
    <t>010802000106</t>
  </si>
  <si>
    <t>304</t>
  </si>
  <si>
    <t>010802000107</t>
  </si>
  <si>
    <t>天津市天蝶恒通阀门有限公司</t>
  </si>
  <si>
    <t>2011-05-25</t>
  </si>
  <si>
    <t>305</t>
  </si>
  <si>
    <t>010803000402</t>
  </si>
  <si>
    <t>中文数字水准仪</t>
  </si>
  <si>
    <t>徕卡DNA03</t>
  </si>
  <si>
    <t>2013-03-13</t>
  </si>
  <si>
    <t>306</t>
  </si>
  <si>
    <t>010803000437</t>
  </si>
  <si>
    <t>智能化伽马辐射仪</t>
  </si>
  <si>
    <t>REN500F</t>
  </si>
  <si>
    <t>2014-11-19</t>
  </si>
  <si>
    <t>新龙坝选矿厂</t>
  </si>
  <si>
    <t>307</t>
  </si>
  <si>
    <t>010801005398</t>
  </si>
  <si>
    <t>电导率仪</t>
  </si>
  <si>
    <t>SX713</t>
  </si>
  <si>
    <t>生产健康安全环保部</t>
  </si>
  <si>
    <t>308</t>
  </si>
  <si>
    <t>010801005399</t>
  </si>
  <si>
    <t>309</t>
  </si>
  <si>
    <t>010801005401</t>
  </si>
  <si>
    <t>噪声计</t>
  </si>
  <si>
    <t>HS5633</t>
  </si>
  <si>
    <t>310</t>
  </si>
  <si>
    <t>010801005651</t>
  </si>
  <si>
    <t>远传压力变送器</t>
  </si>
  <si>
    <t>操作压力【Mpa(G)】：25kPa/0.5kPa，操作温度【℃】：80，过程连接：1/2" NPT</t>
  </si>
  <si>
    <t>311</t>
  </si>
  <si>
    <t>010801005652</t>
  </si>
  <si>
    <t>热质式质量流量计</t>
  </si>
  <si>
    <t>测量范围：150~1500Nm3/h，</t>
  </si>
  <si>
    <t>312</t>
  </si>
  <si>
    <t>010803000803</t>
  </si>
  <si>
    <t>雨量计</t>
  </si>
  <si>
    <t>数字式，RS485传输</t>
  </si>
  <si>
    <t>装备能源部何伊辉处</t>
  </si>
  <si>
    <t>313</t>
  </si>
  <si>
    <t>010804000337</t>
  </si>
  <si>
    <t>SCS-150D</t>
  </si>
  <si>
    <t>无锡市通洋机械科技有限公司</t>
  </si>
  <si>
    <t>2011-11-24</t>
  </si>
  <si>
    <t>枹木山黄磷厂内</t>
  </si>
  <si>
    <t>314</t>
  </si>
  <si>
    <t>010804000339</t>
  </si>
  <si>
    <t>电子汽车衡</t>
  </si>
  <si>
    <t>SCS-120T，3.4m*9m</t>
  </si>
  <si>
    <t>2015-08-04</t>
  </si>
  <si>
    <t>磨坊矿办公楼（废弃物堆场）</t>
  </si>
  <si>
    <t>315</t>
  </si>
  <si>
    <t>010801006610</t>
  </si>
  <si>
    <t>DCS控制系统</t>
  </si>
  <si>
    <t>Logix5000</t>
  </si>
  <si>
    <t>成都瑞嘉和</t>
  </si>
  <si>
    <t>316</t>
  </si>
  <si>
    <t>010703000385</t>
  </si>
  <si>
    <t>EOS550</t>
  </si>
  <si>
    <t>大塘矿设备业务室</t>
  </si>
  <si>
    <t>317</t>
  </si>
  <si>
    <t>010701002189</t>
  </si>
  <si>
    <t>Inspiyron</t>
  </si>
  <si>
    <t>318</t>
  </si>
  <si>
    <t>010308000229</t>
  </si>
  <si>
    <t>振动筛</t>
  </si>
  <si>
    <t>ZYAC2460</t>
  </si>
  <si>
    <t>319</t>
  </si>
  <si>
    <t>0701000942</t>
  </si>
  <si>
    <t>承龙F5800    QS14</t>
  </si>
  <si>
    <t>瓮福磷矿机房</t>
  </si>
  <si>
    <t>320</t>
  </si>
  <si>
    <t>0701000930</t>
  </si>
  <si>
    <t>321</t>
  </si>
  <si>
    <t>0701000931</t>
  </si>
  <si>
    <t>322</t>
  </si>
  <si>
    <t>0701000929</t>
  </si>
  <si>
    <t>323</t>
  </si>
  <si>
    <t>0701000941</t>
  </si>
  <si>
    <t>天运F4000    EVS4</t>
  </si>
  <si>
    <t>324</t>
  </si>
  <si>
    <t>0503006627</t>
  </si>
  <si>
    <t>TD1-6GV</t>
  </si>
  <si>
    <t>磨浮车间A.B系列高压配电室楼下</t>
  </si>
  <si>
    <t>325</t>
  </si>
  <si>
    <t>0503006628</t>
  </si>
  <si>
    <t>TC-6A1</t>
  </si>
  <si>
    <t>326</t>
  </si>
  <si>
    <t>0503006629</t>
  </si>
  <si>
    <t>327</t>
  </si>
  <si>
    <t>0503006630</t>
  </si>
  <si>
    <t>328</t>
  </si>
  <si>
    <t>0503003072</t>
  </si>
  <si>
    <t>整流控制柜</t>
  </si>
  <si>
    <t>M2000ISCR1</t>
  </si>
  <si>
    <t>ROSSHIPL</t>
  </si>
  <si>
    <t>精尾车间老主线泵</t>
  </si>
  <si>
    <t>329</t>
  </si>
  <si>
    <t>0503003074</t>
  </si>
  <si>
    <t>330</t>
  </si>
  <si>
    <t>0503003075</t>
  </si>
  <si>
    <t>331</t>
  </si>
  <si>
    <t>0503002782</t>
  </si>
  <si>
    <t>控制屏</t>
  </si>
  <si>
    <t>BZGN-20-220</t>
  </si>
  <si>
    <t>柳州市开关厂</t>
  </si>
  <si>
    <t>破碎车间老中控室</t>
  </si>
  <si>
    <t>332</t>
  </si>
  <si>
    <t>0503002780</t>
  </si>
  <si>
    <t>信号屏</t>
  </si>
  <si>
    <t>PK-11</t>
  </si>
  <si>
    <t>长征电器成套厂</t>
  </si>
  <si>
    <t>项</t>
  </si>
  <si>
    <t>333</t>
  </si>
  <si>
    <t>0503002781</t>
  </si>
  <si>
    <t>直流屏</t>
  </si>
  <si>
    <t>BZGN-12-20/220</t>
  </si>
  <si>
    <t>334</t>
  </si>
  <si>
    <t>0503002779</t>
  </si>
  <si>
    <t>335</t>
  </si>
  <si>
    <t>0503002778</t>
  </si>
  <si>
    <t>交流屏</t>
  </si>
  <si>
    <t>336</t>
  </si>
  <si>
    <t>0503002776</t>
  </si>
  <si>
    <t>天水电气传动研究所</t>
  </si>
  <si>
    <t>337</t>
  </si>
  <si>
    <t>0701000938</t>
  </si>
  <si>
    <t>LAITUDE  D630</t>
  </si>
  <si>
    <t>设备业务室</t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</si>
  <si>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电子设备及其他评估明细表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</si>
  <si>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4-6-7</t>
    </r>
  </si>
  <si>
    <r>
      <rPr>
        <sz val="11"/>
        <rFont val="宋体"/>
        <family val="3"/>
        <charset val="134"/>
      </rPr>
      <t>价格</t>
    </r>
  </si>
  <si>
    <r>
      <rPr>
        <sz val="11"/>
        <rFont val="宋体"/>
        <family val="3"/>
        <charset val="134"/>
      </rPr>
      <t>评估值</t>
    </r>
  </si>
  <si>
    <r>
      <rPr>
        <sz val="11"/>
        <rFont val="宋体"/>
        <family val="3"/>
        <charset val="134"/>
      </rPr>
      <t>询价依据</t>
    </r>
  </si>
  <si>
    <r>
      <rPr>
        <sz val="11"/>
        <rFont val="宋体"/>
        <family val="3"/>
        <charset val="134"/>
      </rPr>
      <t>废不锈钢</t>
    </r>
  </si>
  <si>
    <r>
      <rPr>
        <sz val="11"/>
        <rFont val="宋体"/>
        <family val="3"/>
        <charset val="134"/>
      </rPr>
      <t>废钢</t>
    </r>
  </si>
  <si>
    <r>
      <rPr>
        <sz val="11"/>
        <rFont val="宋体"/>
        <family val="3"/>
        <charset val="134"/>
      </rPr>
      <t>废铁</t>
    </r>
  </si>
  <si>
    <r>
      <rPr>
        <sz val="11"/>
        <rFont val="宋体"/>
        <family val="3"/>
        <charset val="134"/>
      </rPr>
      <t>废铜</t>
    </r>
  </si>
  <si>
    <r>
      <rPr>
        <sz val="11"/>
        <rFont val="宋体"/>
        <family val="3"/>
        <charset val="134"/>
      </rPr>
      <t>废铝</t>
    </r>
  </si>
  <si>
    <r>
      <rPr>
        <sz val="11"/>
        <rFont val="宋体"/>
        <family val="3"/>
        <charset val="134"/>
      </rPr>
      <t>其他</t>
    </r>
  </si>
  <si>
    <r>
      <rPr>
        <sz val="16"/>
        <rFont val="黑体"/>
        <family val="3"/>
        <charset val="134"/>
      </rPr>
      <t>固定资产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土地评估明细表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</si>
  <si>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4-6-8</t>
    </r>
  </si>
  <si>
    <r>
      <rPr>
        <sz val="16"/>
        <rFont val="黑体"/>
        <family val="3"/>
        <charset val="134"/>
      </rPr>
      <t>固定资产</t>
    </r>
    <r>
      <rPr>
        <sz val="16"/>
        <rFont val="Times New Roman"/>
        <family val="1"/>
      </rPr>
      <t>—</t>
    </r>
    <r>
      <rPr>
        <sz val="16"/>
        <rFont val="黑体"/>
        <family val="3"/>
        <charset val="134"/>
      </rPr>
      <t>船舶清查评估明细表</t>
    </r>
    <r>
      <rPr>
        <sz val="16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</si>
  <si>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表</t>
    </r>
    <r>
      <rPr>
        <sz val="10"/>
        <rFont val="Times New Roman"/>
        <family val="1"/>
      </rPr>
      <t>4-8-9</t>
    </r>
  </si>
  <si>
    <t>船舶名称</t>
  </si>
  <si>
    <t>船舶类型</t>
  </si>
  <si>
    <t>生产能力</t>
  </si>
  <si>
    <r>
      <rPr>
        <sz val="10"/>
        <rFont val="宋体"/>
        <family val="3"/>
        <charset val="134"/>
      </rPr>
      <t>主尺度(</t>
    </r>
    <r>
      <rPr>
        <sz val="10"/>
        <rFont val="宋体"/>
        <family val="3"/>
        <charset val="134"/>
      </rPr>
      <t>m)</t>
    </r>
  </si>
  <si>
    <t>主机
功率</t>
  </si>
  <si>
    <t>购置
日期</t>
  </si>
  <si>
    <t>建成
日期</t>
  </si>
  <si>
    <t>(m)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</si>
  <si>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计</t>
    </r>
  </si>
  <si>
    <r>
      <rPr>
        <sz val="16"/>
        <rFont val="黑体"/>
        <family val="3"/>
        <charset val="134"/>
      </rPr>
      <t>在建工程评估汇总表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</si>
  <si>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4-7</t>
    </r>
  </si>
  <si>
    <r>
      <rPr>
        <sz val="10"/>
        <rFont val="宋体"/>
        <family val="3"/>
        <charset val="134"/>
      </rPr>
      <t>在建工程－土建</t>
    </r>
  </si>
  <si>
    <r>
      <rPr>
        <sz val="10"/>
        <rFont val="宋体"/>
        <family val="3"/>
        <charset val="134"/>
      </rPr>
      <t>在建工程－设备</t>
    </r>
  </si>
  <si>
    <r>
      <rPr>
        <sz val="16"/>
        <rFont val="黑体"/>
        <family val="3"/>
        <charset val="134"/>
      </rPr>
      <t>在建工程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土建工程评估明细表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</si>
  <si>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4-7-1</t>
    </r>
  </si>
  <si>
    <r>
      <rPr>
        <sz val="10"/>
        <rFont val="宋体"/>
        <family val="3"/>
        <charset val="134"/>
      </rPr>
      <t>项目名称</t>
    </r>
  </si>
  <si>
    <r>
      <rPr>
        <sz val="10"/>
        <rFont val="宋体"/>
        <family val="3"/>
        <charset val="134"/>
      </rPr>
      <t>建筑面积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容积</t>
    </r>
  </si>
  <si>
    <r>
      <rPr>
        <sz val="10"/>
        <rFont val="宋体"/>
        <family val="3"/>
        <charset val="134"/>
      </rPr>
      <t>开工日期</t>
    </r>
  </si>
  <si>
    <r>
      <rPr>
        <sz val="10"/>
        <rFont val="宋体"/>
        <family val="3"/>
        <charset val="134"/>
      </rPr>
      <t>预计完工日期</t>
    </r>
  </si>
  <si>
    <r>
      <rPr>
        <sz val="10"/>
        <rFont val="宋体"/>
        <family val="3"/>
        <charset val="134"/>
      </rPr>
      <t>形象进度</t>
    </r>
  </si>
  <si>
    <r>
      <rPr>
        <sz val="10"/>
        <rFont val="宋体"/>
        <family val="3"/>
        <charset val="134"/>
      </rPr>
      <t>付款比例</t>
    </r>
  </si>
  <si>
    <r>
      <rPr>
        <sz val="10"/>
        <rFont val="宋体"/>
        <family val="3"/>
        <charset val="134"/>
      </rPr>
      <t>评估值</t>
    </r>
  </si>
  <si>
    <r>
      <rPr>
        <sz val="16"/>
        <rFont val="黑体"/>
        <family val="3"/>
        <charset val="134"/>
      </rPr>
      <t>在建工程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设备安装工程评估明细表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</si>
  <si>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4-7-2</t>
    </r>
  </si>
  <si>
    <r>
      <rPr>
        <sz val="10"/>
        <rFont val="宋体"/>
        <family val="3"/>
        <charset val="134"/>
      </rPr>
      <t>设备费</t>
    </r>
  </si>
  <si>
    <r>
      <rPr>
        <sz val="10"/>
        <rFont val="宋体"/>
        <family val="3"/>
        <charset val="134"/>
      </rPr>
      <t>资金成本</t>
    </r>
  </si>
  <si>
    <r>
      <rPr>
        <sz val="10"/>
        <rFont val="宋体"/>
        <family val="3"/>
        <charset val="134"/>
      </rPr>
      <t>安装费及其他</t>
    </r>
  </si>
  <si>
    <r>
      <rPr>
        <sz val="16"/>
        <rFont val="黑体"/>
        <family val="3"/>
        <charset val="134"/>
      </rPr>
      <t>生产性生物资产评估明细表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</si>
  <si>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4-8</t>
    </r>
  </si>
  <si>
    <r>
      <rPr>
        <sz val="10"/>
        <rFont val="宋体"/>
        <family val="3"/>
        <charset val="134"/>
      </rPr>
      <t>种类</t>
    </r>
  </si>
  <si>
    <r>
      <rPr>
        <sz val="10"/>
        <rFont val="宋体"/>
        <family val="3"/>
        <charset val="134"/>
      </rPr>
      <t>群别</t>
    </r>
  </si>
  <si>
    <r>
      <rPr>
        <sz val="16"/>
        <rFont val="黑体"/>
        <family val="3"/>
        <charset val="134"/>
      </rPr>
      <t>油气资产评估明细表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</si>
  <si>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4-9</t>
    </r>
  </si>
  <si>
    <r>
      <rPr>
        <sz val="10"/>
        <rFont val="宋体"/>
        <family val="3"/>
        <charset val="134"/>
      </rPr>
      <t>类别</t>
    </r>
  </si>
  <si>
    <r>
      <rPr>
        <sz val="10"/>
        <rFont val="宋体"/>
        <family val="3"/>
        <charset val="134"/>
      </rPr>
      <t>矿区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或油田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</si>
  <si>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形成日期</t>
    </r>
  </si>
  <si>
    <r>
      <rPr>
        <sz val="10"/>
        <rFont val="宋体"/>
        <family val="3"/>
        <charset val="134"/>
      </rPr>
      <t>来源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购入、自行建造</t>
    </r>
    <r>
      <rPr>
        <sz val="10"/>
        <rFont val="Arial Narrow"/>
        <family val="2"/>
      </rPr>
      <t>)</t>
    </r>
  </si>
  <si>
    <r>
      <rPr>
        <sz val="16"/>
        <rFont val="黑体"/>
        <family val="3"/>
        <charset val="134"/>
      </rPr>
      <t>无形资产评估汇总表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</si>
  <si>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4-10</t>
    </r>
  </si>
  <si>
    <r>
      <rPr>
        <sz val="10"/>
        <rFont val="宋体"/>
        <family val="3"/>
        <charset val="134"/>
      </rPr>
      <t>无形资产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土地使用权</t>
    </r>
  </si>
  <si>
    <r>
      <rPr>
        <sz val="10"/>
        <rFont val="宋体"/>
        <family val="3"/>
        <charset val="134"/>
      </rPr>
      <t>无形资产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矿业权</t>
    </r>
  </si>
  <si>
    <r>
      <rPr>
        <sz val="10"/>
        <rFont val="宋体"/>
        <family val="3"/>
        <charset val="134"/>
      </rPr>
      <t>无形资产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其他无形资产</t>
    </r>
  </si>
  <si>
    <r>
      <rPr>
        <sz val="16"/>
        <rFont val="黑体"/>
        <family val="3"/>
        <charset val="134"/>
      </rPr>
      <t>无形资产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土地使用权评估明细表</t>
    </r>
  </si>
  <si>
    <t>·</t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</si>
  <si>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4-10-1</t>
    </r>
  </si>
  <si>
    <r>
      <rPr>
        <sz val="10"/>
        <rFont val="宋体"/>
        <family val="3"/>
        <charset val="134"/>
      </rPr>
      <t>取得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日期</t>
    </r>
  </si>
  <si>
    <r>
      <rPr>
        <sz val="10"/>
        <rFont val="宋体"/>
        <family val="3"/>
        <charset val="134"/>
      </rPr>
      <t>用地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性质</t>
    </r>
  </si>
  <si>
    <r>
      <rPr>
        <sz val="10"/>
        <rFont val="宋体"/>
        <family val="3"/>
        <charset val="134"/>
      </rPr>
      <t>土地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用途</t>
    </r>
  </si>
  <si>
    <r>
      <rPr>
        <sz val="16"/>
        <rFont val="黑体"/>
        <family val="3"/>
        <charset val="134"/>
      </rPr>
      <t>无形资产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矿业权评估明细表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</si>
  <si>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4-10-2</t>
    </r>
  </si>
  <si>
    <r>
      <rPr>
        <sz val="10"/>
        <rFont val="宋体"/>
        <family val="3"/>
        <charset val="134"/>
      </rPr>
      <t>名称、种类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探矿权、采矿权</t>
    </r>
    <r>
      <rPr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</si>
  <si>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勘查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采矿</t>
    </r>
    <r>
      <rPr>
        <sz val="10"/>
        <rFont val="Arial Narrow"/>
        <family val="2"/>
      </rPr>
      <t>)</t>
    </r>
    <r>
      <rPr>
        <sz val="10"/>
        <rFont val="宋体"/>
        <family val="3"/>
        <charset val="134"/>
      </rPr>
      <t>许可证编号</t>
    </r>
  </si>
  <si>
    <r>
      <rPr>
        <sz val="10"/>
        <rFont val="宋体"/>
        <family val="3"/>
        <charset val="134"/>
      </rPr>
      <t>取得方式</t>
    </r>
  </si>
  <si>
    <r>
      <rPr>
        <sz val="10"/>
        <rFont val="宋体"/>
        <family val="3"/>
        <charset val="134"/>
      </rPr>
      <t>剩余有效年限</t>
    </r>
  </si>
  <si>
    <r>
      <rPr>
        <sz val="10"/>
        <rFont val="宋体"/>
        <family val="3"/>
        <charset val="134"/>
      </rPr>
      <t>勘查开发阶段</t>
    </r>
  </si>
  <si>
    <r>
      <rPr>
        <sz val="10"/>
        <rFont val="宋体"/>
        <family val="3"/>
        <charset val="134"/>
      </rPr>
      <t>核定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批准</t>
    </r>
    <r>
      <rPr>
        <sz val="10"/>
        <rFont val="Arial Narrow"/>
        <family val="2"/>
      </rPr>
      <t>)</t>
    </r>
    <r>
      <rPr>
        <sz val="10"/>
        <rFont val="宋体"/>
        <family val="3"/>
        <charset val="134"/>
      </rPr>
      <t>生产规模</t>
    </r>
  </si>
  <si>
    <r>
      <rPr>
        <sz val="16"/>
        <rFont val="黑体"/>
        <family val="3"/>
        <charset val="134"/>
      </rPr>
      <t>无形资产</t>
    </r>
    <r>
      <rPr>
        <sz val="16"/>
        <rFont val="Arial Narrow"/>
        <family val="2"/>
      </rPr>
      <t>—</t>
    </r>
    <r>
      <rPr>
        <sz val="16"/>
        <rFont val="黑体"/>
        <family val="3"/>
        <charset val="134"/>
      </rPr>
      <t>其他无形资产评估明细表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</si>
  <si>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4-10-3</t>
    </r>
  </si>
  <si>
    <r>
      <rPr>
        <sz val="10"/>
        <rFont val="宋体"/>
        <family val="3"/>
        <charset val="134"/>
      </rPr>
      <t>名称和内容</t>
    </r>
  </si>
  <si>
    <r>
      <rPr>
        <sz val="10"/>
        <rFont val="宋体"/>
        <family val="3"/>
        <charset val="134"/>
      </rPr>
      <t>法定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预计使用年限</t>
    </r>
  </si>
  <si>
    <r>
      <rPr>
        <sz val="10"/>
        <rFont val="宋体"/>
        <family val="3"/>
        <charset val="134"/>
      </rPr>
      <t>尚可使用年限</t>
    </r>
  </si>
  <si>
    <r>
      <rPr>
        <sz val="16"/>
        <rFont val="黑体"/>
        <family val="3"/>
        <charset val="134"/>
      </rPr>
      <t>开发支出评估明细表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</si>
  <si>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4-11</t>
    </r>
  </si>
  <si>
    <r>
      <rPr>
        <sz val="10"/>
        <rFont val="宋体"/>
        <family val="3"/>
        <charset val="134"/>
      </rPr>
      <t>内容或名称</t>
    </r>
  </si>
  <si>
    <r>
      <rPr>
        <sz val="16"/>
        <rFont val="黑体"/>
        <family val="3"/>
        <charset val="134"/>
      </rPr>
      <t>商誉评估明细表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</si>
  <si>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4-12</t>
    </r>
  </si>
  <si>
    <r>
      <rPr>
        <sz val="16"/>
        <rFont val="黑体"/>
        <family val="3"/>
        <charset val="134"/>
      </rPr>
      <t>长期待摊费用评估明细表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</si>
  <si>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4-13</t>
    </r>
  </si>
  <si>
    <r>
      <rPr>
        <sz val="10"/>
        <rFont val="宋体"/>
        <family val="3"/>
        <charset val="134"/>
      </rPr>
      <t>费用名称或内容</t>
    </r>
  </si>
  <si>
    <r>
      <rPr>
        <sz val="10"/>
        <rFont val="宋体"/>
        <family val="3"/>
        <charset val="134"/>
      </rPr>
      <t>原始发生额</t>
    </r>
  </si>
  <si>
    <r>
      <rPr>
        <sz val="10"/>
        <rFont val="宋体"/>
        <family val="3"/>
        <charset val="134"/>
      </rPr>
      <t>预计摊销月数</t>
    </r>
  </si>
  <si>
    <r>
      <rPr>
        <sz val="10"/>
        <rFont val="宋体"/>
        <family val="3"/>
        <charset val="134"/>
      </rPr>
      <t>尚存受益月数</t>
    </r>
  </si>
  <si>
    <r>
      <rPr>
        <sz val="16"/>
        <rFont val="黑体"/>
        <family val="3"/>
        <charset val="134"/>
      </rPr>
      <t>递延所得税资产评估明细表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</si>
  <si>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4-14</t>
    </r>
  </si>
  <si>
    <t>评估增减值</t>
  </si>
  <si>
    <t>增减值率</t>
  </si>
  <si>
    <r>
      <rPr>
        <sz val="16"/>
        <rFont val="黑体"/>
        <family val="3"/>
        <charset val="134"/>
      </rPr>
      <t>其他非流动资产评估明细表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</si>
  <si>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4-15</t>
    </r>
  </si>
  <si>
    <r>
      <rPr>
        <sz val="16"/>
        <rFont val="黑体"/>
        <family val="3"/>
        <charset val="134"/>
      </rPr>
      <t>流动负债评估汇总表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</si>
  <si>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5</t>
    </r>
  </si>
  <si>
    <r>
      <rPr>
        <sz val="10"/>
        <rFont val="宋体"/>
        <family val="3"/>
        <charset val="134"/>
      </rPr>
      <t>流动负债合计</t>
    </r>
  </si>
  <si>
    <r>
      <rPr>
        <sz val="16"/>
        <color theme="1"/>
        <rFont val="黑体"/>
        <family val="3"/>
        <charset val="134"/>
      </rPr>
      <t>短期借款评估明细表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</si>
  <si>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5-1</t>
    </r>
  </si>
  <si>
    <r>
      <rPr>
        <sz val="10"/>
        <color theme="1"/>
        <rFont val="宋体"/>
        <family val="3"/>
        <charset val="134"/>
      </rPr>
      <t>放款银行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或机构</t>
    </r>
    <r>
      <rPr>
        <sz val="10"/>
        <color theme="1"/>
        <rFont val="Arial Narrow"/>
        <family val="2"/>
      </rPr>
      <t>)</t>
    </r>
    <r>
      <rPr>
        <sz val="10"/>
        <color theme="1"/>
        <rFont val="宋体"/>
        <family val="3"/>
        <charset val="134"/>
      </rPr>
      <t>名称</t>
    </r>
  </si>
  <si>
    <r>
      <rPr>
        <sz val="10"/>
        <color theme="1"/>
        <rFont val="宋体"/>
        <family val="3"/>
        <charset val="134"/>
      </rPr>
      <t>到期日</t>
    </r>
  </si>
  <si>
    <r>
      <rPr>
        <sz val="10"/>
        <color theme="1"/>
        <rFont val="宋体"/>
        <family val="3"/>
        <charset val="134"/>
      </rPr>
      <t>年利率</t>
    </r>
  </si>
  <si>
    <r>
      <rPr>
        <sz val="10"/>
        <color theme="1"/>
        <rFont val="宋体"/>
        <family val="3"/>
        <charset val="134"/>
      </rPr>
      <t>外币金额</t>
    </r>
  </si>
  <si>
    <t>外币基准日汇率</t>
  </si>
  <si>
    <t>以公允价值计量且其变动计入当期损益金融负债评估汇总表</t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</si>
  <si>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5-2</t>
    </r>
  </si>
  <si>
    <t>5-2-1</t>
  </si>
  <si>
    <r>
      <rPr>
        <sz val="10"/>
        <rFont val="宋体"/>
        <family val="3"/>
        <charset val="134"/>
      </rPr>
      <t>公允计量且其变动计入当期损益金融负债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股票</t>
    </r>
  </si>
  <si>
    <t>5-2-2</t>
  </si>
  <si>
    <r>
      <rPr>
        <sz val="10"/>
        <rFont val="宋体"/>
        <family val="3"/>
        <charset val="134"/>
      </rPr>
      <t>公允计量且其变动计入当期损益金融负债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债券</t>
    </r>
  </si>
  <si>
    <t>5-2-3</t>
  </si>
  <si>
    <r>
      <rPr>
        <sz val="10"/>
        <rFont val="宋体"/>
        <family val="3"/>
        <charset val="134"/>
      </rPr>
      <t>公允计量且其变动计入当期损益金融负债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其他</t>
    </r>
  </si>
  <si>
    <t>公允价值计量且其损益计入当期损益金融负债—股票评估明细表</t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</si>
  <si>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5-2-1</t>
    </r>
  </si>
  <si>
    <t>公允价值计量且其变动计入当期损益金融负债—债券投资评估明细表</t>
  </si>
  <si>
    <r>
      <rPr>
        <sz val="10"/>
        <color indexed="12"/>
        <rFont val="宋体"/>
        <family val="3"/>
        <charset val="134"/>
      </rPr>
      <t>表</t>
    </r>
    <r>
      <rPr>
        <sz val="10"/>
        <color rgb="FF0000FF"/>
        <rFont val="Arial Narrow"/>
        <family val="2"/>
      </rPr>
      <t>5</t>
    </r>
    <r>
      <rPr>
        <sz val="10"/>
        <color indexed="12"/>
        <rFont val="Arial Narrow"/>
        <family val="2"/>
      </rPr>
      <t>-2-2</t>
    </r>
  </si>
  <si>
    <t>公允价值计量且其变动计入当期损益金融负债—其他投资评估明细表</t>
  </si>
  <si>
    <r>
      <rPr>
        <sz val="10"/>
        <color indexed="12"/>
        <rFont val="宋体"/>
        <family val="3"/>
        <charset val="134"/>
      </rPr>
      <t>表</t>
    </r>
    <r>
      <rPr>
        <sz val="10"/>
        <color rgb="FF0000FF"/>
        <rFont val="Arial Narrow"/>
        <family val="2"/>
      </rPr>
      <t>5</t>
    </r>
    <r>
      <rPr>
        <sz val="10"/>
        <color indexed="12"/>
        <rFont val="Arial Narrow"/>
        <family val="2"/>
      </rPr>
      <t>-2-3</t>
    </r>
  </si>
  <si>
    <r>
      <rPr>
        <sz val="16"/>
        <rFont val="黑体"/>
        <family val="3"/>
        <charset val="134"/>
      </rPr>
      <t>衍生金融负债评估汇总表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</si>
  <si>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5-3</t>
    </r>
  </si>
  <si>
    <t>应付票据评估明细表</t>
  </si>
  <si>
    <r>
      <rPr>
        <sz val="10"/>
        <color theme="1"/>
        <rFont val="宋体"/>
        <family val="3"/>
        <charset val="134"/>
      </rPr>
      <t>表</t>
    </r>
    <r>
      <rPr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-4</t>
    </r>
  </si>
  <si>
    <r>
      <rPr>
        <sz val="10"/>
        <color theme="1"/>
        <rFont val="宋体"/>
        <family val="3"/>
        <charset val="134"/>
      </rPr>
      <t>表</t>
    </r>
    <r>
      <rPr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-5</t>
    </r>
  </si>
  <si>
    <r>
      <rPr>
        <sz val="16"/>
        <color theme="1"/>
        <rFont val="黑体"/>
        <family val="3"/>
        <charset val="134"/>
      </rPr>
      <t>预收款项评估明细表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</si>
  <si>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5-6</t>
    </r>
  </si>
  <si>
    <r>
      <rPr>
        <sz val="16"/>
        <rFont val="黑体"/>
        <family val="3"/>
        <charset val="134"/>
      </rPr>
      <t>应付职工薪酬评估明细表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</si>
  <si>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5-7</t>
    </r>
  </si>
  <si>
    <r>
      <rPr>
        <sz val="10"/>
        <rFont val="宋体"/>
        <family val="3"/>
        <charset val="134"/>
      </rPr>
      <t>工资、奖金、津贴和补贴</t>
    </r>
  </si>
  <si>
    <r>
      <rPr>
        <sz val="10"/>
        <rFont val="宋体"/>
        <family val="3"/>
        <charset val="134"/>
      </rPr>
      <t>职工福利费</t>
    </r>
  </si>
  <si>
    <r>
      <rPr>
        <sz val="10"/>
        <rFont val="宋体"/>
        <family val="3"/>
        <charset val="134"/>
      </rPr>
      <t>医疗保险费</t>
    </r>
  </si>
  <si>
    <r>
      <rPr>
        <sz val="10"/>
        <rFont val="宋体"/>
        <family val="3"/>
        <charset val="134"/>
      </rPr>
      <t>基本养老保险费</t>
    </r>
  </si>
  <si>
    <r>
      <rPr>
        <sz val="10"/>
        <rFont val="宋体"/>
        <family val="3"/>
        <charset val="134"/>
      </rPr>
      <t>年金缴费</t>
    </r>
  </si>
  <si>
    <r>
      <rPr>
        <sz val="10"/>
        <rFont val="宋体"/>
        <family val="3"/>
        <charset val="134"/>
      </rPr>
      <t>失业保险费</t>
    </r>
  </si>
  <si>
    <r>
      <rPr>
        <sz val="10"/>
        <rFont val="宋体"/>
        <family val="3"/>
        <charset val="134"/>
      </rPr>
      <t>工伤保险费</t>
    </r>
  </si>
  <si>
    <r>
      <rPr>
        <sz val="10"/>
        <rFont val="宋体"/>
        <family val="3"/>
        <charset val="134"/>
      </rPr>
      <t>生育保险费</t>
    </r>
  </si>
  <si>
    <r>
      <rPr>
        <sz val="10"/>
        <rFont val="宋体"/>
        <family val="3"/>
        <charset val="134"/>
      </rPr>
      <t>住房公积金</t>
    </r>
  </si>
  <si>
    <r>
      <rPr>
        <sz val="10"/>
        <rFont val="宋体"/>
        <family val="3"/>
        <charset val="134"/>
      </rPr>
      <t>工会经费</t>
    </r>
  </si>
  <si>
    <r>
      <rPr>
        <sz val="10"/>
        <rFont val="宋体"/>
        <family val="3"/>
        <charset val="134"/>
      </rPr>
      <t>职工教育经费</t>
    </r>
  </si>
  <si>
    <r>
      <rPr>
        <sz val="10"/>
        <rFont val="宋体"/>
        <family val="3"/>
        <charset val="134"/>
      </rPr>
      <t>非货币性福利</t>
    </r>
  </si>
  <si>
    <r>
      <rPr>
        <sz val="10"/>
        <rFont val="宋体"/>
        <family val="3"/>
        <charset val="134"/>
      </rPr>
      <t>辞退福利</t>
    </r>
  </si>
  <si>
    <r>
      <rPr>
        <sz val="10"/>
        <rFont val="宋体"/>
        <family val="3"/>
        <charset val="134"/>
      </rPr>
      <t>股份支付</t>
    </r>
  </si>
  <si>
    <r>
      <rPr>
        <sz val="10"/>
        <rFont val="宋体"/>
        <family val="3"/>
        <charset val="134"/>
      </rPr>
      <t>其他</t>
    </r>
  </si>
  <si>
    <r>
      <rPr>
        <sz val="10"/>
        <rFont val="Arial Narrow"/>
        <family val="2"/>
      </rPr>
      <t>1</t>
    </r>
    <r>
      <rPr>
        <sz val="10"/>
        <rFont val="宋体"/>
        <family val="3"/>
        <charset val="134"/>
      </rPr>
      <t>年内到期精算费用</t>
    </r>
  </si>
  <si>
    <r>
      <rPr>
        <sz val="16"/>
        <color theme="1"/>
        <rFont val="黑体"/>
        <family val="3"/>
        <charset val="134"/>
      </rPr>
      <t>应交税费评估明细表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</si>
  <si>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5-8</t>
    </r>
  </si>
  <si>
    <r>
      <rPr>
        <sz val="10"/>
        <color theme="1"/>
        <rFont val="宋体"/>
        <family val="3"/>
        <charset val="134"/>
      </rPr>
      <t>征税机关</t>
    </r>
  </si>
  <si>
    <r>
      <rPr>
        <sz val="10"/>
        <color theme="1"/>
        <rFont val="宋体"/>
        <family val="3"/>
        <charset val="134"/>
      </rPr>
      <t>税费种类</t>
    </r>
  </si>
  <si>
    <t>其他应付款评估汇总表</t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</si>
  <si>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5-9</t>
    </r>
  </si>
  <si>
    <t>‘5-9-1</t>
  </si>
  <si>
    <r>
      <rPr>
        <sz val="10"/>
        <rFont val="宋体"/>
        <family val="3"/>
        <charset val="134"/>
      </rPr>
      <t>其他应付款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应付利息</t>
    </r>
  </si>
  <si>
    <t>‘5-9-2</t>
  </si>
  <si>
    <r>
      <rPr>
        <sz val="10"/>
        <rFont val="宋体"/>
        <family val="3"/>
        <charset val="134"/>
      </rPr>
      <t>其他应付款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应付股利</t>
    </r>
  </si>
  <si>
    <t>‘5-9-3</t>
  </si>
  <si>
    <r>
      <rPr>
        <sz val="10"/>
        <rFont val="宋体"/>
        <family val="3"/>
        <charset val="134"/>
      </rPr>
      <t>其他应付款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其他</t>
    </r>
  </si>
  <si>
    <r>
      <rPr>
        <b/>
        <sz val="18"/>
        <rFont val="黑体"/>
        <family val="3"/>
        <charset val="134"/>
      </rPr>
      <t>其他应付款</t>
    </r>
    <r>
      <rPr>
        <b/>
        <sz val="18"/>
        <rFont val="Arial Narrow"/>
        <family val="2"/>
      </rPr>
      <t>——</t>
    </r>
    <r>
      <rPr>
        <b/>
        <sz val="18"/>
        <rFont val="黑体"/>
        <family val="3"/>
        <charset val="134"/>
      </rPr>
      <t>应付利息评估明细表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</si>
  <si>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5-9-1</t>
    </r>
  </si>
  <si>
    <r>
      <rPr>
        <b/>
        <sz val="10"/>
        <rFont val="宋体"/>
        <family val="3"/>
        <charset val="134"/>
      </rPr>
      <t>评估增减值</t>
    </r>
  </si>
  <si>
    <r>
      <rPr>
        <b/>
        <sz val="18"/>
        <rFont val="黑体"/>
        <family val="3"/>
        <charset val="134"/>
      </rPr>
      <t>其他应付款</t>
    </r>
    <r>
      <rPr>
        <b/>
        <sz val="18"/>
        <rFont val="Arial Narrow"/>
        <family val="2"/>
      </rPr>
      <t>——</t>
    </r>
    <r>
      <rPr>
        <b/>
        <sz val="18"/>
        <rFont val="黑体"/>
        <family val="3"/>
        <charset val="134"/>
      </rPr>
      <t>应付股利评估明细表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</si>
  <si>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5-9-2</t>
    </r>
  </si>
  <si>
    <r>
      <rPr>
        <b/>
        <sz val="18"/>
        <rFont val="黑体"/>
        <family val="3"/>
        <charset val="134"/>
      </rPr>
      <t>其他应付款</t>
    </r>
    <r>
      <rPr>
        <b/>
        <sz val="18"/>
        <rFont val="Arial Narrow"/>
        <family val="2"/>
      </rPr>
      <t>——</t>
    </r>
    <r>
      <rPr>
        <b/>
        <sz val="18"/>
        <rFont val="黑体"/>
        <family val="3"/>
        <charset val="134"/>
      </rPr>
      <t>其他应付款评估明细表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</si>
  <si>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5-9-3</t>
    </r>
  </si>
  <si>
    <r>
      <rPr>
        <sz val="16"/>
        <color theme="1"/>
        <rFont val="黑体"/>
        <family val="3"/>
        <charset val="134"/>
      </rPr>
      <t>持有待售负债评估明细表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</si>
  <si>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5-10</t>
    </r>
  </si>
  <si>
    <r>
      <rPr>
        <sz val="10"/>
        <color theme="1"/>
        <rFont val="Times New Roman"/>
        <family val="1"/>
      </rPr>
      <t>发生日期</t>
    </r>
  </si>
  <si>
    <r>
      <rPr>
        <sz val="16"/>
        <color theme="1"/>
        <rFont val="黑体"/>
        <family val="3"/>
        <charset val="134"/>
      </rPr>
      <t>一年内到期的非流动负债评估明细表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</si>
  <si>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5-11</t>
    </r>
  </si>
  <si>
    <r>
      <rPr>
        <sz val="10"/>
        <color theme="1"/>
        <rFont val="宋体"/>
        <family val="3"/>
        <charset val="134"/>
      </rPr>
      <t>结算项目</t>
    </r>
  </si>
  <si>
    <r>
      <rPr>
        <sz val="16"/>
        <rFont val="黑体"/>
        <family val="3"/>
        <charset val="134"/>
      </rPr>
      <t>其他流动负债评估明细表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</si>
  <si>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5-12</t>
    </r>
  </si>
  <si>
    <r>
      <rPr>
        <sz val="10"/>
        <rFont val="宋体"/>
        <family val="3"/>
        <charset val="134"/>
      </rPr>
      <t>评估增减值</t>
    </r>
  </si>
  <si>
    <r>
      <rPr>
        <sz val="10"/>
        <rFont val="宋体"/>
        <family val="3"/>
        <charset val="134"/>
      </rPr>
      <t>评估增减值率</t>
    </r>
  </si>
  <si>
    <r>
      <rPr>
        <sz val="16"/>
        <rFont val="黑体"/>
        <family val="3"/>
        <charset val="134"/>
      </rPr>
      <t>非流动负债评估汇总表</t>
    </r>
  </si>
  <si>
    <r>
      <rPr>
        <sz val="10"/>
        <rFont val="宋体"/>
        <family val="3"/>
        <charset val="134"/>
      </rPr>
      <t>表</t>
    </r>
    <r>
      <rPr>
        <sz val="10"/>
        <rFont val="Arial Narrow"/>
        <family val="2"/>
      </rPr>
      <t>6</t>
    </r>
  </si>
  <si>
    <r>
      <rPr>
        <sz val="10"/>
        <rFont val="宋体"/>
        <family val="3"/>
        <charset val="134"/>
      </rPr>
      <t>非流动负债合计</t>
    </r>
  </si>
  <si>
    <r>
      <rPr>
        <sz val="16"/>
        <rFont val="黑体"/>
        <family val="3"/>
        <charset val="134"/>
      </rPr>
      <t>长期借款评估明细表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</si>
  <si>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6-1</t>
    </r>
  </si>
  <si>
    <r>
      <rPr>
        <sz val="10"/>
        <rFont val="宋体"/>
        <family val="3"/>
        <charset val="134"/>
      </rPr>
      <t>放款银行</t>
    </r>
    <r>
      <rPr>
        <sz val="10"/>
        <rFont val="Arial Narrow"/>
        <family val="2"/>
      </rPr>
      <t>(</t>
    </r>
    <r>
      <rPr>
        <sz val="10"/>
        <rFont val="宋体"/>
        <family val="3"/>
        <charset val="134"/>
      </rPr>
      <t>或机构</t>
    </r>
    <r>
      <rPr>
        <sz val="10"/>
        <rFont val="Arial Narrow"/>
        <family val="2"/>
      </rPr>
      <t>)</t>
    </r>
    <r>
      <rPr>
        <sz val="10"/>
        <rFont val="宋体"/>
        <family val="3"/>
        <charset val="134"/>
      </rPr>
      <t>名称</t>
    </r>
  </si>
  <si>
    <r>
      <rPr>
        <sz val="10"/>
        <rFont val="宋体"/>
        <family val="3"/>
        <charset val="134"/>
      </rPr>
      <t>年利率</t>
    </r>
  </si>
  <si>
    <r>
      <rPr>
        <sz val="10"/>
        <rFont val="宋体"/>
        <family val="3"/>
        <charset val="134"/>
      </rPr>
      <t>外币金额</t>
    </r>
  </si>
  <si>
    <r>
      <rPr>
        <sz val="10"/>
        <rFont val="宋体"/>
        <family val="3"/>
        <charset val="134"/>
      </rPr>
      <t>外币基准日汇率</t>
    </r>
  </si>
  <si>
    <r>
      <rPr>
        <sz val="10"/>
        <rFont val="宋体"/>
        <family val="3"/>
        <charset val="134"/>
      </rPr>
      <t>增减值率</t>
    </r>
  </si>
  <si>
    <r>
      <rPr>
        <sz val="16"/>
        <rFont val="黑体"/>
        <family val="3"/>
        <charset val="134"/>
      </rPr>
      <t>应付债券评估明细表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</si>
  <si>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6-2</t>
    </r>
  </si>
  <si>
    <r>
      <rPr>
        <sz val="10"/>
        <rFont val="宋体"/>
        <family val="3"/>
        <charset val="134"/>
      </rPr>
      <t>应付债券</t>
    </r>
    <r>
      <rPr>
        <sz val="10"/>
        <rFont val="Arial Narrow"/>
        <family val="2"/>
      </rPr>
      <t>——</t>
    </r>
    <r>
      <rPr>
        <sz val="10"/>
        <rFont val="宋体"/>
        <family val="3"/>
        <charset val="134"/>
      </rPr>
      <t>优先股</t>
    </r>
  </si>
  <si>
    <r>
      <rPr>
        <sz val="10"/>
        <rFont val="宋体"/>
        <family val="3"/>
        <charset val="134"/>
      </rPr>
      <t>应付债券</t>
    </r>
    <r>
      <rPr>
        <sz val="10"/>
        <rFont val="Arial Narrow"/>
        <family val="2"/>
      </rPr>
      <t>——</t>
    </r>
    <r>
      <rPr>
        <sz val="10"/>
        <rFont val="宋体"/>
        <family val="3"/>
        <charset val="134"/>
      </rPr>
      <t>永续债</t>
    </r>
  </si>
  <si>
    <t>6-2-3</t>
  </si>
  <si>
    <r>
      <rPr>
        <sz val="10"/>
        <rFont val="宋体"/>
        <family val="3"/>
        <charset val="134"/>
      </rPr>
      <t>应付债券</t>
    </r>
    <r>
      <rPr>
        <sz val="10"/>
        <rFont val="Arial Narrow"/>
        <family val="2"/>
      </rPr>
      <t>——</t>
    </r>
    <r>
      <rPr>
        <sz val="10"/>
        <rFont val="宋体"/>
        <family val="3"/>
        <charset val="134"/>
      </rPr>
      <t>其他应付债券</t>
    </r>
  </si>
  <si>
    <r>
      <rPr>
        <sz val="16"/>
        <rFont val="黑体"/>
        <family val="3"/>
        <charset val="134"/>
      </rPr>
      <t>应付债券</t>
    </r>
    <r>
      <rPr>
        <sz val="16"/>
        <rFont val="Arial Narrow"/>
        <family val="2"/>
      </rPr>
      <t>——</t>
    </r>
    <r>
      <rPr>
        <sz val="16"/>
        <rFont val="黑体"/>
        <family val="3"/>
        <charset val="134"/>
      </rPr>
      <t>优先股评估明细表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</si>
  <si>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6-2-1</t>
    </r>
  </si>
  <si>
    <r>
      <rPr>
        <sz val="10"/>
        <rFont val="宋体"/>
        <family val="3"/>
        <charset val="134"/>
      </rPr>
      <t>发行单位</t>
    </r>
  </si>
  <si>
    <r>
      <rPr>
        <sz val="10"/>
        <rFont val="宋体"/>
        <family val="3"/>
        <charset val="134"/>
      </rPr>
      <t>数量（股）</t>
    </r>
  </si>
  <si>
    <r>
      <rPr>
        <sz val="10"/>
        <rFont val="宋体"/>
        <family val="3"/>
        <charset val="134"/>
      </rPr>
      <t>股本单价</t>
    </r>
  </si>
  <si>
    <r>
      <rPr>
        <sz val="10"/>
        <rFont val="宋体"/>
        <family val="3"/>
        <charset val="134"/>
      </rPr>
      <t>持股比例（</t>
    </r>
    <r>
      <rPr>
        <sz val="10"/>
        <rFont val="Arial Narrow"/>
        <family val="2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</si>
  <si>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（是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否）可转为普通股</t>
    </r>
  </si>
  <si>
    <r>
      <rPr>
        <sz val="10"/>
        <rFont val="宋体"/>
        <family val="3"/>
        <charset val="134"/>
      </rPr>
      <t>股息率（</t>
    </r>
    <r>
      <rPr>
        <sz val="10"/>
        <rFont val="Arial Narrow"/>
        <family val="2"/>
      </rPr>
      <t>%</t>
    </r>
    <r>
      <rPr>
        <sz val="10"/>
        <rFont val="宋体"/>
        <family val="3"/>
        <charset val="134"/>
      </rPr>
      <t>）</t>
    </r>
  </si>
  <si>
    <r>
      <rPr>
        <sz val="16"/>
        <rFont val="黑体"/>
        <family val="3"/>
        <charset val="134"/>
      </rPr>
      <t>应付债券</t>
    </r>
    <r>
      <rPr>
        <sz val="16"/>
        <rFont val="Arial Narrow"/>
        <family val="2"/>
      </rPr>
      <t>——</t>
    </r>
    <r>
      <rPr>
        <sz val="16"/>
        <rFont val="黑体"/>
        <family val="3"/>
        <charset val="134"/>
      </rPr>
      <t>永续债评估明细表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</si>
  <si>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6-2-2</t>
    </r>
  </si>
  <si>
    <r>
      <rPr>
        <sz val="10"/>
        <rFont val="宋体"/>
        <family val="3"/>
        <charset val="134"/>
      </rPr>
      <t>债券发行单位</t>
    </r>
  </si>
  <si>
    <r>
      <rPr>
        <sz val="10"/>
        <rFont val="宋体"/>
        <family val="3"/>
        <charset val="134"/>
      </rPr>
      <t>票面金额</t>
    </r>
  </si>
  <si>
    <r>
      <rPr>
        <sz val="16"/>
        <rFont val="黑体"/>
        <family val="3"/>
        <charset val="134"/>
      </rPr>
      <t>应付债券</t>
    </r>
    <r>
      <rPr>
        <sz val="16"/>
        <rFont val="Arial Narrow"/>
        <family val="2"/>
      </rPr>
      <t>——</t>
    </r>
    <r>
      <rPr>
        <sz val="16"/>
        <rFont val="黑体"/>
        <family val="3"/>
        <charset val="134"/>
      </rPr>
      <t>其他应付债券评估明细表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</si>
  <si>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6-2-3</t>
    </r>
  </si>
  <si>
    <r>
      <rPr>
        <sz val="16"/>
        <color theme="1"/>
        <rFont val="黑体"/>
        <family val="3"/>
        <charset val="134"/>
      </rPr>
      <t>长期应付款评估明细表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</si>
  <si>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6-3</t>
    </r>
  </si>
  <si>
    <r>
      <rPr>
        <sz val="10"/>
        <color theme="1"/>
        <rFont val="宋体"/>
        <family val="3"/>
        <charset val="134"/>
      </rPr>
      <t>初始额</t>
    </r>
  </si>
  <si>
    <r>
      <rPr>
        <sz val="10"/>
        <color theme="1"/>
        <rFont val="宋体"/>
        <family val="3"/>
        <charset val="134"/>
      </rPr>
      <t>利息及汇率净损失</t>
    </r>
  </si>
  <si>
    <r>
      <rPr>
        <sz val="16"/>
        <rFont val="黑体"/>
        <family val="3"/>
        <charset val="134"/>
      </rPr>
      <t>预计负债评估明细表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</si>
  <si>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6-4</t>
    </r>
  </si>
  <si>
    <r>
      <rPr>
        <sz val="10"/>
        <rFont val="宋体"/>
        <family val="3"/>
        <charset val="134"/>
      </rPr>
      <t>核算内容</t>
    </r>
  </si>
  <si>
    <r>
      <rPr>
        <sz val="16"/>
        <rFont val="黑体"/>
        <family val="3"/>
        <charset val="134"/>
      </rPr>
      <t>递延收益评估明细表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</si>
  <si>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6-5</t>
    </r>
  </si>
  <si>
    <r>
      <rPr>
        <sz val="10"/>
        <rFont val="宋体"/>
        <family val="3"/>
        <charset val="134"/>
      </rPr>
      <t>款项内容</t>
    </r>
  </si>
  <si>
    <r>
      <rPr>
        <sz val="16"/>
        <rFont val="黑体"/>
        <family val="3"/>
        <charset val="134"/>
      </rPr>
      <t>递延所得税负债评估明细表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</si>
  <si>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6-6</t>
    </r>
  </si>
  <si>
    <r>
      <rPr>
        <sz val="10"/>
        <rFont val="宋体"/>
        <family val="3"/>
        <charset val="134"/>
      </rPr>
      <t>内容</t>
    </r>
  </si>
  <si>
    <r>
      <rPr>
        <sz val="16"/>
        <rFont val="黑体"/>
        <family val="3"/>
        <charset val="134"/>
      </rPr>
      <t>其他非流动负债评估明细表</t>
    </r>
  </si>
  <si>
    <r>
      <rPr>
        <sz val="10"/>
        <color indexed="12"/>
        <rFont val="宋体"/>
        <family val="3"/>
        <charset val="134"/>
      </rPr>
      <t>表</t>
    </r>
    <r>
      <rPr>
        <sz val="10"/>
        <color indexed="12"/>
        <rFont val="Arial Narrow"/>
        <family val="2"/>
      </rPr>
      <t>6-7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</si>
</sst>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yyyy/mm/dd"/>
    <numFmt numFmtId="180" formatCode="yy\.mm\.dd"/>
    <numFmt numFmtId="181" formatCode="0.00_ "/>
    <numFmt numFmtId="182" formatCode="yyyy/mm/d"/>
    <numFmt numFmtId="183" formatCode="#,##0_ "/>
    <numFmt numFmtId="184" formatCode="_-* #,##0.00_-;\-* #,##0.00_-;_-* &quot;-&quot;??_-;_-@_-"/>
    <numFmt numFmtId="185" formatCode="#,##0.000_ "/>
    <numFmt numFmtId="186" formatCode="0_);[Red]\(0\)"/>
    <numFmt numFmtId="187" formatCode="#,##0.00_ "/>
    <numFmt numFmtId="188" formatCode="yy\.m\.d"/>
    <numFmt numFmtId="189" formatCode="0.000_ "/>
    <numFmt numFmtId="190" formatCode="_ * #,##0.00000_ ;_ * \-#,##0.00000_ ;_ * &quot;-&quot;??_ ;_ @_ "/>
    <numFmt numFmtId="191" formatCode="0_ "/>
    <numFmt numFmtId="192" formatCode="0.0000%"/>
    <numFmt numFmtId="193" formatCode="#,##0.0000_ "/>
    <numFmt numFmtId="194" formatCode="&quot;US$&quot;#,##0.00;\-&quot;US$&quot;#,##0.00"/>
    <numFmt numFmtId="195" formatCode="yyyy\.mm"/>
    <numFmt numFmtId="196" formatCode="0.0000_ "/>
    <numFmt numFmtId="197" formatCode="#,##0.0_ "/>
    <numFmt numFmtId="198" formatCode="yy\.mm"/>
    <numFmt numFmtId="199" formatCode="yyyy\.mm\.dd"/>
    <numFmt numFmtId="200" formatCode="yyyy/m/d;@"/>
    <numFmt numFmtId="201" formatCode="_ * #,##0_ ;_ * \-#,##0_ ;_ * &quot;-&quot;??_ ;_ @_ "/>
    <numFmt numFmtId="202" formatCode="_(* #,##0.00_);_(* \(#,##0.00\);_(* &quot;-&quot;??_);_(@_)"/>
    <numFmt numFmtId="203" formatCode="yyyy/mm/dd;@"/>
    <numFmt numFmtId="204" formatCode="\¥#,##0.00_);[Red]\(\¥#,##0.00\)"/>
    <numFmt numFmtId="205" formatCode="0.000%"/>
    <numFmt numFmtId="206" formatCode="0.0_ "/>
    <numFmt numFmtId="207" formatCode="#,##0.00_ ;[Red]\-#,##0.00\ "/>
  </numFmts>
  <fonts count="85">
    <font>
      <sz val="12"/>
      <name val="宋体"/>
      <charset val="134"/>
    </font>
    <font>
      <sz val="10"/>
      <name val="Arial Narrow"/>
      <family val="2"/>
    </font>
    <font>
      <sz val="16"/>
      <name val="Arial Narrow"/>
      <family val="2"/>
    </font>
    <font>
      <sz val="10"/>
      <color indexed="12"/>
      <name val="Arial Narrow"/>
      <family val="2"/>
    </font>
    <font>
      <sz val="9"/>
      <color indexed="8"/>
      <name val="Arial Narrow"/>
      <family val="2"/>
    </font>
    <font>
      <sz val="10"/>
      <color indexed="9"/>
      <name val="Arial Narrow"/>
      <family val="2"/>
    </font>
    <font>
      <sz val="10"/>
      <color theme="1"/>
      <name val="宋体"/>
      <family val="3"/>
      <charset val="134"/>
    </font>
    <font>
      <sz val="10"/>
      <color theme="1"/>
      <name val="Arial Narrow"/>
      <family val="2"/>
    </font>
    <font>
      <sz val="16"/>
      <color theme="1"/>
      <name val="Arial Narrow"/>
      <family val="2"/>
    </font>
    <font>
      <sz val="8"/>
      <name val="Arial Narrow"/>
      <family val="2"/>
    </font>
    <font>
      <sz val="10"/>
      <name val="宋体"/>
      <family val="3"/>
      <charset val="134"/>
    </font>
    <font>
      <sz val="9"/>
      <color theme="1"/>
      <name val="Arial Narrow"/>
      <family val="2"/>
    </font>
    <font>
      <sz val="11"/>
      <name val="Arial Narrow"/>
      <family val="2"/>
    </font>
    <font>
      <sz val="1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8"/>
      <name val="Arial Narrow"/>
      <family val="2"/>
    </font>
    <font>
      <b/>
      <sz val="9"/>
      <name val="Arial Narrow"/>
      <family val="2"/>
    </font>
    <font>
      <sz val="10"/>
      <color indexed="8"/>
      <name val="Arial Narrow"/>
      <family val="2"/>
    </font>
    <font>
      <sz val="16"/>
      <name val="黑体"/>
      <family val="3"/>
      <charset val="134"/>
    </font>
    <font>
      <sz val="10"/>
      <name val="Times New Roman"/>
      <family val="1"/>
    </font>
    <font>
      <sz val="16"/>
      <color theme="1"/>
      <name val="黑体"/>
      <family val="3"/>
      <charset val="134"/>
    </font>
    <font>
      <sz val="10"/>
      <color rgb="FFFF0000"/>
      <name val="Arial Narrow"/>
      <family val="2"/>
    </font>
    <font>
      <sz val="6"/>
      <color rgb="FFFF0000"/>
      <name val="Arial Narrow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黑体"/>
      <family val="3"/>
      <charset val="134"/>
    </font>
    <font>
      <sz val="12"/>
      <name val="Arial Narrow"/>
      <family val="2"/>
    </font>
    <font>
      <sz val="10"/>
      <color rgb="FF000000"/>
      <name val="Arial Narrow"/>
      <family val="2"/>
    </font>
    <font>
      <sz val="16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2"/>
      <name val="Times New Roman"/>
      <family val="1"/>
    </font>
    <font>
      <sz val="10"/>
      <color theme="0"/>
      <name val="Times New Roman"/>
      <family val="1"/>
    </font>
    <font>
      <sz val="9"/>
      <color rgb="FF000000"/>
      <name val="Times New Roman"/>
      <family val="1"/>
    </font>
    <font>
      <sz val="11"/>
      <name val="Arial Narrow"/>
      <family val="2"/>
    </font>
    <font>
      <sz val="9"/>
      <color rgb="FF00000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 Narrow"/>
      <family val="2"/>
    </font>
    <font>
      <sz val="9"/>
      <color rgb="FF000000"/>
      <name val="宋体"/>
      <family val="3"/>
      <charset val="134"/>
    </font>
    <font>
      <sz val="1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theme="1"/>
      <name val="Arial Narrow"/>
      <family val="2"/>
    </font>
    <font>
      <sz val="11"/>
      <name val="宋体"/>
      <family val="3"/>
      <charset val="134"/>
    </font>
    <font>
      <sz val="9"/>
      <color rgb="FF000000"/>
      <name val="Arial Narrow"/>
      <family val="2"/>
    </font>
    <font>
      <sz val="10"/>
      <color indexed="8"/>
      <name val="Arial Narrow"/>
      <family val="2"/>
    </font>
    <font>
      <sz val="9"/>
      <color rgb="FF000000"/>
      <name val="宋体"/>
      <family val="3"/>
      <charset val="134"/>
    </font>
    <font>
      <sz val="11"/>
      <color theme="1"/>
      <name val="Arial Narrow"/>
      <family val="2"/>
    </font>
    <font>
      <sz val="11"/>
      <color rgb="FF000000"/>
      <name val="宋体"/>
      <family val="3"/>
      <charset val="134"/>
    </font>
    <font>
      <sz val="9"/>
      <color indexed="8"/>
      <name val="Dialog.plain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800080"/>
      <name val="宋体"/>
      <family val="3"/>
      <charset val="134"/>
    </font>
    <font>
      <sz val="9"/>
      <color rgb="FFFF0000"/>
      <name val="Arial Narrow"/>
      <family val="2"/>
    </font>
    <font>
      <sz val="9"/>
      <color rgb="FFFF0000"/>
      <name val="宋体"/>
      <family val="3"/>
      <charset val="134"/>
    </font>
    <font>
      <sz val="10"/>
      <color rgb="FFFF0000"/>
      <name val="Arial Narrow"/>
      <family val="2"/>
    </font>
    <font>
      <u/>
      <sz val="11"/>
      <name val="宋体"/>
      <family val="3"/>
      <charset val="134"/>
    </font>
    <font>
      <u/>
      <sz val="11"/>
      <name val="Arial Narrow"/>
      <family val="2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9"/>
      <color rgb="FF000000"/>
      <name val="新宋体"/>
      <family val="3"/>
      <charset val="134"/>
    </font>
    <font>
      <u/>
      <sz val="9"/>
      <name val="Arial Narrow"/>
      <family val="2"/>
    </font>
    <font>
      <sz val="10"/>
      <color indexed="10"/>
      <name val="Arial Narrow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indexed="12"/>
      <name val="宋体"/>
      <family val="3"/>
      <charset val="134"/>
    </font>
    <font>
      <sz val="10"/>
      <color theme="1"/>
      <name val="Times New Roman"/>
      <family val="1"/>
    </font>
    <font>
      <b/>
      <sz val="18"/>
      <name val="黑体"/>
      <family val="3"/>
      <charset val="134"/>
    </font>
    <font>
      <sz val="10"/>
      <color rgb="FF0000FF"/>
      <name val="Arial Narrow"/>
      <family val="2"/>
    </font>
    <font>
      <vertAlign val="superscript"/>
      <sz val="10"/>
      <name val="Arial Narrow"/>
      <family val="2"/>
    </font>
    <font>
      <sz val="10"/>
      <color rgb="FF800080"/>
      <name val="Arial Narrow"/>
      <family val="2"/>
    </font>
    <font>
      <sz val="18"/>
      <name val="宋体"/>
      <family val="3"/>
      <charset val="134"/>
    </font>
    <font>
      <sz val="10"/>
      <color indexed="12"/>
      <name val="黑体"/>
      <family val="3"/>
      <charset val="134"/>
    </font>
    <font>
      <sz val="10"/>
      <name val="黑体"/>
      <family val="3"/>
      <charset val="134"/>
    </font>
    <font>
      <sz val="9"/>
      <color indexed="10"/>
      <name val="宋体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4">
    <xf numFmtId="0" fontId="0" fillId="0" borderId="0"/>
    <xf numFmtId="43" fontId="84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9" fontId="84" fillId="0" borderId="0" applyFont="0" applyFill="0" applyBorder="0" applyAlignment="0" applyProtection="0"/>
    <xf numFmtId="0" fontId="84" fillId="0" borderId="0">
      <alignment vertical="center"/>
    </xf>
    <xf numFmtId="9" fontId="71" fillId="0" borderId="0" applyFont="0" applyFill="0" applyBorder="0" applyAlignment="0" applyProtection="0">
      <alignment vertical="center"/>
    </xf>
    <xf numFmtId="0" fontId="10" fillId="0" borderId="0"/>
    <xf numFmtId="43" fontId="84" fillId="0" borderId="0" applyFont="0" applyFill="0" applyBorder="0" applyAlignment="0" applyProtection="0"/>
    <xf numFmtId="0" fontId="73" fillId="0" borderId="0">
      <alignment vertical="top"/>
    </xf>
    <xf numFmtId="0" fontId="84" fillId="0" borderId="0">
      <alignment vertical="center"/>
    </xf>
    <xf numFmtId="9" fontId="84" fillId="0" borderId="0" applyFont="0" applyFill="0" applyBorder="0" applyAlignment="0" applyProtection="0">
      <alignment vertical="center"/>
    </xf>
    <xf numFmtId="0" fontId="84" fillId="0" borderId="0"/>
    <xf numFmtId="0" fontId="84" fillId="0" borderId="0"/>
    <xf numFmtId="0" fontId="84" fillId="0" borderId="0"/>
    <xf numFmtId="0" fontId="66" fillId="0" borderId="1" applyNumberFormat="0" applyFill="0" applyProtection="0">
      <alignment horizontal="left"/>
    </xf>
    <xf numFmtId="0" fontId="84" fillId="0" borderId="0">
      <alignment vertical="center"/>
    </xf>
    <xf numFmtId="0" fontId="70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>
      <alignment vertical="center"/>
    </xf>
    <xf numFmtId="0" fontId="70" fillId="0" borderId="0"/>
    <xf numFmtId="0" fontId="84" fillId="0" borderId="0"/>
    <xf numFmtId="0" fontId="84" fillId="0" borderId="0"/>
    <xf numFmtId="0" fontId="71" fillId="0" borderId="0">
      <alignment vertical="center"/>
    </xf>
    <xf numFmtId="0" fontId="84" fillId="0" borderId="0">
      <alignment vertical="center"/>
    </xf>
    <xf numFmtId="0" fontId="84" fillId="0" borderId="0"/>
    <xf numFmtId="0" fontId="84" fillId="0" borderId="0">
      <alignment vertical="center"/>
    </xf>
    <xf numFmtId="0" fontId="84" fillId="0" borderId="0">
      <alignment vertical="center"/>
    </xf>
    <xf numFmtId="0" fontId="53" fillId="0" borderId="0"/>
    <xf numFmtId="0" fontId="10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3" fillId="0" borderId="0" applyBorder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>
      <alignment vertical="center"/>
    </xf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184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/>
    <xf numFmtId="0" fontId="70" fillId="0" borderId="0"/>
    <xf numFmtId="40" fontId="66" fillId="0" borderId="1" applyFill="0" applyProtection="0">
      <alignment horizontal="right"/>
    </xf>
    <xf numFmtId="40" fontId="66" fillId="0" borderId="1" applyFill="0" applyProtection="0">
      <alignment horizontal="right"/>
    </xf>
  </cellStyleXfs>
  <cellXfs count="1103">
    <xf numFmtId="0" fontId="0" fillId="0" borderId="0" xfId="0"/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vertical="center"/>
    </xf>
    <xf numFmtId="181" fontId="1" fillId="0" borderId="1" xfId="0" applyNumberFormat="1" applyFont="1" applyBorder="1" applyAlignment="1">
      <alignment horizontal="center" vertical="center" shrinkToFit="1"/>
    </xf>
    <xf numFmtId="181" fontId="1" fillId="0" borderId="1" xfId="0" applyNumberFormat="1" applyFont="1" applyBorder="1" applyAlignment="1">
      <alignment vertical="center" shrinkToFit="1"/>
    </xf>
    <xf numFmtId="187" fontId="1" fillId="0" borderId="1" xfId="0" applyNumberFormat="1" applyFont="1" applyBorder="1" applyAlignment="1">
      <alignment vertical="center" shrinkToFit="1"/>
    </xf>
    <xf numFmtId="10" fontId="1" fillId="0" borderId="1" xfId="3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3" fillId="0" borderId="0" xfId="2" applyFont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87" fontId="1" fillId="0" borderId="3" xfId="0" applyNumberFormat="1" applyFont="1" applyBorder="1" applyAlignment="1">
      <alignment vertical="center" shrinkToFit="1"/>
    </xf>
    <xf numFmtId="49" fontId="4" fillId="2" borderId="4" xfId="0" applyNumberFormat="1" applyFont="1" applyFill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 shrinkToFit="1"/>
    </xf>
    <xf numFmtId="9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5" xfId="3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0" fontId="7" fillId="0" borderId="7" xfId="3" applyNumberFormat="1" applyFont="1" applyBorder="1" applyAlignment="1">
      <alignment vertical="center"/>
    </xf>
    <xf numFmtId="49" fontId="4" fillId="2" borderId="8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7" fillId="0" borderId="1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 shrinkToFit="1"/>
    </xf>
    <xf numFmtId="195" fontId="7" fillId="0" borderId="8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left" vertical="center" shrinkToFit="1"/>
    </xf>
    <xf numFmtId="187" fontId="7" fillId="0" borderId="8" xfId="0" applyNumberFormat="1" applyFont="1" applyFill="1" applyBorder="1" applyAlignment="1">
      <alignment vertical="center" shrinkToFit="1"/>
    </xf>
    <xf numFmtId="187" fontId="7" fillId="0" borderId="1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horizontal="left" vertical="center" shrinkToFit="1"/>
    </xf>
    <xf numFmtId="187" fontId="7" fillId="0" borderId="10" xfId="0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14" fontId="7" fillId="0" borderId="1" xfId="0" applyNumberFormat="1" applyFont="1" applyFill="1" applyBorder="1" applyAlignment="1">
      <alignment horizontal="right" vertical="center" shrinkToFit="1"/>
    </xf>
    <xf numFmtId="187" fontId="7" fillId="0" borderId="1" xfId="0" applyNumberFormat="1" applyFont="1" applyFill="1" applyBorder="1" applyAlignment="1">
      <alignment horizontal="right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3" fillId="0" borderId="0" xfId="2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/>
    </xf>
    <xf numFmtId="187" fontId="7" fillId="0" borderId="1" xfId="0" applyNumberFormat="1" applyFont="1" applyBorder="1" applyAlignment="1">
      <alignment vertical="center" shrinkToFit="1"/>
    </xf>
    <xf numFmtId="10" fontId="7" fillId="0" borderId="1" xfId="3" applyNumberFormat="1" applyFont="1" applyBorder="1" applyAlignment="1">
      <alignment vertical="center" shrinkToFit="1"/>
    </xf>
    <xf numFmtId="9" fontId="7" fillId="0" borderId="1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3" applyNumberFormat="1" applyFont="1" applyBorder="1" applyAlignment="1">
      <alignment vertical="center"/>
    </xf>
    <xf numFmtId="43" fontId="1" fillId="0" borderId="1" xfId="0" applyNumberFormat="1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43" fontId="1" fillId="0" borderId="0" xfId="1" applyFont="1" applyAlignment="1">
      <alignment horizontal="left" vertical="center"/>
    </xf>
    <xf numFmtId="0" fontId="1" fillId="0" borderId="0" xfId="2" applyFont="1" applyAlignment="1" applyProtection="1">
      <alignment horizontal="right" vertical="center"/>
    </xf>
    <xf numFmtId="0" fontId="1" fillId="0" borderId="1" xfId="2" applyFont="1" applyBorder="1" applyAlignment="1" applyProtection="1">
      <alignment vertical="center"/>
    </xf>
    <xf numFmtId="187" fontId="1" fillId="0" borderId="1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left" vertical="center" wrapText="1"/>
    </xf>
    <xf numFmtId="199" fontId="7" fillId="0" borderId="1" xfId="0" applyNumberFormat="1" applyFont="1" applyFill="1" applyBorder="1" applyAlignment="1">
      <alignment horizontal="center"/>
    </xf>
    <xf numFmtId="10" fontId="7" fillId="0" borderId="3" xfId="0" applyNumberFormat="1" applyFont="1" applyFill="1" applyBorder="1" applyAlignment="1">
      <alignment horizontal="center" vertical="center" shrinkToFit="1"/>
    </xf>
    <xf numFmtId="187" fontId="1" fillId="3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187" fontId="11" fillId="0" borderId="0" xfId="0" applyNumberFormat="1" applyFont="1" applyFill="1" applyBorder="1" applyAlignment="1">
      <alignment horizontal="right" vertical="center"/>
    </xf>
    <xf numFmtId="10" fontId="1" fillId="3" borderId="1" xfId="3" applyNumberFormat="1" applyFont="1" applyFill="1" applyBorder="1" applyAlignment="1">
      <alignment vertical="center" shrinkToFit="1"/>
    </xf>
    <xf numFmtId="43" fontId="1" fillId="0" borderId="0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left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3" borderId="8" xfId="0" applyNumberFormat="1" applyFont="1" applyFill="1" applyBorder="1" applyAlignment="1">
      <alignment horizontal="left" vertical="center" shrinkToFit="1"/>
    </xf>
    <xf numFmtId="187" fontId="7" fillId="3" borderId="8" xfId="0" applyNumberFormat="1" applyFont="1" applyFill="1" applyBorder="1" applyAlignment="1">
      <alignment horizontal="right" vertical="center"/>
    </xf>
    <xf numFmtId="187" fontId="7" fillId="3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left" vertical="center" shrinkToFit="1"/>
    </xf>
    <xf numFmtId="49" fontId="7" fillId="2" borderId="8" xfId="0" applyNumberFormat="1" applyFont="1" applyFill="1" applyBorder="1" applyAlignment="1">
      <alignment horizontal="left" vertical="center" shrinkToFit="1"/>
    </xf>
    <xf numFmtId="187" fontId="7" fillId="2" borderId="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shrinkToFit="1"/>
    </xf>
    <xf numFmtId="49" fontId="11" fillId="2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187" fontId="11" fillId="2" borderId="1" xfId="0" applyNumberFormat="1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187" fontId="7" fillId="3" borderId="0" xfId="0" applyNumberFormat="1" applyFont="1" applyFill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187" fontId="13" fillId="0" borderId="0" xfId="9" applyNumberFormat="1" applyFont="1">
      <alignment vertical="center"/>
    </xf>
    <xf numFmtId="187" fontId="1" fillId="0" borderId="0" xfId="9" applyNumberFormat="1" applyFont="1">
      <alignment vertical="center"/>
    </xf>
    <xf numFmtId="187" fontId="14" fillId="0" borderId="0" xfId="9" applyNumberFormat="1" applyFont="1" applyAlignment="1">
      <alignment horizontal="center" vertical="center" wrapText="1"/>
    </xf>
    <xf numFmtId="187" fontId="1" fillId="0" borderId="0" xfId="9" applyNumberFormat="1" applyFont="1" applyAlignment="1">
      <alignment wrapText="1"/>
    </xf>
    <xf numFmtId="187" fontId="15" fillId="0" borderId="0" xfId="9" applyNumberFormat="1" applyFont="1" applyAlignment="1"/>
    <xf numFmtId="191" fontId="1" fillId="0" borderId="0" xfId="9" applyNumberFormat="1" applyFont="1" applyAlignment="1">
      <alignment horizontal="center"/>
    </xf>
    <xf numFmtId="180" fontId="15" fillId="0" borderId="0" xfId="9" applyNumberFormat="1" applyFont="1">
      <alignment vertical="center"/>
    </xf>
    <xf numFmtId="191" fontId="15" fillId="0" borderId="0" xfId="9" applyNumberFormat="1" applyFont="1">
      <alignment vertical="center"/>
    </xf>
    <xf numFmtId="187" fontId="15" fillId="0" borderId="0" xfId="9" applyNumberFormat="1" applyFont="1">
      <alignment vertical="center"/>
    </xf>
    <xf numFmtId="191" fontId="1" fillId="0" borderId="0" xfId="9" applyNumberFormat="1" applyFont="1" applyAlignment="1">
      <alignment horizontal="centerContinuous" vertical="center"/>
    </xf>
    <xf numFmtId="187" fontId="1" fillId="0" borderId="0" xfId="9" applyNumberFormat="1" applyFont="1" applyAlignment="1">
      <alignment horizontal="centerContinuous" vertical="center"/>
    </xf>
    <xf numFmtId="180" fontId="1" fillId="0" borderId="0" xfId="9" applyNumberFormat="1" applyFont="1" applyAlignment="1">
      <alignment horizontal="centerContinuous" vertical="center"/>
    </xf>
    <xf numFmtId="191" fontId="15" fillId="0" borderId="0" xfId="9" applyNumberFormat="1" applyFont="1" applyAlignment="1">
      <alignment horizontal="centerContinuous" vertical="center"/>
    </xf>
    <xf numFmtId="187" fontId="15" fillId="0" borderId="0" xfId="9" applyNumberFormat="1" applyFont="1" applyAlignment="1">
      <alignment horizontal="centerContinuous" vertical="center"/>
    </xf>
    <xf numFmtId="180" fontId="15" fillId="0" borderId="0" xfId="9" applyNumberFormat="1" applyFont="1" applyAlignment="1">
      <alignment horizontal="centerContinuous" vertical="center"/>
    </xf>
    <xf numFmtId="187" fontId="1" fillId="0" borderId="11" xfId="9" applyNumberFormat="1" applyFont="1" applyBorder="1" applyProtection="1">
      <alignment vertical="center"/>
      <protection hidden="1"/>
    </xf>
    <xf numFmtId="191" fontId="1" fillId="0" borderId="11" xfId="9" applyNumberFormat="1" applyFont="1" applyBorder="1">
      <alignment vertical="center"/>
    </xf>
    <xf numFmtId="187" fontId="1" fillId="0" borderId="11" xfId="9" applyNumberFormat="1" applyFont="1" applyBorder="1">
      <alignment vertical="center"/>
    </xf>
    <xf numFmtId="191" fontId="14" fillId="0" borderId="5" xfId="9" applyNumberFormat="1" applyFont="1" applyBorder="1" applyAlignment="1">
      <alignment horizontal="center" vertical="center" wrapText="1"/>
    </xf>
    <xf numFmtId="187" fontId="17" fillId="0" borderId="5" xfId="9" applyNumberFormat="1" applyFont="1" applyBorder="1" applyAlignment="1">
      <alignment horizontal="centerContinuous" vertical="center"/>
    </xf>
    <xf numFmtId="191" fontId="14" fillId="0" borderId="7" xfId="9" applyNumberFormat="1" applyFont="1" applyBorder="1" applyAlignment="1">
      <alignment horizontal="center" vertical="center" wrapText="1"/>
    </xf>
    <xf numFmtId="187" fontId="17" fillId="0" borderId="7" xfId="9" applyNumberFormat="1" applyFont="1" applyBorder="1" applyAlignment="1">
      <alignment horizontal="centerContinuous" vertical="center"/>
    </xf>
    <xf numFmtId="0" fontId="1" fillId="0" borderId="1" xfId="9" applyFont="1" applyBorder="1" applyAlignment="1">
      <alignment horizontal="center" vertical="center"/>
    </xf>
    <xf numFmtId="0" fontId="1" fillId="0" borderId="1" xfId="9" applyFont="1" applyBorder="1" applyAlignment="1">
      <alignment horizontal="left" vertical="center"/>
    </xf>
    <xf numFmtId="14" fontId="1" fillId="0" borderId="1" xfId="9" applyNumberFormat="1" applyFont="1" applyBorder="1" applyAlignment="1">
      <alignment horizontal="center" vertical="center"/>
    </xf>
    <xf numFmtId="43" fontId="18" fillId="0" borderId="1" xfId="45" applyFont="1" applyBorder="1" applyAlignment="1">
      <alignment horizontal="right" vertical="center"/>
    </xf>
    <xf numFmtId="187" fontId="15" fillId="0" borderId="1" xfId="9" applyNumberFormat="1" applyFont="1" applyBorder="1" applyAlignment="1" applyProtection="1">
      <alignment horizontal="right" vertical="center" shrinkToFit="1"/>
      <protection locked="0"/>
    </xf>
    <xf numFmtId="10" fontId="15" fillId="0" borderId="1" xfId="3" applyNumberFormat="1" applyFont="1" applyBorder="1" applyAlignment="1">
      <alignment horizontal="right" vertical="center" shrinkToFit="1"/>
    </xf>
    <xf numFmtId="0" fontId="1" fillId="0" borderId="1" xfId="9" applyFont="1" applyBorder="1" applyAlignment="1" applyProtection="1">
      <alignment horizontal="left"/>
      <protection locked="0"/>
    </xf>
    <xf numFmtId="0" fontId="1" fillId="0" borderId="14" xfId="31" applyFont="1" applyBorder="1" applyProtection="1">
      <protection locked="0"/>
    </xf>
    <xf numFmtId="14" fontId="1" fillId="0" borderId="1" xfId="9" applyNumberFormat="1" applyFont="1" applyBorder="1">
      <alignment vertical="center"/>
    </xf>
    <xf numFmtId="43" fontId="1" fillId="0" borderId="14" xfId="7" applyFont="1" applyBorder="1" applyProtection="1">
      <protection locked="0"/>
    </xf>
    <xf numFmtId="0" fontId="1" fillId="0" borderId="1" xfId="9" applyFont="1" applyBorder="1">
      <alignment vertical="center"/>
    </xf>
    <xf numFmtId="43" fontId="1" fillId="0" borderId="1" xfId="9" applyNumberFormat="1" applyFont="1" applyBorder="1" applyAlignment="1">
      <alignment horizontal="right" vertical="center"/>
    </xf>
    <xf numFmtId="191" fontId="1" fillId="0" borderId="1" xfId="9" applyNumberFormat="1" applyFont="1" applyBorder="1" applyAlignment="1" applyProtection="1">
      <alignment horizontal="center" vertical="center" shrinkToFit="1"/>
      <protection locked="0"/>
    </xf>
    <xf numFmtId="187" fontId="1" fillId="0" borderId="1" xfId="9" applyNumberFormat="1" applyFont="1" applyBorder="1" applyAlignment="1" applyProtection="1">
      <alignment horizontal="center" vertical="center" shrinkToFit="1"/>
      <protection locked="0"/>
    </xf>
    <xf numFmtId="203" fontId="15" fillId="0" borderId="1" xfId="9" applyNumberFormat="1" applyFont="1" applyBorder="1" applyAlignment="1" applyProtection="1">
      <alignment horizontal="center" vertical="center" shrinkToFit="1"/>
      <protection locked="0"/>
    </xf>
    <xf numFmtId="191" fontId="15" fillId="0" borderId="1" xfId="9" applyNumberFormat="1" applyFont="1" applyBorder="1" applyAlignment="1">
      <alignment horizontal="center" vertical="center" shrinkToFit="1"/>
    </xf>
    <xf numFmtId="187" fontId="14" fillId="0" borderId="15" xfId="9" applyNumberFormat="1" applyFont="1" applyBorder="1" applyAlignment="1">
      <alignment horizontal="center" vertical="center" shrinkToFit="1"/>
    </xf>
    <xf numFmtId="180" fontId="15" fillId="0" borderId="1" xfId="9" applyNumberFormat="1" applyFont="1" applyBorder="1" applyAlignment="1">
      <alignment horizontal="center" vertical="center" shrinkToFit="1"/>
    </xf>
    <xf numFmtId="191" fontId="17" fillId="0" borderId="1" xfId="9" applyNumberFormat="1" applyFont="1" applyBorder="1" applyAlignment="1">
      <alignment horizontal="center" vertical="center" shrinkToFit="1"/>
    </xf>
    <xf numFmtId="43" fontId="17" fillId="0" borderId="1" xfId="45" applyFont="1" applyBorder="1" applyAlignment="1">
      <alignment horizontal="right" vertical="center" shrinkToFit="1"/>
    </xf>
    <xf numFmtId="191" fontId="1" fillId="0" borderId="0" xfId="9" applyNumberFormat="1" applyFont="1" applyAlignment="1">
      <alignment horizontal="left"/>
    </xf>
    <xf numFmtId="187" fontId="3" fillId="0" borderId="0" xfId="2" applyNumberFormat="1" applyFont="1" applyAlignment="1" applyProtection="1">
      <alignment horizontal="right" vertical="center"/>
    </xf>
    <xf numFmtId="187" fontId="1" fillId="0" borderId="11" xfId="9" applyNumberFormat="1" applyFont="1" applyBorder="1" applyAlignment="1">
      <alignment horizontal="right" vertical="center"/>
    </xf>
    <xf numFmtId="187" fontId="1" fillId="0" borderId="1" xfId="9" applyNumberFormat="1" applyFont="1" applyBorder="1" applyAlignment="1">
      <alignment wrapText="1"/>
    </xf>
    <xf numFmtId="187" fontId="15" fillId="0" borderId="1" xfId="9" applyNumberFormat="1" applyFont="1" applyBorder="1" applyAlignment="1" applyProtection="1">
      <alignment horizontal="center" vertical="center" shrinkToFit="1"/>
      <protection locked="0"/>
    </xf>
    <xf numFmtId="187" fontId="15" fillId="0" borderId="1" xfId="9" applyNumberFormat="1" applyFont="1" applyBorder="1" applyAlignment="1"/>
    <xf numFmtId="187" fontId="15" fillId="0" borderId="1" xfId="45" applyNumberFormat="1" applyFont="1" applyBorder="1" applyAlignment="1">
      <alignment horizontal="center" vertical="center" shrinkToFit="1"/>
    </xf>
    <xf numFmtId="191" fontId="1" fillId="0" borderId="0" xfId="9" applyNumberFormat="1" applyFont="1">
      <alignment vertical="center"/>
    </xf>
    <xf numFmtId="187" fontId="1" fillId="0" borderId="0" xfId="9" applyNumberFormat="1" applyFont="1" applyAlignment="1">
      <alignment horizontal="center" vertical="center"/>
    </xf>
    <xf numFmtId="187" fontId="15" fillId="0" borderId="1" xfId="45" applyNumberFormat="1" applyFont="1" applyBorder="1" applyAlignment="1" applyProtection="1">
      <alignment horizontal="right" vertical="center" shrinkToFit="1"/>
      <protection locked="0"/>
    </xf>
    <xf numFmtId="187" fontId="15" fillId="0" borderId="15" xfId="9" applyNumberFormat="1" applyFont="1" applyBorder="1" applyAlignment="1">
      <alignment horizontal="center" vertical="center" shrinkToFit="1"/>
    </xf>
    <xf numFmtId="43" fontId="15" fillId="0" borderId="1" xfId="45" applyFont="1" applyBorder="1" applyAlignment="1">
      <alignment horizontal="right" vertical="center" shrinkToFit="1"/>
    </xf>
    <xf numFmtId="187" fontId="4" fillId="0" borderId="0" xfId="9" applyNumberFormat="1" applyFont="1" applyAlignment="1">
      <alignment horizontal="center" vertical="center" wrapText="1"/>
    </xf>
    <xf numFmtId="187" fontId="18" fillId="0" borderId="0" xfId="9" applyNumberFormat="1" applyFont="1" applyAlignment="1">
      <alignment horizontal="center" vertical="center" wrapText="1"/>
    </xf>
    <xf numFmtId="0" fontId="1" fillId="0" borderId="1" xfId="9" applyFont="1" applyBorder="1" applyAlignment="1">
      <alignment horizontal="center" vertical="center" shrinkToFit="1"/>
    </xf>
    <xf numFmtId="187" fontId="15" fillId="0" borderId="1" xfId="9" applyNumberFormat="1" applyFont="1" applyBorder="1" applyAlignment="1">
      <alignment horizontal="center" vertical="center" shrinkToFit="1"/>
    </xf>
    <xf numFmtId="203" fontId="1" fillId="0" borderId="1" xfId="9" applyNumberFormat="1" applyFont="1" applyBorder="1" applyAlignment="1" applyProtection="1">
      <alignment horizontal="center" vertical="center" shrinkToFit="1"/>
      <protection locked="0"/>
    </xf>
    <xf numFmtId="187" fontId="1" fillId="0" borderId="1" xfId="9" applyNumberFormat="1" applyFont="1" applyBorder="1" applyAlignment="1" applyProtection="1">
      <alignment horizontal="right" vertical="center" shrinkToFit="1"/>
      <protection locked="0"/>
    </xf>
    <xf numFmtId="187" fontId="15" fillId="0" borderId="1" xfId="9" applyNumberFormat="1" applyFont="1" applyBorder="1" applyAlignment="1">
      <alignment horizontal="centerContinuous" vertical="center" shrinkToFit="1"/>
    </xf>
    <xf numFmtId="187" fontId="15" fillId="0" borderId="0" xfId="9" applyNumberFormat="1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2" applyFont="1" applyFill="1" applyAlignment="1" applyProtection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49" fontId="20" fillId="3" borderId="8" xfId="2" applyNumberFormat="1" applyFont="1" applyFill="1" applyBorder="1" applyAlignment="1" applyProtection="1">
      <alignment horizontal="left" vertical="center" shrinkToFit="1"/>
    </xf>
    <xf numFmtId="187" fontId="1" fillId="3" borderId="8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 shrinkToFit="1"/>
    </xf>
    <xf numFmtId="49" fontId="20" fillId="2" borderId="8" xfId="2" applyNumberFormat="1" applyFont="1" applyFill="1" applyBorder="1" applyAlignment="1" applyProtection="1">
      <alignment horizontal="left" vertical="center" shrinkToFit="1"/>
    </xf>
    <xf numFmtId="187" fontId="1" fillId="2" borderId="8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vertical="center" shrinkToFit="1"/>
    </xf>
    <xf numFmtId="187" fontId="15" fillId="2" borderId="1" xfId="0" applyNumberFormat="1" applyFont="1" applyFill="1" applyBorder="1" applyAlignment="1">
      <alignment vertical="center" shrinkToFit="1"/>
    </xf>
    <xf numFmtId="9" fontId="1" fillId="0" borderId="1" xfId="0" applyNumberFormat="1" applyFont="1" applyFill="1" applyBorder="1" applyAlignment="1">
      <alignment horizontal="center" vertical="center" shrinkToFit="1"/>
    </xf>
    <xf numFmtId="187" fontId="1" fillId="0" borderId="0" xfId="0" applyNumberFormat="1" applyFont="1" applyFill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195" fontId="7" fillId="0" borderId="1" xfId="0" applyNumberFormat="1" applyFont="1" applyFill="1" applyBorder="1" applyAlignment="1">
      <alignment horizontal="center" vertical="center" shrinkToFit="1"/>
    </xf>
    <xf numFmtId="43" fontId="7" fillId="0" borderId="1" xfId="44" applyFont="1" applyFill="1" applyBorder="1" applyAlignment="1">
      <alignment vertical="center" shrinkToFit="1"/>
    </xf>
    <xf numFmtId="187" fontId="7" fillId="0" borderId="1" xfId="18" applyNumberFormat="1" applyFont="1" applyBorder="1" applyAlignment="1">
      <alignment horizontal="center" vertical="center" shrinkToFit="1"/>
    </xf>
    <xf numFmtId="10" fontId="7" fillId="0" borderId="1" xfId="3" applyNumberFormat="1" applyFont="1" applyBorder="1" applyAlignment="1">
      <alignment horizontal="center" vertical="center" shrinkToFit="1"/>
    </xf>
    <xf numFmtId="43" fontId="7" fillId="0" borderId="1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187" fontId="7" fillId="0" borderId="0" xfId="0" applyNumberFormat="1" applyFont="1" applyFill="1" applyAlignme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187" fontId="11" fillId="2" borderId="8" xfId="0" applyNumberFormat="1" applyFont="1" applyFill="1" applyBorder="1" applyAlignment="1">
      <alignment horizontal="right" vertical="center"/>
    </xf>
    <xf numFmtId="187" fontId="7" fillId="0" borderId="1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187" fontId="11" fillId="2" borderId="8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0" xfId="18" applyFont="1" applyAlignment="1">
      <alignment horizontal="center" vertical="center"/>
    </xf>
    <xf numFmtId="0" fontId="7" fillId="0" borderId="0" xfId="18" applyFont="1" applyAlignment="1">
      <alignment horizontal="center" vertical="center" shrinkToFit="1"/>
    </xf>
    <xf numFmtId="0" fontId="7" fillId="0" borderId="0" xfId="18" applyFont="1" applyAlignment="1">
      <alignment vertical="center" shrinkToFit="1"/>
    </xf>
    <xf numFmtId="0" fontId="7" fillId="0" borderId="0" xfId="18" applyFont="1" applyAlignment="1">
      <alignment vertical="center"/>
    </xf>
    <xf numFmtId="43" fontId="7" fillId="0" borderId="0" xfId="18" applyNumberFormat="1" applyFont="1" applyAlignment="1">
      <alignment vertical="center"/>
    </xf>
    <xf numFmtId="0" fontId="7" fillId="0" borderId="0" xfId="18" applyFont="1" applyAlignment="1">
      <alignment horizontal="left" vertical="center"/>
    </xf>
    <xf numFmtId="43" fontId="7" fillId="0" borderId="0" xfId="1" applyFont="1" applyAlignment="1">
      <alignment vertical="center"/>
    </xf>
    <xf numFmtId="0" fontId="6" fillId="0" borderId="1" xfId="18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 shrinkToFit="1"/>
    </xf>
    <xf numFmtId="49" fontId="7" fillId="2" borderId="8" xfId="16" applyNumberFormat="1" applyFont="1" applyFill="1" applyBorder="1" applyAlignment="1">
      <alignment horizontal="left" vertical="center" shrinkToFit="1"/>
    </xf>
    <xf numFmtId="187" fontId="7" fillId="2" borderId="8" xfId="16" applyNumberFormat="1" applyFont="1" applyFill="1" applyBorder="1" applyAlignment="1">
      <alignment horizontal="right" vertical="center" shrinkToFit="1"/>
    </xf>
    <xf numFmtId="187" fontId="7" fillId="0" borderId="1" xfId="18" applyNumberFormat="1" applyFont="1" applyBorder="1" applyAlignment="1">
      <alignment horizontal="right" vertical="center" shrinkToFit="1"/>
    </xf>
    <xf numFmtId="49" fontId="18" fillId="2" borderId="8" xfId="16" applyNumberFormat="1" applyFont="1" applyFill="1" applyBorder="1" applyAlignment="1">
      <alignment vertical="center" shrinkToFit="1"/>
    </xf>
    <xf numFmtId="0" fontId="18" fillId="2" borderId="8" xfId="16" applyFont="1" applyFill="1" applyBorder="1" applyAlignment="1">
      <alignment horizontal="center" vertical="center" shrinkToFit="1"/>
    </xf>
    <xf numFmtId="14" fontId="7" fillId="0" borderId="1" xfId="18" applyNumberFormat="1" applyFont="1" applyBorder="1" applyAlignment="1">
      <alignment horizontal="center" vertical="center" shrinkToFit="1"/>
    </xf>
    <xf numFmtId="187" fontId="1" fillId="0" borderId="1" xfId="18" applyNumberFormat="1" applyFont="1" applyBorder="1" applyAlignment="1">
      <alignment vertical="center" shrinkToFit="1"/>
    </xf>
    <xf numFmtId="0" fontId="7" fillId="0" borderId="1" xfId="18" applyFont="1" applyBorder="1" applyAlignment="1">
      <alignment vertical="center"/>
    </xf>
    <xf numFmtId="49" fontId="7" fillId="0" borderId="1" xfId="18" applyNumberFormat="1" applyFont="1" applyBorder="1" applyAlignment="1">
      <alignment horizontal="center" vertical="center" shrinkToFit="1"/>
    </xf>
    <xf numFmtId="43" fontId="7" fillId="0" borderId="1" xfId="18" applyNumberFormat="1" applyFont="1" applyBorder="1" applyAlignment="1">
      <alignment vertical="center" shrinkToFit="1"/>
    </xf>
    <xf numFmtId="187" fontId="7" fillId="0" borderId="1" xfId="18" applyNumberFormat="1" applyFont="1" applyBorder="1" applyAlignment="1">
      <alignment vertical="center" shrinkToFit="1"/>
    </xf>
    <xf numFmtId="49" fontId="7" fillId="0" borderId="1" xfId="18" applyNumberFormat="1" applyFont="1" applyBorder="1" applyAlignment="1">
      <alignment horizontal="center" vertical="center"/>
    </xf>
    <xf numFmtId="0" fontId="7" fillId="4" borderId="0" xfId="18" applyFont="1" applyFill="1" applyAlignment="1">
      <alignment vertical="center"/>
    </xf>
    <xf numFmtId="0" fontId="22" fillId="0" borderId="0" xfId="18" applyFont="1" applyAlignment="1">
      <alignment vertical="center"/>
    </xf>
    <xf numFmtId="202" fontId="23" fillId="0" borderId="0" xfId="18" applyNumberFormat="1" applyFont="1" applyAlignment="1">
      <alignment vertical="center"/>
    </xf>
    <xf numFmtId="43" fontId="23" fillId="0" borderId="0" xfId="1" applyFont="1" applyAlignment="1">
      <alignment vertical="center"/>
    </xf>
    <xf numFmtId="0" fontId="7" fillId="0" borderId="0" xfId="2" applyFont="1" applyAlignment="1" applyProtection="1">
      <alignment horizontal="right" vertical="center"/>
    </xf>
    <xf numFmtId="0" fontId="7" fillId="0" borderId="0" xfId="18" applyFont="1" applyAlignment="1">
      <alignment horizontal="right" vertical="center"/>
    </xf>
    <xf numFmtId="9" fontId="7" fillId="0" borderId="1" xfId="18" applyNumberFormat="1" applyFont="1" applyBorder="1" applyAlignment="1">
      <alignment horizontal="center" vertical="center" shrinkToFit="1"/>
    </xf>
    <xf numFmtId="9" fontId="7" fillId="0" borderId="1" xfId="18" applyNumberFormat="1" applyFont="1" applyBorder="1" applyAlignment="1">
      <alignment horizontal="center" vertical="center"/>
    </xf>
    <xf numFmtId="187" fontId="24" fillId="0" borderId="5" xfId="18" applyNumberFormat="1" applyFont="1" applyBorder="1" applyAlignment="1">
      <alignment horizontal="center" vertical="center"/>
    </xf>
    <xf numFmtId="180" fontId="10" fillId="0" borderId="1" xfId="18" applyNumberFormat="1" applyFont="1" applyBorder="1" applyAlignment="1">
      <alignment horizontal="center" vertical="center" wrapText="1"/>
    </xf>
    <xf numFmtId="187" fontId="24" fillId="0" borderId="5" xfId="18" applyNumberFormat="1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/>
    </xf>
    <xf numFmtId="187" fontId="25" fillId="0" borderId="7" xfId="18" applyNumberFormat="1" applyFont="1" applyBorder="1" applyAlignment="1">
      <alignment horizontal="centerContinuous" vertical="center"/>
    </xf>
    <xf numFmtId="180" fontId="26" fillId="0" borderId="1" xfId="18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3" applyNumberFormat="1" applyFont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195" fontId="1" fillId="0" borderId="1" xfId="0" applyNumberFormat="1" applyFont="1" applyBorder="1" applyAlignment="1">
      <alignment horizontal="center" vertical="center" shrinkToFit="1"/>
    </xf>
    <xf numFmtId="43" fontId="1" fillId="0" borderId="1" xfId="0" applyNumberFormat="1" applyFont="1" applyBorder="1" applyAlignment="1">
      <alignment horizontal="center" vertical="center" shrinkToFit="1"/>
    </xf>
    <xf numFmtId="187" fontId="1" fillId="0" borderId="0" xfId="0" applyNumberFormat="1" applyFont="1" applyAlignment="1">
      <alignment vertical="center"/>
    </xf>
    <xf numFmtId="187" fontId="1" fillId="0" borderId="1" xfId="0" applyNumberFormat="1" applyFont="1" applyBorder="1" applyAlignment="1">
      <alignment horizontal="center" vertical="center" shrinkToFit="1"/>
    </xf>
    <xf numFmtId="10" fontId="1" fillId="0" borderId="1" xfId="3" applyNumberFormat="1" applyFont="1" applyBorder="1" applyAlignment="1">
      <alignment horizontal="center" vertical="center" shrinkToFit="1"/>
    </xf>
    <xf numFmtId="10" fontId="1" fillId="0" borderId="1" xfId="0" applyNumberFormat="1" applyFont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shrinkToFit="1"/>
    </xf>
    <xf numFmtId="43" fontId="1" fillId="0" borderId="1" xfId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43" fontId="1" fillId="0" borderId="1" xfId="1" applyFont="1" applyBorder="1" applyAlignment="1">
      <alignment vertical="center" shrinkToFit="1"/>
    </xf>
    <xf numFmtId="0" fontId="20" fillId="0" borderId="1" xfId="2" applyFont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87" fontId="7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43" fontId="7" fillId="0" borderId="1" xfId="0" applyNumberFormat="1" applyFont="1" applyBorder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/>
    </xf>
    <xf numFmtId="194" fontId="7" fillId="0" borderId="1" xfId="0" applyNumberFormat="1" applyFont="1" applyBorder="1" applyAlignment="1">
      <alignment vertical="center" shrinkToFit="1"/>
    </xf>
    <xf numFmtId="43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9" fontId="7" fillId="0" borderId="1" xfId="0" applyNumberFormat="1" applyFont="1" applyBorder="1" applyAlignment="1">
      <alignment horizontal="center" vertical="center" shrinkToFit="1"/>
    </xf>
    <xf numFmtId="43" fontId="7" fillId="0" borderId="1" xfId="1" applyFont="1" applyBorder="1" applyAlignment="1">
      <alignment vertical="center" shrinkToFit="1"/>
    </xf>
    <xf numFmtId="0" fontId="20" fillId="0" borderId="1" xfId="2" applyFont="1" applyBorder="1" applyAlignment="1" applyProtection="1">
      <alignment vertical="center"/>
    </xf>
    <xf numFmtId="49" fontId="18" fillId="2" borderId="1" xfId="0" applyNumberFormat="1" applyFont="1" applyFill="1" applyBorder="1" applyAlignment="1">
      <alignment horizontal="left" vertical="center" shrinkToFit="1"/>
    </xf>
    <xf numFmtId="195" fontId="18" fillId="2" borderId="1" xfId="0" applyNumberFormat="1" applyFont="1" applyFill="1" applyBorder="1" applyAlignment="1">
      <alignment horizontal="center" vertical="center" shrinkToFit="1"/>
    </xf>
    <xf numFmtId="187" fontId="18" fillId="2" borderId="1" xfId="0" applyNumberFormat="1" applyFont="1" applyFill="1" applyBorder="1" applyAlignment="1">
      <alignment horizontal="right" vertical="center" shrinkToFit="1"/>
    </xf>
    <xf numFmtId="187" fontId="1" fillId="0" borderId="1" xfId="0" applyNumberFormat="1" applyFont="1" applyBorder="1" applyAlignment="1">
      <alignment horizontal="right" vertical="center" shrinkToFit="1"/>
    </xf>
    <xf numFmtId="187" fontId="1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43" fontId="1" fillId="0" borderId="1" xfId="1" applyFont="1" applyBorder="1" applyAlignment="1">
      <alignment horizontal="center" vertical="center"/>
    </xf>
    <xf numFmtId="187" fontId="4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49" fontId="18" fillId="2" borderId="8" xfId="0" applyNumberFormat="1" applyFont="1" applyFill="1" applyBorder="1" applyAlignment="1">
      <alignment horizontal="left" vertical="center"/>
    </xf>
    <xf numFmtId="183" fontId="1" fillId="0" borderId="1" xfId="0" applyNumberFormat="1" applyFont="1" applyFill="1" applyBorder="1" applyAlignment="1">
      <alignment horizontal="center" vertical="center" shrinkToFit="1"/>
    </xf>
    <xf numFmtId="183" fontId="1" fillId="0" borderId="1" xfId="0" applyNumberFormat="1" applyFont="1" applyBorder="1" applyAlignment="1">
      <alignment horizontal="center" vertical="center" shrinkToFit="1"/>
    </xf>
    <xf numFmtId="187" fontId="1" fillId="0" borderId="1" xfId="0" applyNumberFormat="1" applyFont="1" applyFill="1" applyBorder="1" applyAlignment="1">
      <alignment horizontal="right" vertical="center" shrinkToFit="1"/>
    </xf>
    <xf numFmtId="187" fontId="1" fillId="0" borderId="1" xfId="0" applyNumberFormat="1" applyFont="1" applyFill="1" applyBorder="1" applyAlignment="1">
      <alignment horizontal="center" vertical="center" shrinkToFit="1"/>
    </xf>
    <xf numFmtId="183" fontId="5" fillId="0" borderId="1" xfId="0" applyNumberFormat="1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vertical="center" shrinkToFit="1"/>
    </xf>
    <xf numFmtId="183" fontId="1" fillId="0" borderId="1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0" fontId="28" fillId="0" borderId="0" xfId="0" applyFont="1"/>
    <xf numFmtId="49" fontId="4" fillId="2" borderId="6" xfId="0" applyNumberFormat="1" applyFont="1" applyFill="1" applyBorder="1" applyAlignment="1">
      <alignment horizontal="right" vertical="center"/>
    </xf>
    <xf numFmtId="187" fontId="4" fillId="2" borderId="6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left" vertical="center"/>
    </xf>
    <xf numFmtId="187" fontId="4" fillId="2" borderId="8" xfId="0" applyNumberFormat="1" applyFont="1" applyFill="1" applyBorder="1" applyAlignment="1">
      <alignment horizontal="right" vertical="center"/>
    </xf>
    <xf numFmtId="195" fontId="1" fillId="0" borderId="1" xfId="0" applyNumberFormat="1" applyFont="1" applyFill="1" applyBorder="1" applyAlignment="1">
      <alignment horizontal="center" vertical="center" shrinkToFit="1"/>
    </xf>
    <xf numFmtId="186" fontId="1" fillId="0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Fill="1" applyBorder="1" applyAlignment="1">
      <alignment vertical="center" shrinkToFit="1"/>
    </xf>
    <xf numFmtId="49" fontId="15" fillId="5" borderId="1" xfId="0" applyNumberFormat="1" applyFont="1" applyFill="1" applyBorder="1" applyAlignment="1" applyProtection="1">
      <alignment horizontal="left" vertical="center" wrapText="1"/>
    </xf>
    <xf numFmtId="0" fontId="28" fillId="0" borderId="0" xfId="28" applyFont="1" applyAlignment="1">
      <alignment horizontal="center" vertical="center"/>
    </xf>
    <xf numFmtId="0" fontId="28" fillId="0" borderId="0" xfId="28" applyFont="1" applyAlignment="1">
      <alignment vertical="center" wrapText="1"/>
    </xf>
    <xf numFmtId="0" fontId="1" fillId="0" borderId="0" xfId="28" applyFont="1" applyAlignment="1">
      <alignment horizontal="right" vertical="center"/>
    </xf>
    <xf numFmtId="10" fontId="1" fillId="0" borderId="1" xfId="0" applyNumberFormat="1" applyFont="1" applyFill="1" applyBorder="1" applyAlignment="1">
      <alignment horizontal="center" vertical="center" shrinkToFit="1"/>
    </xf>
    <xf numFmtId="9" fontId="7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 shrinkToFit="1"/>
    </xf>
    <xf numFmtId="43" fontId="1" fillId="0" borderId="1" xfId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 shrinkToFit="1"/>
    </xf>
    <xf numFmtId="43" fontId="1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left" vertical="center" shrinkToFit="1"/>
    </xf>
    <xf numFmtId="10" fontId="1" fillId="0" borderId="7" xfId="0" applyNumberFormat="1" applyFont="1" applyBorder="1" applyAlignment="1">
      <alignment vertical="center" shrinkToFit="1"/>
    </xf>
    <xf numFmtId="9" fontId="1" fillId="0" borderId="1" xfId="0" applyNumberFormat="1" applyFont="1" applyBorder="1" applyAlignment="1">
      <alignment horizontal="center" vertical="center" wrapText="1" shrinkToFit="1"/>
    </xf>
    <xf numFmtId="43" fontId="1" fillId="0" borderId="7" xfId="1" applyFont="1" applyBorder="1" applyAlignment="1">
      <alignment vertical="center" shrinkToFit="1"/>
    </xf>
    <xf numFmtId="0" fontId="20" fillId="0" borderId="1" xfId="2" applyFont="1" applyBorder="1" applyAlignment="1" applyProtection="1">
      <alignment horizontal="left" vertical="center" indent="1"/>
    </xf>
    <xf numFmtId="9" fontId="1" fillId="0" borderId="1" xfId="3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4"/>
    </xf>
    <xf numFmtId="9" fontId="1" fillId="0" borderId="1" xfId="3" applyFont="1" applyBorder="1" applyAlignment="1">
      <alignment vertical="center" shrinkToFit="1"/>
    </xf>
    <xf numFmtId="43" fontId="1" fillId="0" borderId="1" xfId="1" applyFont="1" applyBorder="1" applyAlignment="1">
      <alignment horizontal="right" vertical="center" shrinkToFit="1"/>
    </xf>
    <xf numFmtId="9" fontId="1" fillId="0" borderId="1" xfId="3" applyFont="1" applyFill="1" applyBorder="1" applyAlignment="1">
      <alignment vertical="center" shrinkToFit="1"/>
    </xf>
    <xf numFmtId="9" fontId="1" fillId="0" borderId="1" xfId="0" applyNumberFormat="1" applyFont="1" applyFill="1" applyBorder="1" applyAlignment="1">
      <alignment horizontal="center" vertical="center" wrapText="1"/>
    </xf>
    <xf numFmtId="0" fontId="20" fillId="0" borderId="0" xfId="28" applyFont="1" applyFill="1" applyAlignment="1">
      <alignment horizontal="center" vertical="center"/>
    </xf>
    <xf numFmtId="0" fontId="20" fillId="0" borderId="0" xfId="28" applyFont="1" applyFill="1" applyAlignment="1">
      <alignment horizontal="center" vertical="center" shrinkToFit="1"/>
    </xf>
    <xf numFmtId="0" fontId="20" fillId="0" borderId="0" xfId="28" applyFont="1" applyFill="1" applyAlignment="1">
      <alignment vertical="center" shrinkToFit="1"/>
    </xf>
    <xf numFmtId="0" fontId="20" fillId="0" borderId="0" xfId="28" applyFont="1" applyFill="1" applyAlignment="1">
      <alignment horizontal="left" vertical="center"/>
    </xf>
    <xf numFmtId="0" fontId="20" fillId="0" borderId="0" xfId="28" applyFont="1" applyFill="1" applyAlignment="1">
      <alignment vertical="center"/>
    </xf>
    <xf numFmtId="49" fontId="20" fillId="0" borderId="1" xfId="28" applyNumberFormat="1" applyFont="1" applyBorder="1" applyAlignment="1">
      <alignment horizontal="center" vertical="center" shrinkToFit="1"/>
    </xf>
    <xf numFmtId="49" fontId="20" fillId="0" borderId="8" xfId="28" applyNumberFormat="1" applyFont="1" applyBorder="1" applyAlignment="1" applyProtection="1">
      <alignment horizontal="left" vertical="center" shrinkToFit="1"/>
      <protection locked="0"/>
    </xf>
    <xf numFmtId="0" fontId="31" fillId="0" borderId="17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49" fontId="20" fillId="0" borderId="18" xfId="28" applyNumberFormat="1" applyFont="1" applyBorder="1" applyAlignment="1" applyProtection="1">
      <alignment horizontal="left" vertical="center" shrinkToFit="1"/>
      <protection locked="0"/>
    </xf>
    <xf numFmtId="49" fontId="20" fillId="0" borderId="1" xfId="28" applyNumberFormat="1" applyFont="1" applyBorder="1" applyAlignment="1" applyProtection="1">
      <alignment horizontal="left" vertical="center" shrinkToFit="1"/>
      <protection locked="0"/>
    </xf>
    <xf numFmtId="0" fontId="20" fillId="0" borderId="1" xfId="28" applyFont="1" applyBorder="1" applyAlignment="1">
      <alignment horizontal="left" vertical="center" shrinkToFit="1"/>
    </xf>
    <xf numFmtId="0" fontId="20" fillId="0" borderId="1" xfId="28" applyFont="1" applyBorder="1" applyAlignment="1">
      <alignment horizontal="center" vertical="center" shrinkToFit="1"/>
    </xf>
    <xf numFmtId="0" fontId="10" fillId="0" borderId="1" xfId="28" applyFont="1" applyBorder="1" applyAlignment="1">
      <alignment horizontal="center" vertical="center" shrinkToFit="1"/>
    </xf>
    <xf numFmtId="0" fontId="10" fillId="0" borderId="1" xfId="28" applyFont="1" applyBorder="1" applyAlignment="1">
      <alignment horizontal="left" vertical="center" shrinkToFit="1"/>
    </xf>
    <xf numFmtId="49" fontId="20" fillId="0" borderId="1" xfId="28" applyNumberFormat="1" applyFont="1" applyFill="1" applyBorder="1" applyAlignment="1">
      <alignment horizontal="center" vertical="center" shrinkToFit="1"/>
    </xf>
    <xf numFmtId="0" fontId="20" fillId="0" borderId="1" xfId="28" applyFont="1" applyFill="1" applyBorder="1" applyAlignment="1">
      <alignment horizontal="left" vertical="center" shrinkToFit="1"/>
    </xf>
    <xf numFmtId="0" fontId="10" fillId="0" borderId="0" xfId="28" applyFont="1" applyFill="1" applyAlignment="1">
      <alignment horizontal="right" vertical="center"/>
    </xf>
    <xf numFmtId="0" fontId="10" fillId="0" borderId="1" xfId="28" applyFont="1" applyFill="1" applyBorder="1" applyAlignment="1">
      <alignment horizontal="center" vertical="center"/>
    </xf>
    <xf numFmtId="0" fontId="10" fillId="0" borderId="1" xfId="28" applyFont="1" applyFill="1" applyBorder="1" applyAlignment="1">
      <alignment horizontal="center" vertical="center" shrinkToFit="1"/>
    </xf>
    <xf numFmtId="195" fontId="31" fillId="0" borderId="17" xfId="0" applyNumberFormat="1" applyFont="1" applyFill="1" applyBorder="1" applyAlignment="1">
      <alignment horizontal="center" vertical="center" shrinkToFit="1"/>
    </xf>
    <xf numFmtId="195" fontId="31" fillId="0" borderId="19" xfId="0" applyNumberFormat="1" applyFont="1" applyFill="1" applyBorder="1" applyAlignment="1">
      <alignment horizontal="center" vertical="center" shrinkToFit="1"/>
    </xf>
    <xf numFmtId="187" fontId="31" fillId="0" borderId="1" xfId="0" applyNumberFormat="1" applyFont="1" applyBorder="1" applyAlignment="1">
      <alignment horizontal="right" vertical="center" shrinkToFit="1"/>
    </xf>
    <xf numFmtId="201" fontId="20" fillId="0" borderId="1" xfId="1" applyNumberFormat="1" applyFont="1" applyFill="1" applyBorder="1" applyAlignment="1">
      <alignment vertical="center" shrinkToFit="1"/>
    </xf>
    <xf numFmtId="9" fontId="20" fillId="0" borderId="1" xfId="3" applyFont="1" applyFill="1" applyBorder="1" applyAlignment="1">
      <alignment horizontal="center" vertical="center" shrinkToFit="1"/>
    </xf>
    <xf numFmtId="10" fontId="20" fillId="0" borderId="1" xfId="28" applyNumberFormat="1" applyFont="1" applyFill="1" applyBorder="1" applyAlignment="1">
      <alignment horizontal="center" vertical="center" shrinkToFit="1"/>
    </xf>
    <xf numFmtId="10" fontId="34" fillId="0" borderId="1" xfId="28" applyNumberFormat="1" applyFont="1" applyFill="1" applyBorder="1" applyAlignment="1">
      <alignment horizontal="center" vertical="center" shrinkToFit="1"/>
    </xf>
    <xf numFmtId="195" fontId="35" fillId="0" borderId="19" xfId="0" applyNumberFormat="1" applyFont="1" applyFill="1" applyBorder="1" applyAlignment="1">
      <alignment horizontal="center" vertical="center" shrinkToFit="1"/>
    </xf>
    <xf numFmtId="195" fontId="20" fillId="0" borderId="1" xfId="0" applyNumberFormat="1" applyFont="1" applyFill="1" applyBorder="1" applyAlignment="1">
      <alignment horizontal="center" vertical="center" shrinkToFit="1"/>
    </xf>
    <xf numFmtId="195" fontId="20" fillId="0" borderId="2" xfId="0" applyNumberFormat="1" applyFont="1" applyFill="1" applyBorder="1" applyAlignment="1">
      <alignment horizontal="center" vertical="center" shrinkToFit="1"/>
    </xf>
    <xf numFmtId="195" fontId="20" fillId="0" borderId="7" xfId="28" applyNumberFormat="1" applyFont="1" applyFill="1" applyBorder="1" applyAlignment="1">
      <alignment horizontal="center" vertical="center" shrinkToFit="1"/>
    </xf>
    <xf numFmtId="195" fontId="20" fillId="0" borderId="12" xfId="28" applyNumberFormat="1" applyFont="1" applyFill="1" applyBorder="1" applyAlignment="1">
      <alignment horizontal="center" vertical="center" shrinkToFit="1"/>
    </xf>
    <xf numFmtId="201" fontId="20" fillId="0" borderId="1" xfId="1" applyNumberFormat="1" applyFont="1" applyFill="1" applyBorder="1" applyAlignment="1">
      <alignment horizontal="center" vertical="center" shrinkToFit="1"/>
    </xf>
    <xf numFmtId="198" fontId="20" fillId="0" borderId="1" xfId="28" applyNumberFormat="1" applyFont="1" applyFill="1" applyBorder="1" applyAlignment="1">
      <alignment horizontal="center" vertical="center" shrinkToFit="1"/>
    </xf>
    <xf numFmtId="187" fontId="20" fillId="0" borderId="1" xfId="28" applyNumberFormat="1" applyFont="1" applyFill="1" applyBorder="1" applyAlignment="1">
      <alignment vertical="center" shrinkToFit="1"/>
    </xf>
    <xf numFmtId="183" fontId="20" fillId="0" borderId="1" xfId="28" applyNumberFormat="1" applyFont="1" applyFill="1" applyBorder="1" applyAlignment="1">
      <alignment vertical="center" shrinkToFit="1"/>
    </xf>
    <xf numFmtId="9" fontId="20" fillId="0" borderId="1" xfId="28" applyNumberFormat="1" applyFont="1" applyFill="1" applyBorder="1" applyAlignment="1">
      <alignment horizontal="center" vertical="center" shrinkToFit="1"/>
    </xf>
    <xf numFmtId="0" fontId="20" fillId="0" borderId="1" xfId="28" applyFont="1" applyFill="1" applyBorder="1" applyAlignment="1">
      <alignment horizontal="center" vertical="center" shrinkToFit="1"/>
    </xf>
    <xf numFmtId="187" fontId="20" fillId="0" borderId="1" xfId="4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28" applyFont="1" applyFill="1" applyAlignment="1">
      <alignment vertical="center"/>
    </xf>
    <xf numFmtId="43" fontId="20" fillId="0" borderId="0" xfId="44" applyFont="1" applyFill="1" applyAlignment="1">
      <alignment vertical="center"/>
    </xf>
    <xf numFmtId="9" fontId="20" fillId="0" borderId="0" xfId="44" applyNumberFormat="1" applyFont="1" applyFill="1" applyAlignment="1">
      <alignment vertical="center"/>
    </xf>
    <xf numFmtId="190" fontId="20" fillId="0" borderId="0" xfId="28" applyNumberFormat="1" applyFont="1" applyFill="1" applyAlignment="1">
      <alignment vertical="center"/>
    </xf>
    <xf numFmtId="0" fontId="20" fillId="0" borderId="0" xfId="28" applyFont="1" applyFill="1" applyAlignment="1">
      <alignment horizontal="right" vertical="center"/>
    </xf>
    <xf numFmtId="14" fontId="10" fillId="0" borderId="0" xfId="28" applyNumberFormat="1" applyFont="1" applyFill="1" applyAlignment="1">
      <alignment horizontal="center" vertical="center"/>
    </xf>
    <xf numFmtId="0" fontId="10" fillId="0" borderId="0" xfId="28" applyFont="1" applyFill="1" applyAlignment="1">
      <alignment horizontal="center" vertical="center"/>
    </xf>
    <xf numFmtId="0" fontId="20" fillId="0" borderId="1" xfId="28" applyNumberFormat="1" applyFont="1" applyFill="1" applyBorder="1" applyAlignment="1">
      <alignment horizontal="center" vertical="center" shrinkToFit="1"/>
    </xf>
    <xf numFmtId="43" fontId="20" fillId="0" borderId="0" xfId="44" applyFont="1" applyFill="1" applyAlignment="1">
      <alignment horizontal="center" vertical="center" shrinkToFit="1"/>
    </xf>
    <xf numFmtId="197" fontId="20" fillId="0" borderId="0" xfId="28" applyNumberFormat="1" applyFont="1" applyFill="1" applyAlignment="1">
      <alignment horizontal="center" vertical="center" shrinkToFit="1"/>
    </xf>
    <xf numFmtId="193" fontId="20" fillId="0" borderId="0" xfId="28" applyNumberFormat="1" applyFont="1" applyFill="1" applyAlignment="1">
      <alignment horizontal="center" vertical="center" shrinkToFit="1"/>
    </xf>
    <xf numFmtId="201" fontId="20" fillId="0" borderId="0" xfId="44" applyNumberFormat="1" applyFont="1" applyFill="1" applyAlignment="1">
      <alignment horizontal="center" vertical="center" shrinkToFit="1"/>
    </xf>
    <xf numFmtId="9" fontId="20" fillId="0" borderId="0" xfId="28" applyNumberFormat="1" applyFont="1" applyFill="1" applyAlignment="1">
      <alignment horizontal="center" vertical="center" shrinkToFit="1"/>
    </xf>
    <xf numFmtId="0" fontId="10" fillId="0" borderId="1" xfId="28" applyNumberFormat="1" applyFont="1" applyFill="1" applyBorder="1" applyAlignment="1">
      <alignment horizontal="center" vertical="center" shrinkToFit="1"/>
    </xf>
    <xf numFmtId="0" fontId="10" fillId="0" borderId="0" xfId="28" applyFont="1" applyFill="1" applyAlignment="1">
      <alignment horizontal="center" vertical="center" shrinkToFit="1"/>
    </xf>
    <xf numFmtId="43" fontId="1" fillId="0" borderId="0" xfId="1" applyFont="1" applyFill="1" applyAlignment="1">
      <alignment vertical="center"/>
    </xf>
    <xf numFmtId="9" fontId="1" fillId="0" borderId="0" xfId="3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49" fontId="3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32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center" vertical="center"/>
    </xf>
    <xf numFmtId="0" fontId="12" fillId="0" borderId="2" xfId="28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left" vertical="center" shrinkToFit="1"/>
    </xf>
    <xf numFmtId="0" fontId="39" fillId="0" borderId="1" xfId="0" applyFont="1" applyFill="1" applyBorder="1" applyAlignment="1" applyProtection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/>
    </xf>
    <xf numFmtId="199" fontId="1" fillId="0" borderId="1" xfId="0" applyNumberFormat="1" applyFont="1" applyFill="1" applyBorder="1" applyAlignment="1">
      <alignment horizontal="center" shrinkToFit="1"/>
    </xf>
    <xf numFmtId="43" fontId="1" fillId="0" borderId="0" xfId="1" applyFont="1" applyFill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179" fontId="36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43" fontId="36" fillId="0" borderId="1" xfId="1" applyFont="1" applyFill="1" applyBorder="1" applyAlignment="1">
      <alignment vertical="center" wrapText="1"/>
    </xf>
    <xf numFmtId="43" fontId="36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vertical="center" shrinkToFit="1"/>
    </xf>
    <xf numFmtId="43" fontId="1" fillId="0" borderId="1" xfId="1" applyFont="1" applyFill="1" applyBorder="1" applyAlignment="1">
      <alignment horizontal="right" vertical="center" shrinkToFit="1"/>
    </xf>
    <xf numFmtId="4" fontId="36" fillId="0" borderId="1" xfId="0" applyNumberFormat="1" applyFont="1" applyFill="1" applyBorder="1" applyAlignment="1" applyProtection="1">
      <alignment horizontal="right" vertical="center" shrinkToFit="1"/>
    </xf>
    <xf numFmtId="43" fontId="36" fillId="0" borderId="1" xfId="1" applyFont="1" applyFill="1" applyBorder="1" applyAlignment="1" applyProtection="1">
      <alignment horizontal="right" vertical="center" shrinkToFit="1"/>
    </xf>
    <xf numFmtId="10" fontId="1" fillId="0" borderId="1" xfId="3" applyNumberFormat="1" applyFont="1" applyFill="1" applyBorder="1" applyAlignment="1">
      <alignment horizontal="center" vertical="center" shrinkToFit="1"/>
    </xf>
    <xf numFmtId="43" fontId="1" fillId="0" borderId="0" xfId="1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87" fontId="41" fillId="0" borderId="0" xfId="0" applyNumberFormat="1" applyFont="1" applyFill="1" applyBorder="1" applyAlignment="1">
      <alignment vertical="center"/>
    </xf>
    <xf numFmtId="187" fontId="42" fillId="0" borderId="0" xfId="0" applyNumberFormat="1" applyFont="1" applyFill="1" applyBorder="1" applyAlignment="1">
      <alignment vertical="center"/>
    </xf>
    <xf numFmtId="187" fontId="36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 shrinkToFit="1"/>
    </xf>
    <xf numFmtId="0" fontId="36" fillId="0" borderId="1" xfId="0" applyFont="1" applyFill="1" applyBorder="1" applyAlignment="1">
      <alignment vertical="center"/>
    </xf>
    <xf numFmtId="10" fontId="10" fillId="0" borderId="1" xfId="3" applyNumberFormat="1" applyFont="1" applyFill="1" applyBorder="1" applyAlignment="1">
      <alignment horizontal="center" vertical="center" shrinkToFit="1"/>
    </xf>
    <xf numFmtId="187" fontId="36" fillId="0" borderId="1" xfId="0" applyNumberFormat="1" applyFont="1" applyFill="1" applyBorder="1" applyAlignment="1">
      <alignment vertical="center"/>
    </xf>
    <xf numFmtId="187" fontId="4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49" fontId="44" fillId="0" borderId="1" xfId="0" applyNumberFormat="1" applyFont="1" applyFill="1" applyBorder="1" applyAlignment="1">
      <alignment horizontal="left" vertical="center" wrapText="1"/>
    </xf>
    <xf numFmtId="0" fontId="44" fillId="0" borderId="1" xfId="0" applyNumberFormat="1" applyFont="1" applyFill="1" applyBorder="1" applyAlignment="1">
      <alignment horizontal="left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/>
    <xf numFmtId="43" fontId="46" fillId="0" borderId="1" xfId="1" applyFont="1" applyFill="1" applyBorder="1" applyAlignment="1">
      <alignment horizontal="center" vertical="center"/>
    </xf>
    <xf numFmtId="200" fontId="44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43" fontId="42" fillId="0" borderId="1" xfId="1" applyFont="1" applyFill="1" applyBorder="1" applyAlignment="1" applyProtection="1">
      <alignment horizontal="right" vertical="center"/>
    </xf>
    <xf numFmtId="43" fontId="47" fillId="0" borderId="1" xfId="1" applyFont="1" applyFill="1" applyBorder="1" applyAlignment="1" applyProtection="1">
      <alignment horizontal="right" vertical="center"/>
    </xf>
    <xf numFmtId="0" fontId="42" fillId="0" borderId="1" xfId="1" applyNumberFormat="1" applyFont="1" applyFill="1" applyBorder="1" applyAlignment="1" applyProtection="1">
      <alignment horizontal="right" vertical="center"/>
    </xf>
    <xf numFmtId="0" fontId="47" fillId="0" borderId="1" xfId="1" applyNumberFormat="1" applyFont="1" applyFill="1" applyBorder="1" applyAlignment="1" applyProtection="1">
      <alignment horizontal="right" vertical="center"/>
    </xf>
    <xf numFmtId="43" fontId="43" fillId="0" borderId="1" xfId="1" applyFont="1" applyFill="1" applyBorder="1" applyAlignment="1">
      <alignment horizontal="right" vertical="center" wrapText="1"/>
    </xf>
    <xf numFmtId="43" fontId="48" fillId="0" borderId="1" xfId="1" applyFont="1" applyFill="1" applyBorder="1" applyAlignment="1">
      <alignment horizontal="right" vertical="center" wrapText="1"/>
    </xf>
    <xf numFmtId="178" fontId="44" fillId="0" borderId="1" xfId="0" applyNumberFormat="1" applyFont="1" applyFill="1" applyBorder="1" applyAlignment="1">
      <alignment horizontal="left" vertical="center" wrapText="1"/>
    </xf>
    <xf numFmtId="178" fontId="40" fillId="0" borderId="1" xfId="0" applyNumberFormat="1" applyFont="1" applyFill="1" applyBorder="1" applyAlignment="1">
      <alignment horizontal="left" vertical="center" wrapText="1"/>
    </xf>
    <xf numFmtId="178" fontId="49" fillId="0" borderId="1" xfId="0" applyNumberFormat="1" applyFont="1" applyFill="1" applyBorder="1" applyAlignment="1">
      <alignment horizontal="left" vertical="center" wrapText="1"/>
    </xf>
    <xf numFmtId="0" fontId="43" fillId="0" borderId="1" xfId="1" applyNumberFormat="1" applyFont="1" applyFill="1" applyBorder="1" applyAlignment="1">
      <alignment horizontal="right" vertical="center" wrapText="1"/>
    </xf>
    <xf numFmtId="49" fontId="4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43" fillId="0" borderId="1" xfId="1" applyNumberFormat="1" applyFont="1" applyFill="1" applyBorder="1" applyAlignment="1" applyProtection="1">
      <alignment horizontal="right" vertical="center"/>
    </xf>
    <xf numFmtId="43" fontId="42" fillId="0" borderId="1" xfId="1" applyFont="1" applyFill="1" applyBorder="1" applyAlignment="1">
      <alignment horizontal="right" vertical="center" wrapText="1"/>
    </xf>
    <xf numFmtId="178" fontId="24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shrinkToFit="1"/>
    </xf>
    <xf numFmtId="49" fontId="44" fillId="0" borderId="1" xfId="0" applyNumberFormat="1" applyFont="1" applyFill="1" applyBorder="1" applyAlignment="1">
      <alignment horizontal="left" vertical="center"/>
    </xf>
    <xf numFmtId="0" fontId="50" fillId="0" borderId="1" xfId="0" applyFont="1" applyFill="1" applyBorder="1" applyAlignment="1"/>
    <xf numFmtId="0" fontId="51" fillId="0" borderId="1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203" fontId="44" fillId="0" borderId="1" xfId="0" applyNumberFormat="1" applyFont="1" applyFill="1" applyBorder="1" applyAlignment="1">
      <alignment horizontal="center" vertical="center" wrapText="1"/>
    </xf>
    <xf numFmtId="43" fontId="43" fillId="0" borderId="1" xfId="1" applyFont="1" applyFill="1" applyBorder="1" applyAlignment="1" applyProtection="1">
      <alignment horizontal="right" vertical="center"/>
    </xf>
    <xf numFmtId="43" fontId="36" fillId="0" borderId="1" xfId="1" applyFont="1" applyFill="1" applyBorder="1" applyAlignment="1">
      <alignment horizontal="right" vertical="center" wrapText="1"/>
    </xf>
    <xf numFmtId="0" fontId="48" fillId="0" borderId="1" xfId="1" applyNumberFormat="1" applyFont="1" applyFill="1" applyBorder="1" applyAlignment="1">
      <alignment horizontal="right" vertical="center" wrapText="1"/>
    </xf>
    <xf numFmtId="202" fontId="1" fillId="0" borderId="0" xfId="1" applyNumberFormat="1" applyFont="1" applyFill="1" applyAlignment="1">
      <alignment vertical="center"/>
    </xf>
    <xf numFmtId="201" fontId="1" fillId="0" borderId="0" xfId="1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52" fillId="0" borderId="1" xfId="0" applyFont="1" applyFill="1" applyBorder="1" applyAlignment="1" applyProtection="1">
      <alignment horizontal="left" vertical="center"/>
    </xf>
    <xf numFmtId="0" fontId="53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wrapText="1"/>
    </xf>
    <xf numFmtId="198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4" fontId="4" fillId="0" borderId="1" xfId="0" applyNumberFormat="1" applyFont="1" applyFill="1" applyBorder="1" applyAlignment="1">
      <alignment horizontal="center" vertical="center"/>
    </xf>
    <xf numFmtId="206" fontId="54" fillId="0" borderId="1" xfId="0" applyNumberFormat="1" applyFont="1" applyFill="1" applyBorder="1" applyAlignment="1">
      <alignment horizontal="center" vertical="center"/>
    </xf>
    <xf numFmtId="189" fontId="11" fillId="0" borderId="1" xfId="0" applyNumberFormat="1" applyFont="1" applyFill="1" applyBorder="1" applyAlignment="1">
      <alignment horizontal="center" vertical="center" wrapText="1"/>
    </xf>
    <xf numFmtId="202" fontId="1" fillId="0" borderId="1" xfId="1" applyNumberFormat="1" applyFont="1" applyFill="1" applyBorder="1" applyAlignment="1">
      <alignment horizontal="center" vertical="center" shrinkToFit="1"/>
    </xf>
    <xf numFmtId="0" fontId="54" fillId="0" borderId="1" xfId="0" applyNumberFormat="1" applyFont="1" applyFill="1" applyBorder="1" applyAlignment="1">
      <alignment horizontal="center" vertical="center"/>
    </xf>
    <xf numFmtId="206" fontId="11" fillId="0" borderId="1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02" fontId="1" fillId="0" borderId="1" xfId="1" applyNumberFormat="1" applyFont="1" applyFill="1" applyBorder="1" applyAlignment="1">
      <alignment horizontal="right" vertical="center" shrinkToFit="1"/>
    </xf>
    <xf numFmtId="202" fontId="1" fillId="0" borderId="1" xfId="1" applyNumberFormat="1" applyFont="1" applyFill="1" applyBorder="1" applyAlignment="1">
      <alignment vertical="center" shrinkToFit="1"/>
    </xf>
    <xf numFmtId="43" fontId="1" fillId="0" borderId="0" xfId="1" applyFont="1" applyFill="1" applyAlignment="1">
      <alignment vertical="center" shrinkToFit="1"/>
    </xf>
    <xf numFmtId="202" fontId="1" fillId="0" borderId="0" xfId="1" applyNumberFormat="1" applyFont="1" applyFill="1" applyAlignment="1">
      <alignment vertical="center" shrinkToFit="1"/>
    </xf>
    <xf numFmtId="0" fontId="55" fillId="0" borderId="0" xfId="2" applyFont="1" applyFill="1" applyAlignment="1" applyProtection="1">
      <alignment horizontal="right" vertical="center"/>
    </xf>
    <xf numFmtId="43" fontId="1" fillId="0" borderId="1" xfId="1" applyFont="1" applyFill="1" applyBorder="1" applyAlignment="1">
      <alignment horizontal="center" vertical="center"/>
    </xf>
    <xf numFmtId="202" fontId="1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201" fontId="1" fillId="0" borderId="1" xfId="1" applyNumberFormat="1" applyFont="1" applyFill="1" applyBorder="1" applyAlignment="1">
      <alignment horizontal="center" vertical="center" shrinkToFit="1"/>
    </xf>
    <xf numFmtId="9" fontId="1" fillId="0" borderId="1" xfId="3" applyFont="1" applyFill="1" applyBorder="1" applyAlignment="1">
      <alignment horizontal="center" vertical="center" shrinkToFit="1"/>
    </xf>
    <xf numFmtId="10" fontId="10" fillId="0" borderId="1" xfId="0" applyNumberFormat="1" applyFont="1" applyFill="1" applyBorder="1" applyAlignment="1">
      <alignment horizontal="center" vertical="center" shrinkToFit="1"/>
    </xf>
    <xf numFmtId="43" fontId="1" fillId="0" borderId="1" xfId="1" applyFont="1" applyFill="1" applyBorder="1" applyAlignment="1">
      <alignment horizontal="center" vertical="center" shrinkToFit="1"/>
    </xf>
    <xf numFmtId="201" fontId="1" fillId="0" borderId="1" xfId="1" applyNumberFormat="1" applyFont="1" applyFill="1" applyBorder="1" applyAlignment="1">
      <alignment horizontal="right" vertical="center" shrinkToFit="1"/>
    </xf>
    <xf numFmtId="201" fontId="1" fillId="0" borderId="1" xfId="1" applyNumberFormat="1" applyFont="1" applyFill="1" applyBorder="1" applyAlignment="1">
      <alignment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206" fontId="1" fillId="0" borderId="1" xfId="0" applyNumberFormat="1" applyFont="1" applyFill="1" applyBorder="1" applyAlignment="1" applyProtection="1">
      <alignment horizontal="center" vertical="center"/>
    </xf>
    <xf numFmtId="206" fontId="37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06" fontId="4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shrinkToFit="1"/>
    </xf>
    <xf numFmtId="0" fontId="56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1" fillId="0" borderId="1" xfId="28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187" fontId="1" fillId="0" borderId="3" xfId="0" applyNumberFormat="1" applyFont="1" applyFill="1" applyBorder="1" applyAlignment="1">
      <alignment vertical="center" shrinkToFit="1"/>
    </xf>
    <xf numFmtId="200" fontId="1" fillId="0" borderId="1" xfId="0" applyNumberFormat="1" applyFont="1" applyFill="1" applyBorder="1" applyAlignment="1">
      <alignment horizontal="center" vertical="center" shrinkToFit="1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0" fontId="58" fillId="0" borderId="0" xfId="2" applyFont="1" applyFill="1" applyAlignment="1" applyProtection="1">
      <alignment horizontal="right" vertical="center"/>
    </xf>
    <xf numFmtId="0" fontId="28" fillId="0" borderId="0" xfId="29" applyFont="1">
      <alignment vertical="center"/>
    </xf>
    <xf numFmtId="200" fontId="28" fillId="0" borderId="0" xfId="29" applyNumberFormat="1" applyFont="1">
      <alignment vertical="center"/>
    </xf>
    <xf numFmtId="0" fontId="28" fillId="0" borderId="0" xfId="9" applyFont="1">
      <alignment vertical="center"/>
    </xf>
    <xf numFmtId="178" fontId="1" fillId="0" borderId="0" xfId="29" applyNumberFormat="1" applyFont="1" applyAlignment="1">
      <alignment horizontal="center" vertical="center"/>
    </xf>
    <xf numFmtId="200" fontId="1" fillId="0" borderId="0" xfId="29" applyNumberFormat="1" applyFont="1" applyAlignment="1">
      <alignment horizontal="center" vertical="center"/>
    </xf>
    <xf numFmtId="0" fontId="1" fillId="0" borderId="0" xfId="29" applyFont="1" applyAlignment="1">
      <alignment horizontal="center" vertical="center"/>
    </xf>
    <xf numFmtId="178" fontId="1" fillId="0" borderId="0" xfId="29" applyNumberFormat="1" applyFont="1">
      <alignment vertical="center"/>
    </xf>
    <xf numFmtId="200" fontId="1" fillId="0" borderId="0" xfId="29" applyNumberFormat="1" applyFont="1">
      <alignment vertical="center"/>
    </xf>
    <xf numFmtId="0" fontId="1" fillId="0" borderId="0" xfId="29" applyFont="1">
      <alignment vertical="center"/>
    </xf>
    <xf numFmtId="2" fontId="14" fillId="0" borderId="1" xfId="6" applyNumberFormat="1" applyFont="1" applyBorder="1" applyAlignment="1">
      <alignment horizontal="center" vertical="center"/>
    </xf>
    <xf numFmtId="0" fontId="1" fillId="0" borderId="1" xfId="29" applyFont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1" fillId="5" borderId="1" xfId="29" applyFont="1" applyFill="1" applyBorder="1" applyAlignment="1">
      <alignment horizontal="center" vertical="center"/>
    </xf>
    <xf numFmtId="200" fontId="1" fillId="5" borderId="1" xfId="29" applyNumberFormat="1" applyFont="1" applyFill="1" applyBorder="1" applyAlignment="1">
      <alignment horizontal="center" vertical="center"/>
    </xf>
    <xf numFmtId="43" fontId="1" fillId="0" borderId="1" xfId="48" applyFont="1" applyBorder="1">
      <alignment vertical="center"/>
    </xf>
    <xf numFmtId="0" fontId="42" fillId="0" borderId="1" xfId="28" applyFont="1" applyFill="1" applyBorder="1" applyAlignment="1">
      <alignment horizontal="left" vertical="center" shrinkToFit="1"/>
    </xf>
    <xf numFmtId="0" fontId="42" fillId="0" borderId="1" xfId="0" applyFont="1" applyFill="1" applyBorder="1" applyAlignment="1">
      <alignment horizontal="left" vertical="center" shrinkToFit="1"/>
    </xf>
    <xf numFmtId="0" fontId="43" fillId="0" borderId="1" xfId="0" applyFont="1" applyFill="1" applyBorder="1" applyAlignment="1">
      <alignment horizontal="left" vertical="center" wrapText="1"/>
    </xf>
    <xf numFmtId="187" fontId="3" fillId="0" borderId="0" xfId="2" applyNumberFormat="1" applyFont="1" applyAlignment="1" applyProtection="1">
      <alignment horizontal="center" vertical="center"/>
    </xf>
    <xf numFmtId="0" fontId="1" fillId="0" borderId="0" xfId="29" applyFont="1" applyAlignment="1">
      <alignment horizontal="right" vertical="center"/>
    </xf>
    <xf numFmtId="1" fontId="14" fillId="0" borderId="1" xfId="50" applyNumberFormat="1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0" fontId="1" fillId="0" borderId="1" xfId="29" applyFont="1" applyBorder="1" applyAlignment="1">
      <alignment vertical="center" shrinkToFit="1"/>
    </xf>
    <xf numFmtId="0" fontId="1" fillId="0" borderId="1" xfId="39" applyFont="1" applyBorder="1"/>
    <xf numFmtId="0" fontId="1" fillId="5" borderId="1" xfId="29" applyFont="1" applyFill="1" applyBorder="1">
      <alignment vertical="center"/>
    </xf>
    <xf numFmtId="200" fontId="1" fillId="5" borderId="1" xfId="29" applyNumberFormat="1" applyFont="1" applyFill="1" applyBorder="1">
      <alignment vertical="center"/>
    </xf>
    <xf numFmtId="43" fontId="1" fillId="5" borderId="1" xfId="29" applyNumberFormat="1" applyFont="1" applyFill="1" applyBorder="1">
      <alignment vertical="center"/>
    </xf>
    <xf numFmtId="0" fontId="14" fillId="0" borderId="1" xfId="29" applyFont="1" applyBorder="1" applyAlignment="1">
      <alignment horizontal="center" vertical="center"/>
    </xf>
    <xf numFmtId="0" fontId="1" fillId="0" borderId="1" xfId="29" applyFont="1" applyBorder="1">
      <alignment vertical="center"/>
    </xf>
    <xf numFmtId="0" fontId="29" fillId="0" borderId="17" xfId="0" applyFont="1" applyBorder="1" applyAlignment="1">
      <alignment horizontal="left" vertical="center" shrinkToFit="1"/>
    </xf>
    <xf numFmtId="0" fontId="29" fillId="0" borderId="17" xfId="0" applyFont="1" applyBorder="1" applyAlignment="1">
      <alignment horizontal="center" vertical="center" shrinkToFit="1"/>
    </xf>
    <xf numFmtId="195" fontId="29" fillId="0" borderId="17" xfId="0" applyNumberFormat="1" applyFont="1" applyBorder="1" applyAlignment="1">
      <alignment horizontal="center" vertical="center" shrinkToFit="1"/>
    </xf>
    <xf numFmtId="2" fontId="29" fillId="0" borderId="17" xfId="0" applyNumberFormat="1" applyFont="1" applyBorder="1" applyAlignment="1">
      <alignment horizontal="center" vertical="center" shrinkToFit="1"/>
    </xf>
    <xf numFmtId="195" fontId="18" fillId="0" borderId="1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right" vertical="center" shrinkToFit="1"/>
    </xf>
    <xf numFmtId="0" fontId="29" fillId="0" borderId="17" xfId="0" applyFont="1" applyFill="1" applyBorder="1" applyAlignment="1">
      <alignment horizontal="left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195" fontId="29" fillId="0" borderId="17" xfId="0" applyNumberFormat="1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right" vertical="center" shrinkToFit="1"/>
    </xf>
    <xf numFmtId="195" fontId="18" fillId="0" borderId="1" xfId="0" applyNumberFormat="1" applyFont="1" applyFill="1" applyBorder="1" applyAlignment="1">
      <alignment horizontal="center" vertical="center" shrinkToFit="1"/>
    </xf>
    <xf numFmtId="187" fontId="1" fillId="0" borderId="1" xfId="0" applyNumberFormat="1" applyFont="1" applyFill="1" applyBorder="1" applyAlignment="1">
      <alignment shrinkToFit="1"/>
    </xf>
    <xf numFmtId="4" fontId="29" fillId="0" borderId="17" xfId="0" applyNumberFormat="1" applyFont="1" applyBorder="1" applyAlignment="1">
      <alignment horizontal="right" vertical="center" shrinkToFit="1"/>
    </xf>
    <xf numFmtId="10" fontId="1" fillId="0" borderId="1" xfId="3" applyNumberFormat="1" applyFont="1" applyBorder="1" applyAlignment="1">
      <alignment horizontal="right" vertical="center" shrinkToFit="1"/>
    </xf>
    <xf numFmtId="201" fontId="1" fillId="0" borderId="1" xfId="1" applyNumberFormat="1" applyFont="1" applyBorder="1" applyAlignment="1">
      <alignment horizontal="center" vertical="center" shrinkToFit="1"/>
    </xf>
    <xf numFmtId="4" fontId="29" fillId="0" borderId="17" xfId="0" applyNumberFormat="1" applyFont="1" applyFill="1" applyBorder="1" applyAlignment="1">
      <alignment horizontal="right" vertical="center" shrinkToFit="1"/>
    </xf>
    <xf numFmtId="183" fontId="29" fillId="0" borderId="17" xfId="0" applyNumberFormat="1" applyFont="1" applyFill="1" applyBorder="1" applyAlignment="1">
      <alignment horizontal="right" vertical="center" shrinkToFit="1"/>
    </xf>
    <xf numFmtId="10" fontId="1" fillId="0" borderId="1" xfId="3" applyNumberFormat="1" applyFont="1" applyFill="1" applyBorder="1" applyAlignment="1">
      <alignment horizontal="right" vertical="center" shrinkToFit="1"/>
    </xf>
    <xf numFmtId="183" fontId="29" fillId="0" borderId="17" xfId="0" applyNumberFormat="1" applyFont="1" applyBorder="1" applyAlignment="1">
      <alignment horizontal="right" vertical="center" shrinkToFit="1"/>
    </xf>
    <xf numFmtId="187" fontId="29" fillId="0" borderId="17" xfId="0" applyNumberFormat="1" applyFont="1" applyBorder="1" applyAlignment="1">
      <alignment horizontal="right" vertical="center" shrinkToFit="1"/>
    </xf>
    <xf numFmtId="183" fontId="1" fillId="0" borderId="1" xfId="0" applyNumberFormat="1" applyFont="1" applyFill="1" applyBorder="1" applyAlignment="1">
      <alignment horizontal="right" vertical="center" shrinkToFit="1"/>
    </xf>
    <xf numFmtId="9" fontId="1" fillId="0" borderId="1" xfId="3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49" fontId="44" fillId="6" borderId="1" xfId="0" applyNumberFormat="1" applyFont="1" applyFill="1" applyBorder="1" applyAlignment="1">
      <alignment horizontal="left" vertical="center" wrapText="1"/>
    </xf>
    <xf numFmtId="178" fontId="44" fillId="6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left" vertical="center" wrapText="1"/>
    </xf>
    <xf numFmtId="178" fontId="44" fillId="2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left" vertical="center" wrapText="1"/>
    </xf>
    <xf numFmtId="49" fontId="59" fillId="2" borderId="1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vertical="center" shrinkToFit="1"/>
    </xf>
    <xf numFmtId="0" fontId="29" fillId="0" borderId="17" xfId="0" applyFont="1" applyBorder="1" applyAlignment="1">
      <alignment horizontal="left" vertical="center"/>
    </xf>
    <xf numFmtId="195" fontId="29" fillId="0" borderId="17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0" fontId="40" fillId="6" borderId="1" xfId="0" applyNumberFormat="1" applyFont="1" applyFill="1" applyBorder="1" applyAlignment="1">
      <alignment horizontal="left" vertical="center" wrapText="1"/>
    </xf>
    <xf numFmtId="0" fontId="44" fillId="6" borderId="1" xfId="0" applyNumberFormat="1" applyFont="1" applyFill="1" applyBorder="1" applyAlignment="1">
      <alignment horizontal="left" vertical="center" wrapText="1"/>
    </xf>
    <xf numFmtId="187" fontId="42" fillId="6" borderId="1" xfId="0" applyNumberFormat="1" applyFont="1" applyFill="1" applyBorder="1" applyAlignment="1" applyProtection="1">
      <alignment vertical="center"/>
    </xf>
    <xf numFmtId="196" fontId="42" fillId="6" borderId="1" xfId="0" applyNumberFormat="1" applyFont="1" applyFill="1" applyBorder="1" applyAlignment="1" applyProtection="1">
      <alignment horizontal="center" vertical="center"/>
    </xf>
    <xf numFmtId="0" fontId="47" fillId="6" borderId="1" xfId="0" applyFont="1" applyFill="1" applyBorder="1" applyAlignment="1" applyProtection="1">
      <alignment horizontal="center" vertical="center"/>
    </xf>
    <xf numFmtId="0" fontId="42" fillId="6" borderId="1" xfId="0" applyFont="1" applyFill="1" applyBorder="1" applyAlignment="1" applyProtection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187" fontId="42" fillId="0" borderId="1" xfId="0" applyNumberFormat="1" applyFont="1" applyFill="1" applyBorder="1" applyAlignment="1" applyProtection="1">
      <alignment vertical="center"/>
    </xf>
    <xf numFmtId="196" fontId="42" fillId="0" borderId="1" xfId="0" applyNumberFormat="1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left" vertical="center" wrapText="1"/>
    </xf>
    <xf numFmtId="187" fontId="61" fillId="0" borderId="1" xfId="0" applyNumberFormat="1" applyFont="1" applyFill="1" applyBorder="1" applyAlignment="1" applyProtection="1">
      <alignment vertical="center"/>
    </xf>
    <xf numFmtId="196" fontId="61" fillId="0" borderId="1" xfId="0" applyNumberFormat="1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horizontal="center" vertical="center"/>
    </xf>
    <xf numFmtId="0" fontId="61" fillId="0" borderId="1" xfId="0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43" fontId="48" fillId="6" borderId="1" xfId="1" applyFont="1" applyFill="1" applyBorder="1" applyAlignment="1">
      <alignment horizontal="right" vertical="center" wrapText="1"/>
    </xf>
    <xf numFmtId="43" fontId="29" fillId="0" borderId="17" xfId="1" applyFont="1" applyBorder="1" applyAlignment="1">
      <alignment horizontal="right" vertical="center"/>
    </xf>
    <xf numFmtId="10" fontId="29" fillId="0" borderId="17" xfId="0" applyNumberFormat="1" applyFont="1" applyBorder="1" applyAlignment="1">
      <alignment horizontal="right" vertical="center"/>
    </xf>
    <xf numFmtId="178" fontId="44" fillId="6" borderId="1" xfId="0" applyNumberFormat="1" applyFont="1" applyFill="1" applyBorder="1" applyAlignment="1">
      <alignment horizontal="left" vertical="center" wrapText="1"/>
    </xf>
    <xf numFmtId="43" fontId="48" fillId="2" borderId="1" xfId="1" applyFont="1" applyFill="1" applyBorder="1" applyAlignment="1">
      <alignment horizontal="right" vertical="center" wrapText="1"/>
    </xf>
    <xf numFmtId="178" fontId="60" fillId="0" borderId="1" xfId="0" applyNumberFormat="1" applyFont="1" applyFill="1" applyBorder="1" applyAlignment="1">
      <alignment horizontal="left" vertical="center" wrapText="1"/>
    </xf>
    <xf numFmtId="4" fontId="29" fillId="0" borderId="17" xfId="0" applyNumberFormat="1" applyFont="1" applyBorder="1" applyAlignment="1">
      <alignment horizontal="right" vertical="center"/>
    </xf>
    <xf numFmtId="178" fontId="44" fillId="6" borderId="2" xfId="0" applyNumberFormat="1" applyFont="1" applyFill="1" applyBorder="1" applyAlignment="1">
      <alignment horizontal="left" vertical="center" wrapText="1"/>
    </xf>
    <xf numFmtId="0" fontId="29" fillId="0" borderId="19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183" fontId="29" fillId="0" borderId="17" xfId="0" applyNumberFormat="1" applyFont="1" applyBorder="1" applyAlignment="1">
      <alignment horizontal="right" vertical="center"/>
    </xf>
    <xf numFmtId="183" fontId="1" fillId="0" borderId="1" xfId="0" applyNumberFormat="1" applyFont="1" applyFill="1" applyBorder="1" applyAlignment="1">
      <alignment vertical="center" shrinkToFit="1"/>
    </xf>
    <xf numFmtId="201" fontId="1" fillId="0" borderId="2" xfId="0" applyNumberFormat="1" applyFont="1" applyFill="1" applyBorder="1" applyAlignment="1">
      <alignment horizontal="center" vertical="center" shrinkToFit="1"/>
    </xf>
    <xf numFmtId="201" fontId="1" fillId="0" borderId="1" xfId="0" applyNumberFormat="1" applyFont="1" applyFill="1" applyBorder="1" applyAlignment="1">
      <alignment horizontal="center" vertical="center" shrinkToFit="1"/>
    </xf>
    <xf numFmtId="10" fontId="1" fillId="0" borderId="2" xfId="0" applyNumberFormat="1" applyFont="1" applyFill="1" applyBorder="1" applyAlignment="1">
      <alignment horizontal="center" vertical="center" shrinkToFit="1"/>
    </xf>
    <xf numFmtId="10" fontId="1" fillId="0" borderId="2" xfId="0" applyNumberFormat="1" applyFont="1" applyBorder="1" applyAlignment="1">
      <alignment horizontal="center" vertical="center" shrinkToFit="1"/>
    </xf>
    <xf numFmtId="9" fontId="1" fillId="0" borderId="2" xfId="0" applyNumberFormat="1" applyFont="1" applyBorder="1" applyAlignment="1">
      <alignment horizontal="center" vertical="center" shrinkToFit="1"/>
    </xf>
    <xf numFmtId="0" fontId="46" fillId="0" borderId="0" xfId="0" applyFont="1" applyFill="1" applyBorder="1" applyAlignment="1">
      <alignment vertical="center"/>
    </xf>
    <xf numFmtId="0" fontId="62" fillId="0" borderId="0" xfId="2" applyFont="1" applyFill="1" applyBorder="1" applyAlignment="1" applyProtection="1">
      <alignment vertical="center"/>
    </xf>
    <xf numFmtId="0" fontId="63" fillId="0" borderId="0" xfId="2" applyFont="1" applyFill="1" applyBorder="1" applyAlignment="1" applyProtection="1">
      <alignment vertical="center"/>
    </xf>
    <xf numFmtId="0" fontId="47" fillId="0" borderId="1" xfId="0" applyNumberFormat="1" applyFont="1" applyFill="1" applyBorder="1" applyAlignment="1">
      <alignment horizontal="left" vertical="center" wrapText="1"/>
    </xf>
    <xf numFmtId="49" fontId="49" fillId="0" borderId="1" xfId="0" applyNumberFormat="1" applyFont="1" applyFill="1" applyBorder="1" applyAlignment="1">
      <alignment horizontal="left" vertical="center" wrapText="1"/>
    </xf>
    <xf numFmtId="178" fontId="44" fillId="0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 applyProtection="1">
      <alignment vertical="center"/>
    </xf>
    <xf numFmtId="43" fontId="42" fillId="0" borderId="1" xfId="1" applyFont="1" applyFill="1" applyBorder="1" applyAlignment="1" applyProtection="1">
      <alignment horizontal="center" vertical="center"/>
    </xf>
    <xf numFmtId="43" fontId="47" fillId="0" borderId="1" xfId="1" applyFont="1" applyFill="1" applyBorder="1" applyAlignment="1" applyProtection="1">
      <alignment horizontal="center" vertical="center"/>
    </xf>
    <xf numFmtId="43" fontId="43" fillId="0" borderId="1" xfId="1" applyFont="1" applyFill="1" applyBorder="1" applyAlignment="1" applyProtection="1">
      <alignment horizontal="center" vertical="center"/>
    </xf>
    <xf numFmtId="43" fontId="43" fillId="0" borderId="1" xfId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3" fontId="24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 applyProtection="1">
      <alignment horizontal="center" vertical="center"/>
    </xf>
    <xf numFmtId="0" fontId="42" fillId="0" borderId="1" xfId="1" applyNumberFormat="1" applyFont="1" applyFill="1" applyBorder="1" applyAlignment="1" applyProtection="1">
      <alignment horizontal="center" vertical="center"/>
    </xf>
    <xf numFmtId="178" fontId="43" fillId="0" borderId="1" xfId="0" applyNumberFormat="1" applyFont="1" applyFill="1" applyBorder="1" applyAlignment="1">
      <alignment horizontal="center" vertical="center" wrapText="1"/>
    </xf>
    <xf numFmtId="43" fontId="64" fillId="0" borderId="1" xfId="1" applyFont="1" applyFill="1" applyBorder="1" applyAlignment="1">
      <alignment horizontal="center" vertical="center" wrapText="1"/>
    </xf>
    <xf numFmtId="187" fontId="1" fillId="0" borderId="2" xfId="0" applyNumberFormat="1" applyFont="1" applyFill="1" applyBorder="1" applyAlignment="1">
      <alignment horizontal="center" vertical="center" shrinkToFit="1"/>
    </xf>
    <xf numFmtId="43" fontId="1" fillId="0" borderId="3" xfId="1" applyFont="1" applyFill="1" applyBorder="1" applyAlignment="1">
      <alignment horizontal="right" vertical="center" shrinkToFit="1"/>
    </xf>
    <xf numFmtId="0" fontId="20" fillId="0" borderId="1" xfId="2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2" applyFont="1" applyBorder="1" applyAlignment="1" applyProtection="1">
      <alignment horizontal="left" vertical="center"/>
    </xf>
    <xf numFmtId="43" fontId="1" fillId="0" borderId="0" xfId="1" applyFont="1" applyAlignment="1">
      <alignment vertical="center" shrinkToFit="1"/>
    </xf>
    <xf numFmtId="43" fontId="1" fillId="0" borderId="0" xfId="0" applyNumberFormat="1" applyFont="1" applyAlignment="1">
      <alignment vertical="center"/>
    </xf>
    <xf numFmtId="202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195" fontId="1" fillId="0" borderId="0" xfId="0" applyNumberFormat="1" applyFont="1" applyAlignment="1">
      <alignment vertical="center"/>
    </xf>
    <xf numFmtId="201" fontId="1" fillId="0" borderId="1" xfId="1" applyNumberFormat="1" applyFont="1" applyBorder="1" applyAlignment="1">
      <alignment horizontal="center" vertical="center"/>
    </xf>
    <xf numFmtId="205" fontId="1" fillId="0" borderId="1" xfId="0" applyNumberFormat="1" applyFont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shrinkToFit="1"/>
    </xf>
    <xf numFmtId="43" fontId="1" fillId="0" borderId="1" xfId="44" applyFont="1" applyBorder="1" applyAlignment="1">
      <alignment horizontal="left" vertical="center" shrinkToFit="1"/>
    </xf>
    <xf numFmtId="43" fontId="1" fillId="0" borderId="1" xfId="1" applyFont="1" applyBorder="1" applyAlignment="1">
      <alignment horizontal="left" vertical="center" shrinkToFit="1"/>
    </xf>
    <xf numFmtId="43" fontId="1" fillId="0" borderId="1" xfId="44" applyFont="1" applyBorder="1" applyAlignment="1">
      <alignment horizontal="center" vertical="center" shrinkToFit="1"/>
    </xf>
    <xf numFmtId="43" fontId="1" fillId="0" borderId="1" xfId="44" applyFont="1" applyBorder="1" applyAlignment="1">
      <alignment vertical="center" shrinkToFit="1"/>
    </xf>
    <xf numFmtId="191" fontId="1" fillId="0" borderId="1" xfId="0" applyNumberFormat="1" applyFont="1" applyBorder="1" applyAlignment="1">
      <alignment horizontal="center" vertical="center" shrinkToFit="1"/>
    </xf>
    <xf numFmtId="197" fontId="1" fillId="0" borderId="1" xfId="0" applyNumberFormat="1" applyFont="1" applyBorder="1" applyAlignment="1">
      <alignment vertical="center" shrinkToFit="1"/>
    </xf>
    <xf numFmtId="201" fontId="1" fillId="0" borderId="1" xfId="0" applyNumberFormat="1" applyFont="1" applyBorder="1" applyAlignment="1">
      <alignment horizontal="center" vertical="center" shrinkToFit="1"/>
    </xf>
    <xf numFmtId="19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43" fontId="7" fillId="0" borderId="0" xfId="1" applyFont="1" applyFill="1" applyAlignment="1">
      <alignment vertical="center"/>
    </xf>
    <xf numFmtId="196" fontId="7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10" fontId="7" fillId="0" borderId="1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202" fontId="7" fillId="0" borderId="1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vertical="center" shrinkToFit="1"/>
    </xf>
    <xf numFmtId="49" fontId="11" fillId="0" borderId="2" xfId="0" applyNumberFormat="1" applyFont="1" applyFill="1" applyBorder="1" applyAlignment="1">
      <alignment vertical="center" shrinkToFit="1"/>
    </xf>
    <xf numFmtId="9" fontId="7" fillId="0" borderId="1" xfId="3" applyFont="1" applyFill="1" applyBorder="1" applyAlignment="1">
      <alignment vertical="center" shrinkToFit="1"/>
    </xf>
    <xf numFmtId="9" fontId="7" fillId="0" borderId="0" xfId="3" applyFont="1" applyFill="1" applyAlignment="1">
      <alignment vertical="center"/>
    </xf>
    <xf numFmtId="0" fontId="7" fillId="0" borderId="0" xfId="2" applyFont="1" applyFill="1" applyAlignment="1" applyProtection="1">
      <alignment horizontal="right" vertical="center"/>
    </xf>
    <xf numFmtId="43" fontId="7" fillId="0" borderId="0" xfId="1" applyFont="1" applyFill="1" applyAlignment="1">
      <alignment horizontal="center" vertical="center" shrinkToFit="1"/>
    </xf>
    <xf numFmtId="10" fontId="7" fillId="0" borderId="1" xfId="3" applyNumberFormat="1" applyFont="1" applyFill="1" applyBorder="1" applyAlignment="1">
      <alignment vertical="center" shrinkToFit="1"/>
    </xf>
    <xf numFmtId="9" fontId="7" fillId="0" borderId="1" xfId="3" applyFont="1" applyFill="1" applyBorder="1" applyAlignment="1">
      <alignment horizontal="center" vertical="center" shrinkToFit="1"/>
    </xf>
    <xf numFmtId="43" fontId="7" fillId="0" borderId="0" xfId="1" applyFont="1" applyFill="1" applyAlignment="1">
      <alignment vertical="center" shrinkToFit="1"/>
    </xf>
    <xf numFmtId="9" fontId="7" fillId="0" borderId="1" xfId="3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49" fontId="18" fillId="2" borderId="6" xfId="16" applyNumberFormat="1" applyFont="1" applyFill="1" applyBorder="1" applyAlignment="1">
      <alignment horizontal="left" vertical="center"/>
    </xf>
    <xf numFmtId="49" fontId="18" fillId="2" borderId="8" xfId="16" applyNumberFormat="1" applyFont="1" applyFill="1" applyBorder="1" applyAlignment="1">
      <alignment horizontal="center" vertical="top" wrapText="1"/>
    </xf>
    <xf numFmtId="187" fontId="18" fillId="2" borderId="8" xfId="16" applyNumberFormat="1" applyFont="1" applyFill="1" applyBorder="1" applyAlignment="1">
      <alignment horizontal="right" vertical="center" wrapText="1"/>
    </xf>
    <xf numFmtId="187" fontId="1" fillId="0" borderId="1" xfId="0" applyNumberFormat="1" applyFont="1" applyBorder="1" applyAlignment="1">
      <alignment horizontal="right" vertical="center"/>
    </xf>
    <xf numFmtId="49" fontId="18" fillId="2" borderId="8" xfId="16" applyNumberFormat="1" applyFont="1" applyFill="1" applyBorder="1" applyAlignment="1">
      <alignment horizontal="left" vertical="center"/>
    </xf>
    <xf numFmtId="49" fontId="18" fillId="2" borderId="21" xfId="16" applyNumberFormat="1" applyFont="1" applyFill="1" applyBorder="1" applyAlignment="1">
      <alignment horizontal="center" vertical="top" wrapText="1"/>
    </xf>
    <xf numFmtId="49" fontId="18" fillId="2" borderId="1" xfId="16" applyNumberFormat="1" applyFont="1" applyFill="1" applyBorder="1" applyAlignment="1">
      <alignment horizontal="left" vertical="center"/>
    </xf>
    <xf numFmtId="49" fontId="18" fillId="2" borderId="1" xfId="16" applyNumberFormat="1" applyFont="1" applyFill="1" applyBorder="1" applyAlignment="1">
      <alignment horizontal="center" vertical="top" wrapText="1"/>
    </xf>
    <xf numFmtId="187" fontId="18" fillId="2" borderId="1" xfId="16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18" applyFont="1" applyAlignment="1">
      <alignment horizontal="center" vertical="center"/>
    </xf>
    <xf numFmtId="0" fontId="1" fillId="0" borderId="0" xfId="18" applyFont="1" applyAlignment="1">
      <alignment vertical="center"/>
    </xf>
    <xf numFmtId="0" fontId="1" fillId="0" borderId="0" xfId="18" applyFont="1" applyAlignment="1">
      <alignment horizontal="left" vertical="center"/>
    </xf>
    <xf numFmtId="0" fontId="1" fillId="0" borderId="1" xfId="18" applyFont="1" applyBorder="1" applyAlignment="1">
      <alignment horizontal="center" vertical="center"/>
    </xf>
    <xf numFmtId="187" fontId="1" fillId="0" borderId="1" xfId="18" applyNumberFormat="1" applyFont="1" applyBorder="1" applyAlignment="1">
      <alignment horizontal="center" vertical="center"/>
    </xf>
    <xf numFmtId="49" fontId="1" fillId="0" borderId="1" xfId="18" applyNumberFormat="1" applyFont="1" applyBorder="1" applyAlignment="1">
      <alignment horizontal="center" vertical="center"/>
    </xf>
    <xf numFmtId="0" fontId="1" fillId="0" borderId="1" xfId="18" applyFont="1" applyBorder="1" applyAlignment="1">
      <alignment vertical="center"/>
    </xf>
    <xf numFmtId="49" fontId="1" fillId="0" borderId="1" xfId="18" applyNumberFormat="1" applyFont="1" applyBorder="1" applyAlignment="1">
      <alignment horizontal="center" vertical="center" shrinkToFit="1"/>
    </xf>
    <xf numFmtId="10" fontId="1" fillId="0" borderId="1" xfId="18" applyNumberFormat="1" applyFont="1" applyBorder="1" applyAlignment="1">
      <alignment horizontal="center" vertical="center"/>
    </xf>
    <xf numFmtId="0" fontId="1" fillId="0" borderId="0" xfId="18" applyFont="1" applyAlignment="1">
      <alignment horizontal="right" vertical="center"/>
    </xf>
    <xf numFmtId="43" fontId="1" fillId="0" borderId="1" xfId="18" applyNumberFormat="1" applyFont="1" applyBorder="1" applyAlignment="1">
      <alignment vertical="center" shrinkToFit="1"/>
    </xf>
    <xf numFmtId="9" fontId="1" fillId="0" borderId="1" xfId="18" applyNumberFormat="1" applyFont="1" applyBorder="1" applyAlignment="1">
      <alignment horizontal="center" vertical="center"/>
    </xf>
    <xf numFmtId="0" fontId="1" fillId="0" borderId="0" xfId="18" applyFont="1" applyAlignment="1">
      <alignment horizontal="center" vertical="center" shrinkToFit="1"/>
    </xf>
    <xf numFmtId="0" fontId="1" fillId="0" borderId="0" xfId="18" applyFont="1" applyAlignment="1">
      <alignment vertical="center" shrinkToFit="1"/>
    </xf>
    <xf numFmtId="0" fontId="22" fillId="0" borderId="0" xfId="18" applyFont="1" applyAlignment="1">
      <alignment vertical="center" shrinkToFit="1"/>
    </xf>
    <xf numFmtId="0" fontId="1" fillId="0" borderId="1" xfId="18" applyFont="1" applyBorder="1" applyAlignment="1">
      <alignment horizontal="center" vertical="center" shrinkToFit="1"/>
    </xf>
    <xf numFmtId="0" fontId="1" fillId="0" borderId="1" xfId="18" applyFont="1" applyBorder="1" applyAlignment="1">
      <alignment horizontal="left" vertical="center" shrinkToFit="1"/>
    </xf>
    <xf numFmtId="10" fontId="1" fillId="0" borderId="1" xfId="18" applyNumberFormat="1" applyFont="1" applyBorder="1" applyAlignment="1">
      <alignment horizontal="center" vertical="center" shrinkToFit="1"/>
    </xf>
    <xf numFmtId="187" fontId="1" fillId="0" borderId="1" xfId="18" applyNumberFormat="1" applyFont="1" applyBorder="1" applyAlignment="1">
      <alignment horizontal="center" vertical="center" shrinkToFit="1"/>
    </xf>
    <xf numFmtId="49" fontId="22" fillId="0" borderId="1" xfId="18" applyNumberFormat="1" applyFont="1" applyBorder="1" applyAlignment="1">
      <alignment horizontal="center" vertical="center" shrinkToFit="1"/>
    </xf>
    <xf numFmtId="0" fontId="22" fillId="0" borderId="1" xfId="18" applyFont="1" applyBorder="1" applyAlignment="1">
      <alignment vertical="center" shrinkToFit="1"/>
    </xf>
    <xf numFmtId="0" fontId="22" fillId="0" borderId="1" xfId="18" applyFont="1" applyBorder="1" applyAlignment="1">
      <alignment horizontal="center" vertical="center" shrinkToFit="1"/>
    </xf>
    <xf numFmtId="10" fontId="22" fillId="0" borderId="1" xfId="18" applyNumberFormat="1" applyFont="1" applyBorder="1" applyAlignment="1">
      <alignment horizontal="center" vertical="center" shrinkToFit="1"/>
    </xf>
    <xf numFmtId="187" fontId="22" fillId="0" borderId="1" xfId="18" applyNumberFormat="1" applyFont="1" applyBorder="1" applyAlignment="1">
      <alignment horizontal="center" vertical="center" shrinkToFit="1"/>
    </xf>
    <xf numFmtId="187" fontId="22" fillId="0" borderId="1" xfId="18" applyNumberFormat="1" applyFont="1" applyBorder="1" applyAlignment="1">
      <alignment vertical="center" shrinkToFit="1"/>
    </xf>
    <xf numFmtId="0" fontId="1" fillId="0" borderId="1" xfId="18" applyFont="1" applyBorder="1" applyAlignment="1">
      <alignment vertical="center" shrinkToFit="1"/>
    </xf>
    <xf numFmtId="43" fontId="1" fillId="0" borderId="1" xfId="18" applyNumberFormat="1" applyFont="1" applyBorder="1" applyAlignment="1">
      <alignment horizontal="center" vertical="center" shrinkToFit="1"/>
    </xf>
    <xf numFmtId="0" fontId="1" fillId="0" borderId="1" xfId="18" applyFont="1" applyBorder="1" applyAlignment="1">
      <alignment horizontal="left" vertical="center"/>
    </xf>
    <xf numFmtId="183" fontId="1" fillId="0" borderId="1" xfId="18" applyNumberFormat="1" applyFont="1" applyBorder="1" applyAlignment="1">
      <alignment vertical="center" shrinkToFit="1"/>
    </xf>
    <xf numFmtId="0" fontId="20" fillId="0" borderId="0" xfId="18" applyFont="1" applyAlignment="1">
      <alignment vertical="center"/>
    </xf>
    <xf numFmtId="0" fontId="20" fillId="0" borderId="0" xfId="18" applyFont="1" applyAlignment="1">
      <alignment horizontal="center" vertical="center"/>
    </xf>
    <xf numFmtId="0" fontId="65" fillId="0" borderId="0" xfId="18" applyFont="1" applyAlignment="1">
      <alignment horizontal="center" vertical="center"/>
    </xf>
    <xf numFmtId="0" fontId="65" fillId="0" borderId="0" xfId="18" applyFont="1" applyAlignment="1">
      <alignment vertical="center"/>
    </xf>
    <xf numFmtId="0" fontId="10" fillId="0" borderId="0" xfId="2" applyFont="1" applyAlignment="1" applyProtection="1">
      <alignment horizontal="right" vertical="center"/>
    </xf>
    <xf numFmtId="0" fontId="20" fillId="0" borderId="0" xfId="18" applyFont="1" applyAlignment="1">
      <alignment horizontal="left" vertical="center"/>
    </xf>
    <xf numFmtId="0" fontId="10" fillId="0" borderId="0" xfId="18" applyFont="1" applyAlignment="1">
      <alignment horizontal="right" vertical="center"/>
    </xf>
    <xf numFmtId="0" fontId="10" fillId="0" borderId="1" xfId="18" applyFont="1" applyBorder="1" applyAlignment="1">
      <alignment horizontal="center" vertical="center"/>
    </xf>
    <xf numFmtId="49" fontId="20" fillId="0" borderId="1" xfId="18" applyNumberFormat="1" applyFont="1" applyBorder="1" applyAlignment="1">
      <alignment horizontal="center" vertical="center"/>
    </xf>
    <xf numFmtId="187" fontId="20" fillId="0" borderId="1" xfId="18" applyNumberFormat="1" applyFont="1" applyBorder="1" applyAlignment="1">
      <alignment vertical="center" shrinkToFit="1"/>
    </xf>
    <xf numFmtId="10" fontId="20" fillId="0" borderId="1" xfId="18" applyNumberFormat="1" applyFont="1" applyBorder="1" applyAlignment="1">
      <alignment horizontal="center" vertical="center"/>
    </xf>
    <xf numFmtId="0" fontId="20" fillId="0" borderId="1" xfId="18" applyFont="1" applyBorder="1" applyAlignment="1">
      <alignment vertical="center"/>
    </xf>
    <xf numFmtId="0" fontId="10" fillId="0" borderId="1" xfId="18" applyFont="1" applyBorder="1" applyAlignment="1">
      <alignment horizontal="left" vertical="center" indent="1"/>
    </xf>
    <xf numFmtId="0" fontId="20" fillId="0" borderId="1" xfId="18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43" fontId="1" fillId="0" borderId="1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shrinkToFit="1"/>
    </xf>
    <xf numFmtId="49" fontId="7" fillId="2" borderId="6" xfId="16" applyNumberFormat="1" applyFont="1" applyFill="1" applyBorder="1" applyAlignment="1">
      <alignment horizontal="left" vertical="center" shrinkToFit="1"/>
    </xf>
    <xf numFmtId="49" fontId="7" fillId="2" borderId="13" xfId="16" applyNumberFormat="1" applyFont="1" applyFill="1" applyBorder="1" applyAlignment="1">
      <alignment horizontal="left" vertical="top" shrinkToFit="1"/>
    </xf>
    <xf numFmtId="187" fontId="7" fillId="0" borderId="1" xfId="0" applyNumberFormat="1" applyFont="1" applyBorder="1" applyAlignment="1">
      <alignment horizontal="right" vertical="center" shrinkToFit="1"/>
    </xf>
    <xf numFmtId="187" fontId="7" fillId="2" borderId="1" xfId="16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0" fontId="7" fillId="0" borderId="0" xfId="0" applyFont="1" applyAlignment="1">
      <alignment vertical="top" shrinkToFit="1"/>
    </xf>
    <xf numFmtId="187" fontId="7" fillId="0" borderId="0" xfId="0" applyNumberFormat="1" applyFont="1" applyAlignment="1">
      <alignment vertical="center" shrinkToFit="1"/>
    </xf>
    <xf numFmtId="187" fontId="7" fillId="0" borderId="0" xfId="0" applyNumberFormat="1" applyFont="1" applyAlignment="1">
      <alignment vertical="center"/>
    </xf>
    <xf numFmtId="201" fontId="1" fillId="0" borderId="1" xfId="0" applyNumberFormat="1" applyFont="1" applyBorder="1" applyAlignment="1">
      <alignment vertical="center" shrinkToFit="1"/>
    </xf>
    <xf numFmtId="14" fontId="1" fillId="0" borderId="0" xfId="0" applyNumberFormat="1" applyFont="1" applyAlignment="1">
      <alignment horizontal="center" vertical="center"/>
    </xf>
    <xf numFmtId="9" fontId="1" fillId="0" borderId="1" xfId="0" applyNumberFormat="1" applyFont="1" applyBorder="1" applyAlignment="1">
      <alignment horizontal="left" vertical="center" shrinkToFit="1"/>
    </xf>
    <xf numFmtId="207" fontId="1" fillId="0" borderId="1" xfId="0" applyNumberFormat="1" applyFont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22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3" fontId="10" fillId="0" borderId="1" xfId="0" applyNumberFormat="1" applyFont="1" applyBorder="1" applyAlignment="1">
      <alignment horizontal="center" vertical="center" shrinkToFit="1"/>
    </xf>
    <xf numFmtId="187" fontId="1" fillId="0" borderId="1" xfId="0" applyNumberFormat="1" applyFont="1" applyBorder="1" applyAlignment="1">
      <alignment vertical="center"/>
    </xf>
    <xf numFmtId="185" fontId="1" fillId="0" borderId="1" xfId="0" applyNumberFormat="1" applyFont="1" applyBorder="1" applyAlignment="1">
      <alignment vertical="center" shrinkToFit="1"/>
    </xf>
    <xf numFmtId="0" fontId="7" fillId="5" borderId="1" xfId="34" applyFont="1" applyFill="1" applyBorder="1">
      <alignment vertical="center"/>
    </xf>
    <xf numFmtId="0" fontId="7" fillId="5" borderId="1" xfId="34" applyFont="1" applyFill="1" applyBorder="1" applyAlignment="1">
      <alignment horizontal="center" vertical="center"/>
    </xf>
    <xf numFmtId="0" fontId="1" fillId="5" borderId="1" xfId="3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43" fontId="1" fillId="5" borderId="0" xfId="1" applyFont="1" applyFill="1" applyAlignment="1">
      <alignment vertical="center"/>
    </xf>
    <xf numFmtId="43" fontId="1" fillId="5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center" vertical="center" shrinkToFit="1"/>
    </xf>
    <xf numFmtId="40" fontId="1" fillId="5" borderId="1" xfId="0" applyNumberFormat="1" applyFont="1" applyFill="1" applyBorder="1" applyAlignment="1">
      <alignment horizontal="right" vertical="center" shrinkToFit="1"/>
    </xf>
    <xf numFmtId="187" fontId="1" fillId="5" borderId="1" xfId="0" applyNumberFormat="1" applyFont="1" applyFill="1" applyBorder="1" applyAlignment="1">
      <alignment horizontal="right" vertical="center" shrinkToFit="1"/>
    </xf>
    <xf numFmtId="187" fontId="1" fillId="5" borderId="1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left" vertical="center"/>
    </xf>
    <xf numFmtId="201" fontId="1" fillId="5" borderId="1" xfId="0" applyNumberFormat="1" applyFont="1" applyFill="1" applyBorder="1" applyAlignment="1">
      <alignment horizontal="right" vertical="center" shrinkToFit="1"/>
    </xf>
    <xf numFmtId="201" fontId="1" fillId="5" borderId="1" xfId="0" applyNumberFormat="1" applyFont="1" applyFill="1" applyBorder="1" applyAlignment="1">
      <alignment vertical="center" shrinkToFit="1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left" vertical="center"/>
    </xf>
    <xf numFmtId="43" fontId="1" fillId="5" borderId="1" xfId="0" applyNumberFormat="1" applyFont="1" applyFill="1" applyBorder="1" applyAlignment="1">
      <alignment horizontal="right" vertical="center" shrinkToFit="1"/>
    </xf>
    <xf numFmtId="187" fontId="1" fillId="5" borderId="1" xfId="0" applyNumberFormat="1" applyFont="1" applyFill="1" applyBorder="1" applyAlignment="1">
      <alignment horizontal="right" vertical="center"/>
    </xf>
    <xf numFmtId="43" fontId="1" fillId="5" borderId="1" xfId="1" applyFont="1" applyFill="1" applyBorder="1" applyAlignment="1">
      <alignment horizontal="center" vertical="center" shrinkToFit="1"/>
    </xf>
    <xf numFmtId="187" fontId="1" fillId="5" borderId="1" xfId="1" applyNumberFormat="1" applyFont="1" applyFill="1" applyBorder="1" applyAlignment="1">
      <alignment vertical="center" shrinkToFit="1"/>
    </xf>
    <xf numFmtId="10" fontId="1" fillId="5" borderId="1" xfId="0" applyNumberFormat="1" applyFont="1" applyFill="1" applyBorder="1" applyAlignment="1">
      <alignment horizontal="center" vertical="center" shrinkToFit="1"/>
    </xf>
    <xf numFmtId="43" fontId="1" fillId="5" borderId="1" xfId="1" applyFont="1" applyFill="1" applyBorder="1" applyAlignment="1">
      <alignment vertical="center" shrinkToFit="1"/>
    </xf>
    <xf numFmtId="187" fontId="1" fillId="5" borderId="0" xfId="0" applyNumberFormat="1" applyFont="1" applyFill="1" applyAlignment="1">
      <alignment horizontal="left" vertical="center"/>
    </xf>
    <xf numFmtId="43" fontId="1" fillId="5" borderId="0" xfId="1" applyFont="1" applyFill="1" applyAlignment="1">
      <alignment horizontal="left" vertical="center"/>
    </xf>
    <xf numFmtId="178" fontId="1" fillId="0" borderId="1" xfId="1" applyNumberFormat="1" applyFont="1" applyBorder="1" applyAlignment="1">
      <alignment vertical="center" shrinkToFit="1"/>
    </xf>
    <xf numFmtId="0" fontId="20" fillId="0" borderId="1" xfId="2" applyFont="1" applyFill="1" applyBorder="1" applyAlignment="1" applyProtection="1">
      <alignment vertical="center"/>
    </xf>
    <xf numFmtId="187" fontId="1" fillId="0" borderId="0" xfId="0" applyNumberFormat="1" applyFont="1" applyFill="1" applyAlignment="1">
      <alignment vertical="center"/>
    </xf>
    <xf numFmtId="14" fontId="1" fillId="0" borderId="0" xfId="9" applyNumberFormat="1" applyFont="1">
      <alignment vertical="center"/>
    </xf>
    <xf numFmtId="188" fontId="15" fillId="0" borderId="0" xfId="9" applyNumberFormat="1" applyFont="1">
      <alignment vertical="center"/>
    </xf>
    <xf numFmtId="188" fontId="1" fillId="0" borderId="0" xfId="9" applyNumberFormat="1" applyFont="1" applyAlignment="1">
      <alignment horizontal="centerContinuous" vertical="center"/>
    </xf>
    <xf numFmtId="188" fontId="15" fillId="0" borderId="0" xfId="9" applyNumberFormat="1" applyFont="1" applyAlignment="1">
      <alignment horizontal="centerContinuous" vertical="center"/>
    </xf>
    <xf numFmtId="188" fontId="15" fillId="0" borderId="1" xfId="9" applyNumberFormat="1" applyFont="1" applyBorder="1" applyAlignment="1" applyProtection="1">
      <alignment horizontal="center" vertical="center" shrinkToFit="1"/>
      <protection locked="0"/>
    </xf>
    <xf numFmtId="49" fontId="20" fillId="0" borderId="8" xfId="2" applyNumberFormat="1" applyFont="1" applyFill="1" applyBorder="1" applyAlignment="1" applyProtection="1">
      <alignment horizontal="left" vertical="center" shrinkToFit="1"/>
    </xf>
    <xf numFmtId="187" fontId="1" fillId="0" borderId="8" xfId="16" applyNumberFormat="1" applyFont="1" applyFill="1" applyBorder="1" applyAlignment="1">
      <alignment horizontal="right" vertical="center" shrinkToFit="1"/>
    </xf>
    <xf numFmtId="49" fontId="1" fillId="0" borderId="8" xfId="16" applyNumberFormat="1" applyFont="1" applyFill="1" applyBorder="1" applyAlignment="1">
      <alignment horizontal="left" vertical="center" shrinkToFit="1"/>
    </xf>
    <xf numFmtId="49" fontId="1" fillId="0" borderId="9" xfId="16" applyNumberFormat="1" applyFont="1" applyFill="1" applyBorder="1" applyAlignment="1">
      <alignment horizontal="left" vertical="center" shrinkToFit="1"/>
    </xf>
    <xf numFmtId="9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66" fillId="0" borderId="1" xfId="14" applyBorder="1">
      <alignment horizontal="left"/>
    </xf>
    <xf numFmtId="49" fontId="18" fillId="7" borderId="8" xfId="16" applyNumberFormat="1" applyFont="1" applyFill="1" applyBorder="1" applyAlignment="1">
      <alignment horizontal="left" vertical="top" shrinkToFit="1"/>
    </xf>
    <xf numFmtId="0" fontId="1" fillId="7" borderId="1" xfId="0" applyFont="1" applyFill="1" applyBorder="1" applyAlignment="1">
      <alignment horizontal="center" vertical="center" shrinkToFit="1"/>
    </xf>
    <xf numFmtId="40" fontId="66" fillId="0" borderId="1" xfId="53" applyBorder="1">
      <alignment horizontal="right"/>
    </xf>
    <xf numFmtId="40" fontId="66" fillId="0" borderId="1" xfId="52" applyBorder="1">
      <alignment horizontal="right"/>
    </xf>
    <xf numFmtId="49" fontId="18" fillId="0" borderId="8" xfId="16" applyNumberFormat="1" applyFont="1" applyFill="1" applyBorder="1" applyAlignment="1">
      <alignment horizontal="left" vertical="center" shrinkToFit="1"/>
    </xf>
    <xf numFmtId="49" fontId="18" fillId="0" borderId="8" xfId="16" applyNumberFormat="1" applyFont="1" applyFill="1" applyBorder="1" applyAlignment="1">
      <alignment horizontal="left" vertical="top" shrinkToFit="1"/>
    </xf>
    <xf numFmtId="187" fontId="18" fillId="0" borderId="8" xfId="16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top" shrinkToFit="1"/>
    </xf>
    <xf numFmtId="49" fontId="1" fillId="0" borderId="1" xfId="0" applyNumberFormat="1" applyFont="1" applyFill="1" applyBorder="1" applyAlignment="1">
      <alignment horizontal="center" vertical="top" shrinkToFit="1"/>
    </xf>
    <xf numFmtId="0" fontId="18" fillId="0" borderId="8" xfId="16" applyFont="1" applyFill="1" applyBorder="1" applyAlignment="1">
      <alignment horizontal="left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9" fontId="18" fillId="0" borderId="13" xfId="16" applyNumberFormat="1" applyFont="1" applyFill="1" applyBorder="1" applyAlignment="1">
      <alignment horizontal="center" vertical="center" shrinkToFit="1"/>
    </xf>
    <xf numFmtId="187" fontId="1" fillId="0" borderId="5" xfId="0" applyNumberFormat="1" applyFont="1" applyFill="1" applyBorder="1" applyAlignment="1">
      <alignment vertical="center" shrinkToFit="1"/>
    </xf>
    <xf numFmtId="49" fontId="18" fillId="0" borderId="8" xfId="16" applyNumberFormat="1" applyFont="1" applyFill="1" applyBorder="1" applyAlignment="1">
      <alignment vertical="center" shrinkToFit="1"/>
    </xf>
    <xf numFmtId="0" fontId="29" fillId="0" borderId="8" xfId="16" applyFont="1" applyFill="1" applyBorder="1" applyAlignment="1">
      <alignment horizontal="left" vertical="center" shrinkToFit="1"/>
    </xf>
    <xf numFmtId="178" fontId="1" fillId="0" borderId="7" xfId="0" applyNumberFormat="1" applyFont="1" applyFill="1" applyBorder="1" applyAlignment="1">
      <alignment horizontal="center" vertical="center" shrinkToFit="1"/>
    </xf>
    <xf numFmtId="0" fontId="18" fillId="0" borderId="13" xfId="16" applyFont="1" applyFill="1" applyBorder="1" applyAlignment="1">
      <alignment vertical="center" shrinkToFit="1"/>
    </xf>
    <xf numFmtId="0" fontId="18" fillId="0" borderId="1" xfId="16" applyFont="1" applyFill="1" applyBorder="1" applyAlignment="1">
      <alignment vertical="center" shrinkToFit="1"/>
    </xf>
    <xf numFmtId="202" fontId="1" fillId="0" borderId="0" xfId="0" applyNumberFormat="1" applyFont="1" applyFill="1" applyAlignment="1">
      <alignment horizontal="center" vertical="center" shrinkToFit="1"/>
    </xf>
    <xf numFmtId="204" fontId="1" fillId="0" borderId="0" xfId="0" applyNumberFormat="1" applyFont="1" applyFill="1" applyAlignment="1">
      <alignment horizontal="center" vertical="center" shrinkToFit="1"/>
    </xf>
    <xf numFmtId="0" fontId="6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02" fontId="1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182" fontId="15" fillId="0" borderId="0" xfId="0" applyNumberFormat="1" applyFont="1" applyAlignment="1">
      <alignment vertical="center"/>
    </xf>
    <xf numFmtId="187" fontId="15" fillId="0" borderId="0" xfId="0" applyNumberFormat="1" applyFont="1" applyAlignment="1">
      <alignment vertical="center"/>
    </xf>
    <xf numFmtId="10" fontId="15" fillId="0" borderId="0" xfId="3" applyNumberFormat="1" applyFont="1" applyAlignment="1">
      <alignment vertical="center"/>
    </xf>
    <xf numFmtId="193" fontId="15" fillId="0" borderId="0" xfId="0" applyNumberFormat="1" applyFont="1" applyAlignment="1">
      <alignment vertical="center"/>
    </xf>
    <xf numFmtId="192" fontId="15" fillId="0" borderId="0" xfId="0" applyNumberFormat="1" applyFont="1" applyAlignment="1">
      <alignment vertical="center"/>
    </xf>
    <xf numFmtId="43" fontId="17" fillId="0" borderId="0" xfId="1" applyFont="1" applyAlignment="1">
      <alignment vertical="center"/>
    </xf>
    <xf numFmtId="202" fontId="1" fillId="0" borderId="0" xfId="0" applyNumberFormat="1" applyFont="1" applyAlignment="1">
      <alignment vertical="center" shrinkToFit="1"/>
    </xf>
    <xf numFmtId="49" fontId="18" fillId="2" borderId="23" xfId="16" applyNumberFormat="1" applyFont="1" applyFill="1" applyBorder="1" applyAlignment="1">
      <alignment horizontal="left" vertical="center" shrinkToFit="1"/>
    </xf>
    <xf numFmtId="178" fontId="1" fillId="0" borderId="1" xfId="0" applyNumberFormat="1" applyFont="1" applyBorder="1" applyAlignment="1">
      <alignment vertical="center" shrinkToFit="1"/>
    </xf>
    <xf numFmtId="187" fontId="1" fillId="7" borderId="1" xfId="0" applyNumberFormat="1" applyFont="1" applyFill="1" applyBorder="1" applyAlignment="1">
      <alignment vertical="center" shrinkToFit="1"/>
    </xf>
    <xf numFmtId="193" fontId="1" fillId="0" borderId="1" xfId="0" applyNumberFormat="1" applyFont="1" applyBorder="1" applyAlignment="1">
      <alignment vertical="center" shrinkToFit="1"/>
    </xf>
    <xf numFmtId="43" fontId="7" fillId="0" borderId="1" xfId="0" applyNumberFormat="1" applyFont="1" applyFill="1" applyBorder="1" applyAlignment="1">
      <alignment vertical="center" shrinkToFit="1"/>
    </xf>
    <xf numFmtId="10" fontId="7" fillId="0" borderId="1" xfId="3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1" fillId="0" borderId="1" xfId="2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68" fillId="0" borderId="1" xfId="0" applyFont="1" applyBorder="1" applyAlignment="1">
      <alignment vertical="center"/>
    </xf>
    <xf numFmtId="0" fontId="10" fillId="0" borderId="1" xfId="2" applyFont="1" applyBorder="1" applyAlignment="1" applyProtection="1">
      <alignment horizontal="left" vertical="center" wrapText="1"/>
    </xf>
    <xf numFmtId="0" fontId="20" fillId="0" borderId="1" xfId="2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Alignment="1">
      <alignment horizontal="right" vertical="center"/>
    </xf>
    <xf numFmtId="9" fontId="28" fillId="0" borderId="0" xfId="3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9" fontId="1" fillId="0" borderId="0" xfId="3" applyFont="1" applyAlignment="1">
      <alignment horizontal="right" vertical="center"/>
    </xf>
    <xf numFmtId="9" fontId="1" fillId="0" borderId="0" xfId="3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9" fontId="14" fillId="0" borderId="28" xfId="3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69" fillId="0" borderId="15" xfId="2" applyFont="1" applyBorder="1" applyAlignment="1" applyProtection="1">
      <alignment vertical="center"/>
    </xf>
    <xf numFmtId="187" fontId="14" fillId="0" borderId="1" xfId="0" applyNumberFormat="1" applyFont="1" applyFill="1" applyBorder="1" applyAlignment="1">
      <alignment horizontal="right" vertical="center" shrinkToFit="1"/>
    </xf>
    <xf numFmtId="187" fontId="14" fillId="0" borderId="1" xfId="0" applyNumberFormat="1" applyFont="1" applyBorder="1" applyAlignment="1">
      <alignment horizontal="right" vertical="center"/>
    </xf>
    <xf numFmtId="10" fontId="14" fillId="0" borderId="30" xfId="3" applyNumberFormat="1" applyFont="1" applyBorder="1" applyAlignment="1">
      <alignment horizontal="center" vertical="center"/>
    </xf>
    <xf numFmtId="0" fontId="20" fillId="0" borderId="15" xfId="2" applyFont="1" applyBorder="1" applyAlignment="1" applyProtection="1">
      <alignment vertical="center"/>
    </xf>
    <xf numFmtId="0" fontId="20" fillId="0" borderId="15" xfId="2" applyFont="1" applyBorder="1" applyAlignment="1" applyProtection="1">
      <alignment vertical="center" wrapText="1"/>
    </xf>
    <xf numFmtId="0" fontId="20" fillId="0" borderId="15" xfId="2" applyFont="1" applyFill="1" applyBorder="1" applyAlignment="1" applyProtection="1">
      <alignment vertical="center"/>
    </xf>
    <xf numFmtId="0" fontId="14" fillId="5" borderId="31" xfId="2" applyFont="1" applyFill="1" applyBorder="1" applyAlignment="1" applyProtection="1">
      <alignment vertical="center"/>
    </xf>
    <xf numFmtId="187" fontId="14" fillId="5" borderId="1" xfId="0" applyNumberFormat="1" applyFont="1" applyFill="1" applyBorder="1" applyAlignment="1">
      <alignment horizontal="right" vertical="center" shrinkToFit="1"/>
    </xf>
    <xf numFmtId="0" fontId="1" fillId="0" borderId="15" xfId="2" applyFont="1" applyFill="1" applyBorder="1" applyAlignment="1" applyProtection="1">
      <alignment vertical="center"/>
    </xf>
    <xf numFmtId="0" fontId="1" fillId="5" borderId="2" xfId="0" applyFont="1" applyFill="1" applyBorder="1" applyAlignment="1">
      <alignment vertical="center"/>
    </xf>
    <xf numFmtId="0" fontId="14" fillId="0" borderId="15" xfId="2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0" fontId="20" fillId="0" borderId="15" xfId="2" applyFont="1" applyFill="1" applyBorder="1" applyAlignment="1" applyProtection="1">
      <alignment vertical="center" wrapText="1"/>
    </xf>
    <xf numFmtId="0" fontId="14" fillId="0" borderId="1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187" fontId="14" fillId="0" borderId="35" xfId="0" applyNumberFormat="1" applyFont="1" applyFill="1" applyBorder="1" applyAlignment="1">
      <alignment horizontal="right" vertical="center" shrinkToFit="1"/>
    </xf>
    <xf numFmtId="187" fontId="14" fillId="0" borderId="35" xfId="0" applyNumberFormat="1" applyFont="1" applyBorder="1" applyAlignment="1">
      <alignment horizontal="right" vertical="center"/>
    </xf>
    <xf numFmtId="10" fontId="14" fillId="0" borderId="36" xfId="3" applyNumberFormat="1" applyFont="1" applyBorder="1" applyAlignment="1">
      <alignment horizontal="center" vertical="center"/>
    </xf>
    <xf numFmtId="4" fontId="28" fillId="0" borderId="0" xfId="0" applyNumberFormat="1" applyFont="1" applyFill="1" applyAlignment="1">
      <alignment horizontal="right" vertical="center"/>
    </xf>
    <xf numFmtId="187" fontId="28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0" fillId="0" borderId="15" xfId="2" applyFont="1" applyFill="1" applyBorder="1" applyAlignment="1" applyProtection="1">
      <alignment vertical="center"/>
    </xf>
    <xf numFmtId="10" fontId="1" fillId="0" borderId="30" xfId="3" applyNumberFormat="1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187" fontId="1" fillId="0" borderId="35" xfId="0" applyNumberFormat="1" applyFont="1" applyBorder="1" applyAlignment="1">
      <alignment horizontal="right" vertical="center"/>
    </xf>
    <xf numFmtId="10" fontId="1" fillId="0" borderId="36" xfId="3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7" fontId="1" fillId="0" borderId="7" xfId="0" applyNumberFormat="1" applyFont="1" applyBorder="1" applyAlignment="1">
      <alignment horizontal="right" vertical="center"/>
    </xf>
    <xf numFmtId="10" fontId="1" fillId="0" borderId="38" xfId="3" applyNumberFormat="1" applyFont="1" applyBorder="1" applyAlignment="1">
      <alignment horizontal="center" vertical="center"/>
    </xf>
    <xf numFmtId="187" fontId="28" fillId="0" borderId="0" xfId="0" applyNumberFormat="1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70" fillId="0" borderId="0" xfId="0" applyFont="1" applyAlignment="1"/>
    <xf numFmtId="0" fontId="70" fillId="0" borderId="0" xfId="0" applyFont="1"/>
    <xf numFmtId="0" fontId="20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20" fillId="0" borderId="3" xfId="2" applyFont="1" applyBorder="1" applyAlignment="1" applyProtection="1">
      <alignment vertical="center"/>
    </xf>
    <xf numFmtId="0" fontId="10" fillId="0" borderId="3" xfId="2" applyFont="1" applyBorder="1" applyAlignment="1" applyProtection="1">
      <alignment vertical="center"/>
    </xf>
    <xf numFmtId="0" fontId="20" fillId="0" borderId="3" xfId="2" applyFont="1" applyFill="1" applyBorder="1" applyAlignment="1" applyProtection="1">
      <alignment vertical="center"/>
    </xf>
    <xf numFmtId="0" fontId="70" fillId="0" borderId="0" xfId="0" applyFont="1" applyFill="1"/>
    <xf numFmtId="0" fontId="69" fillId="0" borderId="1" xfId="0" quotePrefix="1" applyFont="1" applyBorder="1" applyAlignment="1">
      <alignment vertical="center"/>
    </xf>
    <xf numFmtId="58" fontId="20" fillId="0" borderId="1" xfId="0" quotePrefix="1" applyNumberFormat="1" applyFont="1" applyBorder="1" applyAlignment="1">
      <alignment vertical="center"/>
    </xf>
    <xf numFmtId="0" fontId="20" fillId="0" borderId="1" xfId="0" quotePrefix="1" applyFont="1" applyBorder="1" applyAlignment="1">
      <alignment vertical="center"/>
    </xf>
    <xf numFmtId="0" fontId="20" fillId="0" borderId="1" xfId="0" quotePrefix="1" applyFont="1" applyFill="1" applyBorder="1" applyAlignment="1">
      <alignment vertical="center"/>
    </xf>
    <xf numFmtId="14" fontId="1" fillId="0" borderId="1" xfId="0" quotePrefix="1" applyNumberFormat="1" applyFont="1" applyFill="1" applyBorder="1" applyAlignment="1">
      <alignment horizontal="center" vertical="center" shrinkToFit="1"/>
    </xf>
    <xf numFmtId="14" fontId="1" fillId="0" borderId="1" xfId="0" quotePrefix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21" fillId="0" borderId="0" xfId="18" applyFont="1" applyAlignment="1">
      <alignment horizontal="center" vertical="center"/>
    </xf>
    <xf numFmtId="0" fontId="8" fillId="0" borderId="0" xfId="18" applyFont="1" applyAlignment="1">
      <alignment horizontal="center" vertical="center"/>
    </xf>
    <xf numFmtId="0" fontId="7" fillId="0" borderId="0" xfId="18" applyFont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49" fontId="7" fillId="0" borderId="1" xfId="18" applyNumberFormat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202" fontId="22" fillId="0" borderId="0" xfId="18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87" fontId="16" fillId="0" borderId="0" xfId="9" applyNumberFormat="1" applyFont="1" applyAlignment="1">
      <alignment horizontal="center" vertical="center"/>
    </xf>
    <xf numFmtId="187" fontId="14" fillId="0" borderId="2" xfId="9" applyNumberFormat="1" applyFont="1" applyBorder="1" applyAlignment="1">
      <alignment horizontal="center" vertical="center" shrinkToFit="1"/>
    </xf>
    <xf numFmtId="187" fontId="14" fillId="0" borderId="15" xfId="9" applyNumberFormat="1" applyFont="1" applyBorder="1" applyAlignment="1">
      <alignment horizontal="center" vertical="center" shrinkToFit="1"/>
    </xf>
    <xf numFmtId="191" fontId="14" fillId="0" borderId="5" xfId="9" applyNumberFormat="1" applyFont="1" applyBorder="1" applyAlignment="1">
      <alignment horizontal="center" vertical="center" wrapText="1"/>
    </xf>
    <xf numFmtId="191" fontId="14" fillId="0" borderId="7" xfId="9" applyNumberFormat="1" applyFont="1" applyBorder="1" applyAlignment="1">
      <alignment horizontal="center" vertical="center" wrapText="1"/>
    </xf>
    <xf numFmtId="187" fontId="1" fillId="0" borderId="0" xfId="9" applyNumberFormat="1" applyFont="1" applyAlignment="1">
      <alignment horizontal="center" vertical="center"/>
    </xf>
    <xf numFmtId="180" fontId="14" fillId="0" borderId="5" xfId="9" applyNumberFormat="1" applyFont="1" applyBorder="1" applyAlignment="1">
      <alignment horizontal="center" vertical="center" wrapText="1"/>
    </xf>
    <xf numFmtId="180" fontId="14" fillId="0" borderId="7" xfId="9" applyNumberFormat="1" applyFont="1" applyBorder="1" applyAlignment="1">
      <alignment horizontal="center" vertical="center" wrapText="1"/>
    </xf>
    <xf numFmtId="191" fontId="14" fillId="0" borderId="1" xfId="9" applyNumberFormat="1" applyFont="1" applyBorder="1" applyAlignment="1">
      <alignment horizontal="center" vertical="center" wrapText="1"/>
    </xf>
    <xf numFmtId="187" fontId="14" fillId="0" borderId="1" xfId="9" applyNumberFormat="1" applyFont="1" applyBorder="1" applyAlignment="1">
      <alignment horizontal="center" vertical="center" wrapText="1"/>
    </xf>
    <xf numFmtId="187" fontId="1" fillId="0" borderId="1" xfId="9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81" fontId="1" fillId="0" borderId="0" xfId="0" applyNumberFormat="1" applyFont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9" fillId="0" borderId="0" xfId="18" applyFont="1" applyAlignment="1">
      <alignment horizontal="center" vertical="center"/>
    </xf>
    <xf numFmtId="0" fontId="20" fillId="0" borderId="0" xfId="18" applyFont="1" applyAlignment="1">
      <alignment horizontal="center" vertical="center"/>
    </xf>
    <xf numFmtId="0" fontId="10" fillId="0" borderId="1" xfId="18" applyFont="1" applyBorder="1" applyAlignment="1">
      <alignment horizontal="center" vertical="center"/>
    </xf>
    <xf numFmtId="0" fontId="2" fillId="0" borderId="0" xfId="18" applyFont="1" applyAlignment="1">
      <alignment horizontal="center" vertical="center"/>
    </xf>
    <xf numFmtId="0" fontId="1" fillId="0" borderId="0" xfId="18" applyFont="1" applyAlignment="1">
      <alignment horizontal="center" vertical="center"/>
    </xf>
    <xf numFmtId="49" fontId="1" fillId="0" borderId="1" xfId="18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43" fontId="1" fillId="0" borderId="5" xfId="0" applyNumberFormat="1" applyFont="1" applyBorder="1" applyAlignment="1">
      <alignment horizontal="center" vertical="center" wrapText="1" shrinkToFit="1"/>
    </xf>
    <xf numFmtId="43" fontId="1" fillId="0" borderId="7" xfId="0" applyNumberFormat="1" applyFont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/>
    </xf>
    <xf numFmtId="43" fontId="2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3" fontId="1" fillId="0" borderId="0" xfId="1" applyFont="1" applyFill="1" applyAlignment="1">
      <alignment horizontal="center" vertical="center"/>
    </xf>
    <xf numFmtId="43" fontId="46" fillId="0" borderId="1" xfId="1" applyFont="1" applyFill="1" applyBorder="1" applyAlignment="1">
      <alignment horizontal="center" vertical="center"/>
    </xf>
    <xf numFmtId="43" fontId="36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43" fontId="10" fillId="0" borderId="1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43" fontId="1" fillId="0" borderId="7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0" xfId="29" applyFont="1" applyAlignment="1">
      <alignment horizontal="center" vertical="center" wrapText="1"/>
    </xf>
    <xf numFmtId="200" fontId="13" fillId="0" borderId="0" xfId="29" applyNumberFormat="1" applyFont="1" applyAlignment="1">
      <alignment horizontal="center" vertical="center" wrapText="1"/>
    </xf>
    <xf numFmtId="178" fontId="1" fillId="0" borderId="0" xfId="29" applyNumberFormat="1" applyFont="1" applyAlignment="1">
      <alignment horizontal="center" vertical="center"/>
    </xf>
    <xf numFmtId="200" fontId="1" fillId="0" borderId="0" xfId="29" applyNumberFormat="1" applyFont="1" applyAlignment="1">
      <alignment horizontal="center" vertical="center"/>
    </xf>
    <xf numFmtId="0" fontId="1" fillId="0" borderId="0" xfId="29" applyFont="1" applyAlignment="1">
      <alignment horizontal="center" vertical="center"/>
    </xf>
    <xf numFmtId="187" fontId="3" fillId="0" borderId="0" xfId="2" applyNumberFormat="1" applyFont="1" applyAlignment="1" applyProtection="1">
      <alignment horizontal="right" vertical="center"/>
    </xf>
    <xf numFmtId="2" fontId="14" fillId="0" borderId="1" xfId="6" applyNumberFormat="1" applyFont="1" applyBorder="1" applyAlignment="1">
      <alignment horizontal="center" vertical="center"/>
    </xf>
    <xf numFmtId="1" fontId="14" fillId="0" borderId="1" xfId="50" applyNumberFormat="1" applyFont="1" applyBorder="1" applyAlignment="1">
      <alignment horizontal="center" vertical="center"/>
    </xf>
    <xf numFmtId="0" fontId="14" fillId="0" borderId="1" xfId="29" applyFont="1" applyBorder="1" applyAlignment="1">
      <alignment horizontal="center" vertical="center"/>
    </xf>
    <xf numFmtId="200" fontId="14" fillId="0" borderId="1" xfId="29" applyNumberFormat="1" applyFont="1" applyBorder="1" applyAlignment="1">
      <alignment horizontal="center" vertical="center"/>
    </xf>
    <xf numFmtId="0" fontId="14" fillId="2" borderId="1" xfId="43" applyFont="1" applyFill="1" applyBorder="1" applyAlignment="1">
      <alignment horizontal="center" vertical="center" wrapText="1"/>
    </xf>
    <xf numFmtId="0" fontId="14" fillId="0" borderId="1" xfId="43" applyFont="1" applyBorder="1" applyAlignment="1">
      <alignment horizontal="center" vertical="center" wrapText="1"/>
    </xf>
    <xf numFmtId="0" fontId="26" fillId="2" borderId="1" xfId="43" applyFont="1" applyFill="1" applyBorder="1" applyAlignment="1">
      <alignment horizontal="center" vertical="center" wrapText="1"/>
    </xf>
    <xf numFmtId="200" fontId="26" fillId="2" borderId="1" xfId="43" applyNumberFormat="1" applyFont="1" applyFill="1" applyBorder="1" applyAlignment="1">
      <alignment horizontal="center" vertical="center" wrapText="1"/>
    </xf>
    <xf numFmtId="200" fontId="14" fillId="2" borderId="1" xfId="43" applyNumberFormat="1" applyFont="1" applyFill="1" applyBorder="1" applyAlignment="1">
      <alignment horizontal="center" vertical="center" wrapText="1"/>
    </xf>
    <xf numFmtId="41" fontId="14" fillId="0" borderId="1" xfId="5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/>
    </xf>
    <xf numFmtId="9" fontId="1" fillId="0" borderId="1" xfId="3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7" fontId="12" fillId="0" borderId="1" xfId="0" applyNumberFormat="1" applyFont="1" applyFill="1" applyBorder="1" applyAlignment="1">
      <alignment horizontal="center" vertical="center"/>
    </xf>
    <xf numFmtId="187" fontId="36" fillId="0" borderId="1" xfId="0" applyNumberFormat="1" applyFont="1" applyFill="1" applyBorder="1" applyAlignment="1">
      <alignment horizontal="center" vertical="center"/>
    </xf>
    <xf numFmtId="187" fontId="36" fillId="0" borderId="20" xfId="0" applyNumberFormat="1" applyFont="1" applyFill="1" applyBorder="1" applyAlignment="1">
      <alignment horizontal="center" vertical="center"/>
    </xf>
    <xf numFmtId="187" fontId="36" fillId="0" borderId="7" xfId="0" applyNumberFormat="1" applyFont="1" applyFill="1" applyBorder="1" applyAlignment="1">
      <alignment horizontal="center" vertical="center"/>
    </xf>
    <xf numFmtId="0" fontId="19" fillId="0" borderId="0" xfId="28" applyFont="1" applyFill="1" applyAlignment="1">
      <alignment horizontal="center" vertical="center"/>
    </xf>
    <xf numFmtId="0" fontId="30" fillId="0" borderId="0" xfId="28" applyFont="1" applyFill="1" applyAlignment="1">
      <alignment horizontal="center" vertical="center"/>
    </xf>
    <xf numFmtId="0" fontId="10" fillId="0" borderId="0" xfId="28" applyFont="1" applyFill="1" applyAlignment="1">
      <alignment horizontal="right" vertical="center"/>
    </xf>
    <xf numFmtId="0" fontId="33" fillId="0" borderId="0" xfId="28" applyFont="1" applyFill="1" applyAlignment="1">
      <alignment vertical="center"/>
    </xf>
    <xf numFmtId="0" fontId="10" fillId="0" borderId="1" xfId="28" applyFont="1" applyFill="1" applyBorder="1" applyAlignment="1">
      <alignment horizontal="center" vertical="center"/>
    </xf>
    <xf numFmtId="0" fontId="20" fillId="0" borderId="1" xfId="28" applyFont="1" applyFill="1" applyBorder="1" applyAlignment="1">
      <alignment horizontal="center" vertical="center"/>
    </xf>
    <xf numFmtId="49" fontId="10" fillId="0" borderId="1" xfId="28" applyNumberFormat="1" applyFont="1" applyFill="1" applyBorder="1" applyAlignment="1">
      <alignment horizontal="center" vertical="center" shrinkToFit="1"/>
    </xf>
    <xf numFmtId="49" fontId="20" fillId="0" borderId="1" xfId="28" applyNumberFormat="1" applyFont="1" applyFill="1" applyBorder="1" applyAlignment="1">
      <alignment horizontal="center" vertical="center" shrinkToFit="1"/>
    </xf>
    <xf numFmtId="0" fontId="10" fillId="0" borderId="5" xfId="28" applyFont="1" applyFill="1" applyBorder="1" applyAlignment="1">
      <alignment horizontal="center" vertical="center"/>
    </xf>
    <xf numFmtId="0" fontId="20" fillId="0" borderId="7" xfId="28" applyFont="1" applyFill="1" applyBorder="1" applyAlignment="1">
      <alignment horizontal="center" vertical="center"/>
    </xf>
    <xf numFmtId="0" fontId="10" fillId="0" borderId="1" xfId="28" applyFont="1" applyFill="1" applyBorder="1" applyAlignment="1">
      <alignment horizontal="center" vertical="center" wrapText="1"/>
    </xf>
    <xf numFmtId="0" fontId="20" fillId="0" borderId="1" xfId="28" applyFont="1" applyFill="1" applyBorder="1" applyAlignment="1">
      <alignment horizontal="center" vertical="center" wrapText="1"/>
    </xf>
    <xf numFmtId="0" fontId="10" fillId="0" borderId="5" xfId="28" applyFont="1" applyFill="1" applyBorder="1" applyAlignment="1">
      <alignment horizontal="center" vertical="center" wrapText="1" shrinkToFit="1"/>
    </xf>
    <xf numFmtId="0" fontId="10" fillId="0" borderId="7" xfId="28" applyFont="1" applyFill="1" applyBorder="1" applyAlignment="1">
      <alignment horizontal="center" vertical="center" shrinkToFit="1"/>
    </xf>
    <xf numFmtId="0" fontId="10" fillId="0" borderId="7" xfId="28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87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0" fontId="6" fillId="0" borderId="5" xfId="3" applyNumberFormat="1" applyFont="1" applyBorder="1" applyAlignment="1">
      <alignment horizontal="center" vertical="center"/>
    </xf>
    <xf numFmtId="10" fontId="7" fillId="0" borderId="7" xfId="3" applyNumberFormat="1" applyFont="1" applyBorder="1" applyAlignment="1">
      <alignment horizontal="center" vertical="center"/>
    </xf>
  </cellXfs>
  <cellStyles count="54">
    <cellStyle name="_ET_STYLE_NoName_00_" xfId="8"/>
    <cellStyle name="0,0_x000d__x000a_NA_x000d__x000a_" xfId="11"/>
    <cellStyle name="accountNameD" xfId="14"/>
    <cellStyle name="Normal" xfId="51"/>
    <cellStyle name="periodEndBalanceAmountCrD" xfId="52"/>
    <cellStyle name="periodEndBalanceAmountDrD" xfId="53"/>
    <cellStyle name="百分比" xfId="3" builtinId="5"/>
    <cellStyle name="百分比 2" xfId="5"/>
    <cellStyle name="百分比 4" xfId="10"/>
    <cellStyle name="常规" xfId="0" builtinId="0"/>
    <cellStyle name="常规 10" xfId="15"/>
    <cellStyle name="常规 11" xfId="16"/>
    <cellStyle name="常规 11 3" xfId="17"/>
    <cellStyle name="常规 12" xfId="9"/>
    <cellStyle name="常规 12 2" xfId="18"/>
    <cellStyle name="常规 13" xfId="19"/>
    <cellStyle name="常规 15" xfId="20"/>
    <cellStyle name="常规 16" xfId="13"/>
    <cellStyle name="常规 17" xfId="22"/>
    <cellStyle name="常规 18" xfId="24"/>
    <cellStyle name="常规 19" xfId="26"/>
    <cellStyle name="常规 2" xfId="28"/>
    <cellStyle name="常规 2 10 2" xfId="29"/>
    <cellStyle name="常规 2 2" xfId="30"/>
    <cellStyle name="常规 2 3" xfId="31"/>
    <cellStyle name="常规 20" xfId="21"/>
    <cellStyle name="常规 22" xfId="23"/>
    <cellStyle name="常规 23" xfId="25"/>
    <cellStyle name="常规 24" xfId="27"/>
    <cellStyle name="常规 25" xfId="32"/>
    <cellStyle name="常规 26" xfId="12"/>
    <cellStyle name="常规 29" xfId="33"/>
    <cellStyle name="常规 3" xfId="34"/>
    <cellStyle name="常规 3 2" xfId="35"/>
    <cellStyle name="常规 4" xfId="36"/>
    <cellStyle name="常规 5" xfId="37"/>
    <cellStyle name="常规 5 2" xfId="6"/>
    <cellStyle name="常规 6" xfId="4"/>
    <cellStyle name="常规 6 2" xfId="38"/>
    <cellStyle name="常规 6 3" xfId="39"/>
    <cellStyle name="常规 7" xfId="40"/>
    <cellStyle name="常规 8" xfId="41"/>
    <cellStyle name="常规 9" xfId="42"/>
    <cellStyle name="常规_龙东井巷评估表" xfId="43"/>
    <cellStyle name="超链接" xfId="2" builtinId="8"/>
    <cellStyle name="千位分隔" xfId="1" builtinId="3"/>
    <cellStyle name="千位分隔 10" xfId="7"/>
    <cellStyle name="千位分隔 2" xfId="44"/>
    <cellStyle name="千位分隔 2 2" xfId="45"/>
    <cellStyle name="千位分隔 2 3" xfId="46"/>
    <cellStyle name="千位分隔 3" xfId="47"/>
    <cellStyle name="千位分隔 4" xfId="48"/>
    <cellStyle name="千位分隔 7" xfId="49"/>
    <cellStyle name="千位分隔[0]_标准表" xfId="50"/>
  </cellStyles>
  <dxfs count="42">
    <dxf>
      <font>
        <color indexed="9"/>
      </font>
    </dxf>
    <dxf>
      <font>
        <color indexed="9"/>
      </font>
    </dxf>
    <dxf>
      <font>
        <color indexed="9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52</xdr:row>
      <xdr:rowOff>114300</xdr:rowOff>
    </xdr:from>
    <xdr:to>
      <xdr:col>9</xdr:col>
      <xdr:colOff>330485</xdr:colOff>
      <xdr:row>94</xdr:row>
      <xdr:rowOff>76199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0325100"/>
          <a:ext cx="10861675" cy="7562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504;&#32418;&#27905;\My%20Documents\&#28504;&#27946;&#27905;123\xinbiao\benbu\&#27784;&#38451;&#26412;&#37096;&#65288;&#23436;&#25104;&#65289;\20010630&#24211;&#23384;&#28165;&#21333;&#19978;&#25253;&#35843;&#25972;&#21518;&#26631;&#209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&#24180;&#39033;&#30446;\&#19994;&#21153;&#25552;&#31034;\1-&#31532;&#19968;&#20876;&#35780;&#20272;&#26126;&#32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&#24180;&#39033;&#30446;\&#19994;&#21153;&#25552;&#31034;\&#25104;&#26412;&#27861;&#35780;&#20272;&#26126;&#32454;&#34920;-&#65288;&#26032;&#37329;&#34701;&#20934;&#21017;&#21450;&#25910;&#20837;&#20934;&#210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消耗件"/>
      <sheetName val="高价件"/>
      <sheetName val="Sheet1"/>
      <sheetName val="1"/>
      <sheetName val="XL4Poppy"/>
      <sheetName val=""/>
      <sheetName val="KKKKKKKK"/>
      <sheetName val="其他货币资金.dbf"/>
      <sheetName val="银行存款.dbf"/>
      <sheetName val="订单"/>
      <sheetName val="eqpmad2"/>
      <sheetName val="工时统计"/>
      <sheetName val="_x005f_x0000__x005f_x0000__x005f_x0000__x005f_x0000__x0"/>
      <sheetName val="企业表一"/>
      <sheetName val="M-5C"/>
      <sheetName val="M-5A"/>
      <sheetName val="Main"/>
      <sheetName val="Financial Statement"/>
      <sheetName val="master"/>
      <sheetName val="SENSITIVITY"/>
      <sheetName val="Parameters"/>
      <sheetName val="Base Data"/>
      <sheetName val="Title"/>
      <sheetName val="目录"/>
      <sheetName val="基本情况表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Financial statements"/>
      <sheetName val="关联交易-存款"/>
      <sheetName val="资产评估结果分类汇总表 (2)"/>
      <sheetName val="classification"/>
      <sheetName val="Details"/>
      <sheetName val="_x005f_x005f_x005f_x0000__x005f_x005f_x005f_x0000__x005"/>
      <sheetName val="_x005f_x0000__x005f_x0000__x005"/>
      <sheetName val="_x005f_x005f_x005f_x0000__x005f"/>
      <sheetName val="_x005f_x0000__x005f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核实问题8.4"/>
      <sheetName val="基本情况"/>
      <sheetName val="收益法结果"/>
      <sheetName val="资产基础法汇总"/>
      <sheetName val="2分类汇总"/>
      <sheetName val="3流资汇总"/>
      <sheetName val="3.1货币资金汇总"/>
      <sheetName val="3.1.1现金"/>
      <sheetName val="3.1.2银行存款"/>
      <sheetName val="3.1.3其他货币资金"/>
      <sheetName val="3.2交易性金融资产汇总"/>
      <sheetName val="3.2.1交易性-股票"/>
      <sheetName val="3.2.2交易性-债券"/>
      <sheetName val="3.2.3交易性-基金"/>
      <sheetName val="3.3衍生金融资产"/>
      <sheetName val="3.4应收票据及应收账款"/>
      <sheetName val="3.5预付款项"/>
      <sheetName val="3.6应收利息"/>
      <sheetName val="3.7应收股利"/>
      <sheetName val="3.6其他应收款"/>
      <sheetName val="3.7存货汇总"/>
      <sheetName val="3.7.1材料采购"/>
      <sheetName val="3.7.2原材料"/>
      <sheetName val="3.7.3在库周转材料"/>
      <sheetName val="3.9.4委托加工物资"/>
      <sheetName val="3.7.5产成品"/>
      <sheetName val="3.7.6在产品"/>
      <sheetName val="3.9.6.1合同资产明细"/>
      <sheetName val="3.9.7发出商品"/>
      <sheetName val="3.7.8在用周转材料"/>
      <sheetName val="3.8合同资产"/>
      <sheetName val="3.9一年内到期的非流动资产"/>
      <sheetName val="3.10其他流资"/>
      <sheetName val="4非流动资产汇总"/>
      <sheetName val="4.1可供出售金融资产汇总"/>
      <sheetName val="4.1.1可出售—股票"/>
      <sheetName val="4.1.2可出售—债券"/>
      <sheetName val="4.1.3可出售—其他"/>
      <sheetName val="4.2持有至到期投资"/>
      <sheetName val="4.3长期应收款"/>
      <sheetName val="4.3.1折现明细"/>
      <sheetName val="4.4长期股权投资"/>
      <sheetName val="4.5其他权益工具投资"/>
      <sheetName val="4.6其他非流动金融资产"/>
      <sheetName val="4.7投资性房地产汇总"/>
      <sheetName val="4.7.1投资性房地产—房屋"/>
      <sheetName val="4.7.2投资性房地产—房屋"/>
      <sheetName val="4.7.3投资性房地产—土地"/>
      <sheetName val="4.5.4投资性房地产—土地"/>
      <sheetName val="4.8固定资产汇总"/>
      <sheetName val="4.8.1房屋建筑物"/>
      <sheetName val="4.8.2构筑物"/>
      <sheetName val="4.6.3管沟"/>
      <sheetName val="4.8.4机器设备"/>
      <sheetName val="4.8.5车辆"/>
      <sheetName val="4.8.6电子设备"/>
      <sheetName val="4.8.7船舶"/>
      <sheetName val="4.6.8土地"/>
      <sheetName val="4.9在建工程汇总"/>
      <sheetName val="4.9.1在建工程土建"/>
      <sheetName val="4.7.2在建工程设备"/>
      <sheetName val="4.8工程物资"/>
      <sheetName val="4.9固定资产清理"/>
      <sheetName val="4.10生物资产"/>
      <sheetName val="4.11油气资产"/>
      <sheetName val="4.14无形资产汇总"/>
      <sheetName val="4.14.1土地使用权"/>
      <sheetName val="4.12.2矿业权"/>
      <sheetName val="4.14.3其他无形资产"/>
      <sheetName val="4.13开发支出"/>
      <sheetName val="4.14商誉"/>
      <sheetName val="4.17长期待摊"/>
      <sheetName val="4.16递延所得税资产"/>
      <sheetName val="4.17其他非流动资产"/>
      <sheetName val="5流动负债汇总"/>
      <sheetName val="5.1短期借款"/>
      <sheetName val="5.2交易性金融负债"/>
      <sheetName val="5.3应付票据"/>
      <sheetName val="5.3应付票据及应付账款"/>
      <sheetName val="5.4预收款项"/>
      <sheetName val="5.5合同负债"/>
      <sheetName val="5.6应付职工薪酬"/>
      <sheetName val="5.7应交税费"/>
      <sheetName val="5.8应付利息"/>
      <sheetName val="5.9应付股利"/>
      <sheetName val="5.8其他应付款"/>
      <sheetName val="5.9一年内到期的非流动负债"/>
      <sheetName val="5.10其他流动负债"/>
      <sheetName val="6非流动负债汇总表"/>
      <sheetName val="6.1长期借款"/>
      <sheetName val="6.2应付债券"/>
      <sheetName val="6.3长期应付款"/>
      <sheetName val="6.3.1长期应付款折现明细"/>
      <sheetName val="6.4长期应付职工薪酬"/>
      <sheetName val="6.5预计负债"/>
      <sheetName val="6.6递延所得税负债"/>
      <sheetName val="6.7其他非流动负债"/>
    </sheetNames>
    <sheetDataSet>
      <sheetData sheetId="0" refreshError="1"/>
      <sheetData sheetId="1">
        <row r="1">
          <cell r="C1" t="str">
            <v>评估基准日：2018年12月31日</v>
          </cell>
        </row>
        <row r="2">
          <cell r="C2" t="str">
            <v>填表日期：2019年7月22日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况"/>
      <sheetName val="1资产基础法汇总（万元）"/>
      <sheetName val="2分类汇总（元）"/>
      <sheetName val="3流资汇总"/>
      <sheetName val="3.1货币资金汇总"/>
      <sheetName val="3.1.1现金"/>
      <sheetName val="3.1.2银行存款"/>
      <sheetName val="3.1.3其他货币资金"/>
      <sheetName val="3.2交易性金融资产汇总"/>
      <sheetName val="3.2.1交易性-股票"/>
      <sheetName val="3.2.2交易性-债券"/>
      <sheetName val="3.2.3交易性-其他"/>
      <sheetName val="3.3衍生金融资产"/>
      <sheetName val="3.4应收票据及应收账款"/>
      <sheetName val="3.4.1应收票据"/>
      <sheetName val="3.4.2应收账款 "/>
      <sheetName val="3.5预付款项"/>
      <sheetName val="3.6其他应收款"/>
      <sheetName val="3.6.1应收利息 "/>
      <sheetName val="3.6.2应收股利 "/>
      <sheetName val="3.6.3其他应收款-其他 "/>
      <sheetName val="3.7存货汇总"/>
      <sheetName val="3.7.1材料采购"/>
      <sheetName val="3.7.2原材料"/>
      <sheetName val="3.7.3在库周转材料"/>
      <sheetName val="3.7.4委托加工物资"/>
      <sheetName val="3.7.5产成品"/>
      <sheetName val="3.7.6在产品"/>
      <sheetName val="3.7.7发出商品"/>
      <sheetName val="3.7.8在用周转材料"/>
      <sheetName val="3.8合同资产"/>
      <sheetName val="3.9持有待售资产"/>
      <sheetName val="3.10一年内到期的非流动资产"/>
      <sheetName val="3.11其他流资"/>
      <sheetName val="4非流动资产汇总"/>
      <sheetName val="4.1债权投资"/>
      <sheetName val="4.2其他债权投资"/>
      <sheetName val="4.3长期应收款"/>
      <sheetName val="4.4长期股权投资"/>
      <sheetName val="4.5其他权益工具投资"/>
      <sheetName val="4.6其他非流动金融资产"/>
      <sheetName val="4.7投资性房地产汇总"/>
      <sheetName val="4.7.1投资性房地产—房屋（成本）"/>
      <sheetName val="4.7.2投资性房地产-房屋（公允）"/>
      <sheetName val="4.7.3投资性房地产—土地（成本）"/>
      <sheetName val="4.7.4投资性房地产—土地（公允）"/>
      <sheetName val="4.8固定资产汇总"/>
      <sheetName val="4.8.1房屋建筑物"/>
      <sheetName val="4.8.2构筑物"/>
      <sheetName val="4.8.3管沟"/>
      <sheetName val="4.8.4井巷工程"/>
      <sheetName val="4.8.5机器设备"/>
      <sheetName val="4.8.6车辆"/>
      <sheetName val="4.8.7电子设备"/>
      <sheetName val="4.8.8土地"/>
      <sheetName val="4.8.9船舶"/>
      <sheetName val="4.9在建工程汇总"/>
      <sheetName val="4.9.1在建工程土建"/>
      <sheetName val="4.9.2在建工程设备"/>
      <sheetName val="4.10生物资产"/>
      <sheetName val="4.11油气资产"/>
      <sheetName val="4.12无形资产汇总"/>
      <sheetName val="4.12.1土地使用权"/>
      <sheetName val="4.12.2矿业权"/>
      <sheetName val="4.12.3其他无形资产"/>
      <sheetName val="4.13开发支出"/>
      <sheetName val="4.14商誉"/>
      <sheetName val="4.15长期待摊"/>
      <sheetName val="4.16递延所得税资产"/>
      <sheetName val="4.17其他非流动资产"/>
      <sheetName val="5流动负债汇总"/>
      <sheetName val="5.1短期借款"/>
      <sheetName val="5.2交易性金融负债"/>
      <sheetName val="5.3衍生金融负债"/>
      <sheetName val="5.3.1交易性负债-股票 "/>
      <sheetName val="5.3.2交易性负债-债券"/>
      <sheetName val="5.3.3交易性负债-其他"/>
      <sheetName val="5.4应付票据及应付账款"/>
      <sheetName val="5.4.1应付票据"/>
      <sheetName val="5.4.2应付账款 "/>
      <sheetName val="5.5预收款项"/>
      <sheetName val="5.6合同负债"/>
      <sheetName val="5.7应付职工薪酬"/>
      <sheetName val="5.8应交税费"/>
      <sheetName val="5.9其他应付款"/>
      <sheetName val="5.9.1其他应付—应付利息"/>
      <sheetName val="5.9.2其他应付—应付股利"/>
      <sheetName val="5.9.3其他应付款-其他"/>
      <sheetName val="5.10持有待售负债"/>
      <sheetName val="5.11一年内到期的非流动负债"/>
      <sheetName val="5.12其他流动负债"/>
      <sheetName val="6非流动负债汇总表"/>
      <sheetName val="6.1长期借款"/>
      <sheetName val="6.2应付债券"/>
      <sheetName val="6.2.1优先股"/>
      <sheetName val="6.2.2永续债"/>
      <sheetName val="6.2.3其他应付债券 "/>
      <sheetName val="6.3长期应付款"/>
      <sheetName val="6.4预计负债"/>
      <sheetName val="6.5递延收益"/>
      <sheetName val="6.6递延所得税负债"/>
      <sheetName val="6.7其他非流动负债"/>
    </sheetNames>
    <sheetDataSet>
      <sheetData sheetId="0">
        <row r="1">
          <cell r="C1" t="str">
            <v>评估基准日：2018年12月31日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94"/>
  <sheetViews>
    <sheetView workbookViewId="0">
      <pane xSplit="1" ySplit="6" topLeftCell="B70" activePane="bottomRight" state="frozen"/>
      <selection pane="topRight"/>
      <selection pane="bottomLeft"/>
      <selection pane="bottomRight" activeCell="D7" sqref="D7:D87"/>
    </sheetView>
  </sheetViews>
  <sheetFormatPr defaultColWidth="9" defaultRowHeight="14.25" customHeight="1"/>
  <cols>
    <col min="1" max="1" width="4.625" style="923" customWidth="1"/>
    <col min="2" max="2" width="41.125" style="923" customWidth="1"/>
    <col min="3" max="3" width="22.625" style="923" customWidth="1"/>
    <col min="4" max="4" width="28" style="923" customWidth="1"/>
    <col min="5" max="5" width="3.625" style="923" customWidth="1"/>
    <col min="6" max="16384" width="9" style="923"/>
  </cols>
  <sheetData>
    <row r="1" spans="1:7" ht="12.75">
      <c r="B1" s="923" t="s">
        <v>0</v>
      </c>
      <c r="C1" s="923" t="s">
        <v>1</v>
      </c>
      <c r="D1" s="924"/>
      <c r="E1" s="925"/>
      <c r="F1" s="925"/>
      <c r="G1" s="925"/>
    </row>
    <row r="2" spans="1:7" ht="14.25" customHeight="1">
      <c r="B2" s="923" t="s">
        <v>2</v>
      </c>
      <c r="C2" s="923" t="s">
        <v>3</v>
      </c>
      <c r="E2" s="925"/>
      <c r="F2" s="925"/>
      <c r="G2" s="925"/>
    </row>
    <row r="3" spans="1:7" ht="14.25" customHeight="1">
      <c r="B3" s="923" t="s">
        <v>4</v>
      </c>
      <c r="C3" s="926"/>
      <c r="E3" s="925"/>
      <c r="F3" s="925"/>
      <c r="G3" s="925"/>
    </row>
    <row r="4" spans="1:7" ht="14.25" customHeight="1">
      <c r="B4" s="923" t="s">
        <v>5</v>
      </c>
      <c r="C4" s="926"/>
      <c r="E4" s="925"/>
      <c r="F4" s="925"/>
      <c r="G4" s="925"/>
    </row>
    <row r="5" spans="1:7" ht="14.25" customHeight="1">
      <c r="B5" s="923" t="s">
        <v>6</v>
      </c>
      <c r="C5" s="926"/>
      <c r="E5" s="925"/>
      <c r="F5" s="925"/>
      <c r="G5" s="925"/>
    </row>
    <row r="6" spans="1:7" ht="14.25" customHeight="1">
      <c r="A6" s="85" t="s">
        <v>7</v>
      </c>
      <c r="B6" s="927" t="s">
        <v>8</v>
      </c>
      <c r="C6" s="928"/>
      <c r="D6" s="928"/>
      <c r="E6" s="925"/>
      <c r="F6" s="925"/>
      <c r="G6" s="925"/>
    </row>
    <row r="7" spans="1:7" ht="14.25" customHeight="1">
      <c r="A7" s="933" t="s">
        <v>9</v>
      </c>
      <c r="B7" s="929" t="s">
        <v>10</v>
      </c>
      <c r="C7" s="928" t="s">
        <v>11</v>
      </c>
      <c r="D7" s="928" t="s">
        <v>12</v>
      </c>
      <c r="E7" s="925"/>
      <c r="F7" s="925"/>
      <c r="G7" s="925"/>
    </row>
    <row r="8" spans="1:7" ht="14.25" customHeight="1">
      <c r="A8" s="934" t="s">
        <v>13</v>
      </c>
      <c r="B8" s="930" t="s">
        <v>14</v>
      </c>
      <c r="C8" s="928" t="s">
        <v>11</v>
      </c>
      <c r="D8" s="928" t="s">
        <v>12</v>
      </c>
      <c r="E8" s="925"/>
      <c r="F8" s="925"/>
      <c r="G8" s="925"/>
    </row>
    <row r="9" spans="1:7" ht="14.25" customHeight="1">
      <c r="A9" s="934" t="s">
        <v>15</v>
      </c>
      <c r="B9" s="930" t="s">
        <v>16</v>
      </c>
      <c r="C9" s="928" t="s">
        <v>11</v>
      </c>
      <c r="D9" s="928" t="s">
        <v>12</v>
      </c>
      <c r="E9" s="925"/>
      <c r="F9" s="925"/>
      <c r="G9" s="925"/>
    </row>
    <row r="10" spans="1:7" ht="14.25" customHeight="1">
      <c r="A10" s="934" t="s">
        <v>17</v>
      </c>
      <c r="B10" s="930" t="s">
        <v>18</v>
      </c>
      <c r="C10" s="928" t="s">
        <v>11</v>
      </c>
      <c r="D10" s="928" t="s">
        <v>12</v>
      </c>
      <c r="E10" s="925"/>
      <c r="F10" s="925"/>
      <c r="G10" s="925"/>
    </row>
    <row r="11" spans="1:7" ht="14.25" customHeight="1">
      <c r="A11" s="934" t="s">
        <v>19</v>
      </c>
      <c r="B11" s="930" t="s">
        <v>20</v>
      </c>
      <c r="C11" s="928" t="s">
        <v>11</v>
      </c>
      <c r="D11" s="928" t="s">
        <v>12</v>
      </c>
      <c r="E11" s="925"/>
      <c r="F11" s="925"/>
      <c r="G11" s="925"/>
    </row>
    <row r="12" spans="1:7" ht="17.25" customHeight="1">
      <c r="A12" s="935" t="s">
        <v>21</v>
      </c>
      <c r="B12" s="929" t="s">
        <v>22</v>
      </c>
      <c r="C12" s="928" t="s">
        <v>11</v>
      </c>
      <c r="D12" s="928" t="s">
        <v>12</v>
      </c>
      <c r="E12" s="925"/>
      <c r="F12" s="925"/>
      <c r="G12" s="925"/>
    </row>
    <row r="13" spans="1:7" ht="14.25" customHeight="1">
      <c r="A13" s="935" t="s">
        <v>23</v>
      </c>
      <c r="B13" s="929" t="s">
        <v>24</v>
      </c>
      <c r="C13" s="928" t="s">
        <v>11</v>
      </c>
      <c r="D13" s="928" t="s">
        <v>12</v>
      </c>
      <c r="E13" s="925"/>
      <c r="F13" s="925"/>
      <c r="G13" s="925"/>
    </row>
    <row r="14" spans="1:7" ht="14.25" customHeight="1">
      <c r="A14" s="935" t="s">
        <v>25</v>
      </c>
      <c r="B14" s="929" t="s">
        <v>26</v>
      </c>
      <c r="C14" s="928" t="s">
        <v>11</v>
      </c>
      <c r="D14" s="928" t="s">
        <v>12</v>
      </c>
      <c r="E14" s="925"/>
      <c r="F14" s="925"/>
      <c r="G14" s="925"/>
    </row>
    <row r="15" spans="1:7" ht="14.25" customHeight="1">
      <c r="A15" s="935" t="s">
        <v>27</v>
      </c>
      <c r="B15" s="929" t="s">
        <v>28</v>
      </c>
      <c r="C15" s="928" t="s">
        <v>29</v>
      </c>
      <c r="D15" s="928" t="s">
        <v>12</v>
      </c>
      <c r="E15" s="925"/>
      <c r="F15" s="925"/>
      <c r="G15" s="925"/>
    </row>
    <row r="16" spans="1:7" ht="14.25" customHeight="1">
      <c r="A16" s="935" t="s">
        <v>30</v>
      </c>
      <c r="B16" s="929" t="s">
        <v>31</v>
      </c>
      <c r="C16" s="928" t="s">
        <v>29</v>
      </c>
      <c r="D16" s="928" t="s">
        <v>12</v>
      </c>
      <c r="E16" s="925"/>
      <c r="F16" s="925"/>
      <c r="G16" s="925"/>
    </row>
    <row r="17" spans="1:7" s="922" customFormat="1" ht="14.25" customHeight="1">
      <c r="A17" s="936" t="s">
        <v>32</v>
      </c>
      <c r="B17" s="931" t="s">
        <v>33</v>
      </c>
      <c r="C17" s="928" t="s">
        <v>29</v>
      </c>
      <c r="D17" s="928" t="s">
        <v>12</v>
      </c>
      <c r="E17" s="932"/>
      <c r="F17" s="932"/>
      <c r="G17" s="932"/>
    </row>
    <row r="18" spans="1:7" s="922" customFormat="1" ht="14.25" customHeight="1">
      <c r="A18" s="936" t="s">
        <v>34</v>
      </c>
      <c r="B18" s="931" t="s">
        <v>35</v>
      </c>
      <c r="C18" s="928" t="s">
        <v>29</v>
      </c>
      <c r="D18" s="928" t="s">
        <v>12</v>
      </c>
      <c r="E18" s="932"/>
      <c r="F18" s="932"/>
      <c r="G18" s="932"/>
    </row>
    <row r="19" spans="1:7" ht="14.25" customHeight="1">
      <c r="A19" s="935" t="s">
        <v>36</v>
      </c>
      <c r="B19" s="929" t="s">
        <v>37</v>
      </c>
      <c r="C19" s="928" t="s">
        <v>29</v>
      </c>
      <c r="D19" s="928" t="s">
        <v>12</v>
      </c>
      <c r="E19" s="925"/>
      <c r="F19" s="925"/>
      <c r="G19" s="925"/>
    </row>
    <row r="20" spans="1:7" ht="14.25" customHeight="1">
      <c r="A20" s="935" t="s">
        <v>38</v>
      </c>
      <c r="B20" s="929" t="s">
        <v>39</v>
      </c>
      <c r="C20" s="928" t="s">
        <v>29</v>
      </c>
      <c r="D20" s="928" t="s">
        <v>12</v>
      </c>
      <c r="E20" s="925"/>
      <c r="F20" s="925"/>
      <c r="G20" s="925"/>
    </row>
    <row r="21" spans="1:7" ht="14.25" customHeight="1">
      <c r="A21" s="935" t="s">
        <v>40</v>
      </c>
      <c r="B21" s="929" t="s">
        <v>41</v>
      </c>
      <c r="C21" s="928" t="s">
        <v>29</v>
      </c>
      <c r="D21" s="928" t="s">
        <v>12</v>
      </c>
      <c r="E21" s="925"/>
      <c r="F21" s="925"/>
      <c r="G21" s="925"/>
    </row>
    <row r="22" spans="1:7" ht="14.25" customHeight="1">
      <c r="A22" s="935" t="s">
        <v>42</v>
      </c>
      <c r="B22" s="929" t="s">
        <v>43</v>
      </c>
      <c r="C22" s="928" t="s">
        <v>29</v>
      </c>
      <c r="D22" s="928" t="s">
        <v>12</v>
      </c>
      <c r="E22" s="925"/>
      <c r="F22" s="925"/>
      <c r="G22" s="925"/>
    </row>
    <row r="23" spans="1:7" ht="14.25" customHeight="1">
      <c r="A23" s="935" t="s">
        <v>44</v>
      </c>
      <c r="B23" s="929" t="s">
        <v>45</v>
      </c>
      <c r="C23" s="928" t="s">
        <v>29</v>
      </c>
      <c r="D23" s="928" t="s">
        <v>12</v>
      </c>
      <c r="E23" s="925"/>
      <c r="F23" s="925"/>
      <c r="G23" s="925"/>
    </row>
    <row r="24" spans="1:7" ht="14.25" customHeight="1">
      <c r="A24" s="935" t="s">
        <v>46</v>
      </c>
      <c r="B24" s="929" t="s">
        <v>47</v>
      </c>
      <c r="C24" s="928" t="s">
        <v>29</v>
      </c>
      <c r="D24" s="928" t="s">
        <v>12</v>
      </c>
      <c r="E24" s="925"/>
      <c r="F24" s="925"/>
      <c r="G24" s="925"/>
    </row>
    <row r="25" spans="1:7" ht="14.25" customHeight="1">
      <c r="A25" s="935" t="s">
        <v>48</v>
      </c>
      <c r="B25" s="929" t="s">
        <v>49</v>
      </c>
      <c r="C25" s="928" t="s">
        <v>29</v>
      </c>
      <c r="D25" s="928" t="s">
        <v>12</v>
      </c>
      <c r="E25" s="925"/>
      <c r="F25" s="925"/>
      <c r="G25" s="925"/>
    </row>
    <row r="26" spans="1:7" ht="14.25" customHeight="1">
      <c r="A26" s="935" t="s">
        <v>50</v>
      </c>
      <c r="B26" s="929" t="s">
        <v>51</v>
      </c>
      <c r="C26" s="928" t="s">
        <v>29</v>
      </c>
      <c r="D26" s="928" t="s">
        <v>12</v>
      </c>
      <c r="E26" s="925"/>
      <c r="F26" s="925"/>
      <c r="G26" s="925"/>
    </row>
    <row r="27" spans="1:7" ht="14.25" customHeight="1">
      <c r="A27" s="935" t="s">
        <v>52</v>
      </c>
      <c r="B27" s="929" t="s">
        <v>53</v>
      </c>
      <c r="C27" s="928" t="s">
        <v>29</v>
      </c>
      <c r="D27" s="928" t="s">
        <v>12</v>
      </c>
      <c r="E27" s="925"/>
      <c r="F27" s="925"/>
      <c r="G27" s="925"/>
    </row>
    <row r="28" spans="1:7" ht="14.25" customHeight="1">
      <c r="A28" s="935" t="s">
        <v>54</v>
      </c>
      <c r="B28" s="929" t="s">
        <v>55</v>
      </c>
      <c r="C28" s="928" t="s">
        <v>29</v>
      </c>
      <c r="D28" s="928" t="s">
        <v>12</v>
      </c>
      <c r="E28" s="925"/>
      <c r="F28" s="925"/>
      <c r="G28" s="925"/>
    </row>
    <row r="29" spans="1:7" ht="14.25" customHeight="1">
      <c r="A29" s="935" t="s">
        <v>56</v>
      </c>
      <c r="B29" s="929" t="s">
        <v>57</v>
      </c>
      <c r="C29" s="928" t="s">
        <v>29</v>
      </c>
      <c r="D29" s="928" t="s">
        <v>12</v>
      </c>
      <c r="E29" s="925"/>
      <c r="F29" s="925"/>
      <c r="G29" s="925"/>
    </row>
    <row r="30" spans="1:7" ht="14.25" customHeight="1">
      <c r="A30" s="935" t="s">
        <v>58</v>
      </c>
      <c r="B30" s="929" t="s">
        <v>59</v>
      </c>
      <c r="C30" s="928" t="s">
        <v>29</v>
      </c>
      <c r="D30" s="928" t="s">
        <v>12</v>
      </c>
      <c r="E30" s="925"/>
      <c r="F30" s="925"/>
      <c r="G30" s="925"/>
    </row>
    <row r="31" spans="1:7" ht="14.25" customHeight="1">
      <c r="A31" s="935" t="s">
        <v>60</v>
      </c>
      <c r="B31" s="929" t="s">
        <v>61</v>
      </c>
      <c r="C31" s="928" t="s">
        <v>29</v>
      </c>
      <c r="D31" s="928" t="s">
        <v>12</v>
      </c>
      <c r="E31" s="925"/>
      <c r="F31" s="925"/>
      <c r="G31" s="925"/>
    </row>
    <row r="32" spans="1:7" ht="14.25" customHeight="1">
      <c r="A32" s="935" t="s">
        <v>62</v>
      </c>
      <c r="B32" s="929" t="s">
        <v>63</v>
      </c>
      <c r="C32" s="928" t="s">
        <v>29</v>
      </c>
      <c r="D32" s="928" t="s">
        <v>12</v>
      </c>
      <c r="E32" s="925"/>
      <c r="F32" s="925"/>
      <c r="G32" s="925"/>
    </row>
    <row r="33" spans="1:7" ht="14.25" customHeight="1">
      <c r="A33" s="933" t="s">
        <v>64</v>
      </c>
      <c r="B33" s="929" t="s">
        <v>65</v>
      </c>
      <c r="C33" s="928" t="s">
        <v>29</v>
      </c>
      <c r="D33" s="928" t="s">
        <v>12</v>
      </c>
      <c r="E33" s="925"/>
      <c r="F33" s="925"/>
      <c r="G33" s="925"/>
    </row>
    <row r="34" spans="1:7" ht="14.25" customHeight="1">
      <c r="A34" s="935" t="s">
        <v>66</v>
      </c>
      <c r="B34" s="929" t="s">
        <v>67</v>
      </c>
      <c r="C34" s="928" t="s">
        <v>29</v>
      </c>
      <c r="D34" s="928" t="s">
        <v>12</v>
      </c>
      <c r="E34" s="925"/>
      <c r="F34" s="925"/>
      <c r="G34" s="925"/>
    </row>
    <row r="35" spans="1:7" ht="14.25" customHeight="1">
      <c r="A35" s="935" t="s">
        <v>68</v>
      </c>
      <c r="B35" s="929" t="s">
        <v>69</v>
      </c>
      <c r="C35" s="928" t="s">
        <v>29</v>
      </c>
      <c r="D35" s="928" t="s">
        <v>12</v>
      </c>
      <c r="E35" s="925"/>
      <c r="F35" s="925"/>
      <c r="G35" s="925"/>
    </row>
    <row r="36" spans="1:7" ht="14.25" customHeight="1">
      <c r="A36" s="935" t="s">
        <v>70</v>
      </c>
      <c r="B36" s="929" t="s">
        <v>71</v>
      </c>
      <c r="C36" s="928" t="s">
        <v>29</v>
      </c>
      <c r="D36" s="928" t="s">
        <v>12</v>
      </c>
      <c r="E36" s="925"/>
      <c r="F36" s="925"/>
      <c r="G36" s="925"/>
    </row>
    <row r="37" spans="1:7" ht="14.25" customHeight="1">
      <c r="A37" s="935" t="s">
        <v>72</v>
      </c>
      <c r="B37" s="929" t="s">
        <v>73</v>
      </c>
      <c r="C37" s="928" t="s">
        <v>29</v>
      </c>
      <c r="D37" s="928" t="s">
        <v>12</v>
      </c>
      <c r="E37" s="925"/>
      <c r="F37" s="925"/>
      <c r="G37" s="925"/>
    </row>
    <row r="38" spans="1:7" ht="14.25" customHeight="1">
      <c r="A38" s="935" t="s">
        <v>74</v>
      </c>
      <c r="B38" s="929" t="s">
        <v>75</v>
      </c>
      <c r="C38" s="928" t="s">
        <v>29</v>
      </c>
      <c r="D38" s="928" t="s">
        <v>12</v>
      </c>
      <c r="E38" s="925"/>
      <c r="F38" s="925"/>
      <c r="G38" s="925"/>
    </row>
    <row r="39" spans="1:7" ht="14.25" customHeight="1">
      <c r="A39" s="935" t="s">
        <v>76</v>
      </c>
      <c r="B39" s="929" t="s">
        <v>77</v>
      </c>
      <c r="C39" s="928" t="s">
        <v>29</v>
      </c>
      <c r="D39" s="928" t="s">
        <v>12</v>
      </c>
      <c r="E39" s="925"/>
      <c r="F39" s="925"/>
      <c r="G39" s="925"/>
    </row>
    <row r="40" spans="1:7" ht="14.25" customHeight="1">
      <c r="A40" s="935" t="s">
        <v>78</v>
      </c>
      <c r="B40" s="929" t="s">
        <v>79</v>
      </c>
      <c r="C40" s="928" t="s">
        <v>29</v>
      </c>
      <c r="D40" s="928" t="s">
        <v>12</v>
      </c>
      <c r="E40" s="925"/>
      <c r="F40" s="925"/>
      <c r="G40" s="925"/>
    </row>
    <row r="41" spans="1:7" ht="14.25" customHeight="1">
      <c r="A41" s="935" t="s">
        <v>80</v>
      </c>
      <c r="B41" s="929" t="s">
        <v>81</v>
      </c>
      <c r="C41" s="928" t="s">
        <v>29</v>
      </c>
      <c r="D41" s="928" t="s">
        <v>12</v>
      </c>
      <c r="E41" s="925"/>
      <c r="F41" s="925"/>
      <c r="G41" s="925"/>
    </row>
    <row r="42" spans="1:7" ht="14.25" customHeight="1">
      <c r="A42" s="935" t="s">
        <v>82</v>
      </c>
      <c r="B42" s="929" t="s">
        <v>83</v>
      </c>
      <c r="C42" s="928" t="s">
        <v>29</v>
      </c>
      <c r="D42" s="928" t="s">
        <v>12</v>
      </c>
      <c r="E42" s="925"/>
      <c r="F42" s="925"/>
      <c r="G42" s="925"/>
    </row>
    <row r="43" spans="1:7" ht="14.25" customHeight="1">
      <c r="A43" s="935" t="s">
        <v>84</v>
      </c>
      <c r="B43" s="929" t="s">
        <v>85</v>
      </c>
      <c r="C43" s="928" t="s">
        <v>29</v>
      </c>
      <c r="D43" s="928" t="s">
        <v>12</v>
      </c>
      <c r="E43" s="925"/>
      <c r="F43" s="925"/>
      <c r="G43" s="925"/>
    </row>
    <row r="44" spans="1:7" ht="14.25" customHeight="1">
      <c r="A44" s="935" t="s">
        <v>86</v>
      </c>
      <c r="B44" s="929" t="s">
        <v>87</v>
      </c>
      <c r="C44" s="928" t="s">
        <v>29</v>
      </c>
      <c r="D44" s="928" t="s">
        <v>12</v>
      </c>
      <c r="E44" s="925"/>
      <c r="F44" s="925"/>
      <c r="G44" s="925"/>
    </row>
    <row r="45" spans="1:7" ht="14.25" customHeight="1">
      <c r="A45" s="935" t="s">
        <v>88</v>
      </c>
      <c r="B45" s="929" t="s">
        <v>89</v>
      </c>
      <c r="C45" s="928" t="s">
        <v>29</v>
      </c>
      <c r="D45" s="928" t="s">
        <v>12</v>
      </c>
      <c r="E45" s="925"/>
      <c r="F45" s="925"/>
      <c r="G45" s="925"/>
    </row>
    <row r="46" spans="1:7" ht="14.25" customHeight="1">
      <c r="A46" s="935" t="s">
        <v>90</v>
      </c>
      <c r="B46" s="929" t="s">
        <v>91</v>
      </c>
      <c r="C46" s="928" t="s">
        <v>29</v>
      </c>
      <c r="D46" s="928" t="s">
        <v>12</v>
      </c>
      <c r="E46" s="925"/>
      <c r="F46" s="925"/>
      <c r="G46" s="925"/>
    </row>
    <row r="47" spans="1:7" ht="14.25" customHeight="1">
      <c r="A47" s="935" t="s">
        <v>92</v>
      </c>
      <c r="B47" s="929" t="s">
        <v>93</v>
      </c>
      <c r="C47" s="928" t="s">
        <v>29</v>
      </c>
      <c r="D47" s="928" t="s">
        <v>12</v>
      </c>
      <c r="E47" s="925"/>
      <c r="F47" s="925"/>
      <c r="G47" s="925"/>
    </row>
    <row r="48" spans="1:7" ht="14.25" customHeight="1">
      <c r="A48" s="935" t="s">
        <v>94</v>
      </c>
      <c r="B48" s="929" t="s">
        <v>95</v>
      </c>
      <c r="C48" s="928" t="s">
        <v>29</v>
      </c>
      <c r="D48" s="928" t="s">
        <v>12</v>
      </c>
      <c r="E48" s="925"/>
      <c r="F48" s="925"/>
      <c r="G48" s="925"/>
    </row>
    <row r="49" spans="1:7" ht="14.25" customHeight="1">
      <c r="A49" s="935" t="s">
        <v>96</v>
      </c>
      <c r="B49" s="929" t="s">
        <v>97</v>
      </c>
      <c r="C49" s="928" t="s">
        <v>29</v>
      </c>
      <c r="D49" s="928" t="s">
        <v>12</v>
      </c>
      <c r="E49" s="925"/>
      <c r="F49" s="925"/>
      <c r="G49" s="925"/>
    </row>
    <row r="50" spans="1:7" ht="14.25" customHeight="1">
      <c r="A50" s="935" t="s">
        <v>98</v>
      </c>
      <c r="B50" s="929" t="s">
        <v>99</v>
      </c>
      <c r="C50" s="928" t="s">
        <v>29</v>
      </c>
      <c r="D50" s="928" t="s">
        <v>12</v>
      </c>
      <c r="E50" s="925"/>
      <c r="F50" s="925"/>
      <c r="G50" s="925"/>
    </row>
    <row r="51" spans="1:7" ht="14.25" customHeight="1">
      <c r="A51" s="935" t="s">
        <v>100</v>
      </c>
      <c r="B51" s="929" t="s">
        <v>101</v>
      </c>
      <c r="C51" s="928" t="s">
        <v>29</v>
      </c>
      <c r="D51" s="928" t="s">
        <v>12</v>
      </c>
      <c r="E51" s="925"/>
      <c r="F51" s="925"/>
      <c r="G51" s="925"/>
    </row>
    <row r="52" spans="1:7" ht="14.25" customHeight="1">
      <c r="A52" s="935" t="s">
        <v>102</v>
      </c>
      <c r="B52" s="929" t="s">
        <v>103</v>
      </c>
      <c r="C52" s="928" t="s">
        <v>29</v>
      </c>
      <c r="D52" s="928" t="s">
        <v>12</v>
      </c>
      <c r="E52" s="925"/>
      <c r="F52" s="925"/>
      <c r="G52" s="925"/>
    </row>
    <row r="53" spans="1:7" ht="14.25" customHeight="1">
      <c r="A53" s="935" t="s">
        <v>104</v>
      </c>
      <c r="B53" s="929" t="s">
        <v>105</v>
      </c>
      <c r="C53" s="928" t="s">
        <v>29</v>
      </c>
      <c r="D53" s="928" t="s">
        <v>12</v>
      </c>
      <c r="E53" s="925"/>
      <c r="F53" s="925"/>
      <c r="G53" s="925"/>
    </row>
    <row r="54" spans="1:7" ht="14.25" customHeight="1">
      <c r="A54" s="935" t="s">
        <v>106</v>
      </c>
      <c r="B54" s="929" t="s">
        <v>107</v>
      </c>
      <c r="C54" s="928" t="s">
        <v>29</v>
      </c>
      <c r="D54" s="928" t="s">
        <v>12</v>
      </c>
      <c r="E54" s="925"/>
      <c r="F54" s="925"/>
      <c r="G54" s="925"/>
    </row>
    <row r="55" spans="1:7" ht="14.25" customHeight="1">
      <c r="A55" s="935" t="s">
        <v>108</v>
      </c>
      <c r="B55" s="929" t="s">
        <v>109</v>
      </c>
      <c r="C55" s="928" t="s">
        <v>29</v>
      </c>
      <c r="D55" s="928" t="s">
        <v>12</v>
      </c>
      <c r="E55" s="925"/>
      <c r="F55" s="925"/>
      <c r="G55" s="925"/>
    </row>
    <row r="56" spans="1:7" ht="14.25" customHeight="1">
      <c r="A56" s="935" t="s">
        <v>110</v>
      </c>
      <c r="B56" s="929" t="s">
        <v>111</v>
      </c>
      <c r="C56" s="928" t="s">
        <v>29</v>
      </c>
      <c r="D56" s="928" t="s">
        <v>12</v>
      </c>
      <c r="E56" s="925"/>
      <c r="F56" s="925"/>
      <c r="G56" s="925"/>
    </row>
    <row r="57" spans="1:7" ht="14.25" customHeight="1">
      <c r="A57" s="935" t="s">
        <v>112</v>
      </c>
      <c r="B57" s="929" t="s">
        <v>113</v>
      </c>
      <c r="C57" s="928" t="s">
        <v>29</v>
      </c>
      <c r="D57" s="928" t="s">
        <v>12</v>
      </c>
      <c r="E57" s="925"/>
      <c r="F57" s="925"/>
      <c r="G57" s="925"/>
    </row>
    <row r="58" spans="1:7" ht="14.25" customHeight="1">
      <c r="A58" s="935" t="s">
        <v>114</v>
      </c>
      <c r="B58" s="929" t="s">
        <v>115</v>
      </c>
      <c r="C58" s="928" t="s">
        <v>29</v>
      </c>
      <c r="D58" s="928" t="s">
        <v>12</v>
      </c>
      <c r="E58" s="925"/>
      <c r="F58" s="925"/>
      <c r="G58" s="925"/>
    </row>
    <row r="59" spans="1:7" ht="14.25" customHeight="1">
      <c r="A59" s="935" t="s">
        <v>116</v>
      </c>
      <c r="B59" s="929" t="s">
        <v>117</v>
      </c>
      <c r="C59" s="928" t="s">
        <v>29</v>
      </c>
      <c r="D59" s="928" t="s">
        <v>12</v>
      </c>
      <c r="E59" s="925"/>
      <c r="F59" s="925"/>
      <c r="G59" s="925"/>
    </row>
    <row r="60" spans="1:7" ht="14.25" customHeight="1">
      <c r="A60" s="935" t="s">
        <v>118</v>
      </c>
      <c r="B60" s="929" t="s">
        <v>119</v>
      </c>
      <c r="C60" s="928" t="s">
        <v>29</v>
      </c>
      <c r="D60" s="928" t="s">
        <v>12</v>
      </c>
      <c r="E60" s="925"/>
      <c r="F60" s="925"/>
      <c r="G60" s="925"/>
    </row>
    <row r="61" spans="1:7" ht="14.25" customHeight="1">
      <c r="A61" s="935" t="s">
        <v>120</v>
      </c>
      <c r="B61" s="929" t="s">
        <v>121</v>
      </c>
      <c r="C61" s="928" t="s">
        <v>29</v>
      </c>
      <c r="D61" s="928" t="s">
        <v>12</v>
      </c>
      <c r="E61" s="925"/>
      <c r="F61" s="925"/>
      <c r="G61" s="925"/>
    </row>
    <row r="62" spans="1:7" ht="14.25" customHeight="1">
      <c r="A62" s="935" t="s">
        <v>122</v>
      </c>
      <c r="B62" s="929" t="s">
        <v>123</v>
      </c>
      <c r="C62" s="928" t="s">
        <v>29</v>
      </c>
      <c r="D62" s="928" t="s">
        <v>12</v>
      </c>
      <c r="E62" s="925"/>
      <c r="F62" s="925"/>
      <c r="G62" s="925"/>
    </row>
    <row r="63" spans="1:7" ht="14.25" customHeight="1">
      <c r="A63" s="935" t="s">
        <v>124</v>
      </c>
      <c r="B63" s="929" t="s">
        <v>125</v>
      </c>
      <c r="C63" s="928" t="s">
        <v>29</v>
      </c>
      <c r="D63" s="928" t="s">
        <v>12</v>
      </c>
      <c r="E63" s="925"/>
      <c r="F63" s="925"/>
      <c r="G63" s="925"/>
    </row>
    <row r="64" spans="1:7" ht="14.25" customHeight="1">
      <c r="A64" s="935" t="s">
        <v>126</v>
      </c>
      <c r="B64" s="929" t="s">
        <v>127</v>
      </c>
      <c r="C64" s="928" t="s">
        <v>29</v>
      </c>
      <c r="D64" s="928" t="s">
        <v>12</v>
      </c>
      <c r="E64" s="925"/>
      <c r="F64" s="925"/>
      <c r="G64" s="925"/>
    </row>
    <row r="65" spans="1:7" ht="14.25" customHeight="1">
      <c r="A65" s="933" t="s">
        <v>128</v>
      </c>
      <c r="B65" s="929" t="s">
        <v>129</v>
      </c>
      <c r="C65" s="928" t="s">
        <v>29</v>
      </c>
      <c r="D65" s="928" t="s">
        <v>12</v>
      </c>
      <c r="E65" s="925"/>
      <c r="F65" s="925"/>
      <c r="G65" s="925"/>
    </row>
    <row r="66" spans="1:7" ht="14.25" customHeight="1">
      <c r="A66" s="935" t="s">
        <v>130</v>
      </c>
      <c r="B66" s="930" t="s">
        <v>131</v>
      </c>
      <c r="C66" s="928" t="s">
        <v>29</v>
      </c>
      <c r="D66" s="928" t="s">
        <v>12</v>
      </c>
      <c r="E66" s="925"/>
      <c r="F66" s="925"/>
      <c r="G66" s="925"/>
    </row>
    <row r="67" spans="1:7" ht="14.25" customHeight="1">
      <c r="A67" s="935" t="s">
        <v>132</v>
      </c>
      <c r="B67" s="929" t="s">
        <v>133</v>
      </c>
      <c r="C67" s="928" t="s">
        <v>29</v>
      </c>
      <c r="D67" s="928" t="s">
        <v>12</v>
      </c>
      <c r="E67" s="925"/>
      <c r="F67" s="925"/>
      <c r="G67" s="925"/>
    </row>
    <row r="68" spans="1:7" ht="14.25" customHeight="1">
      <c r="A68" s="935" t="s">
        <v>134</v>
      </c>
      <c r="B68" s="929" t="s">
        <v>135</v>
      </c>
      <c r="C68" s="928" t="s">
        <v>29</v>
      </c>
      <c r="D68" s="928" t="s">
        <v>12</v>
      </c>
      <c r="E68" s="925"/>
      <c r="F68" s="925"/>
      <c r="G68" s="925"/>
    </row>
    <row r="69" spans="1:7" ht="14.25" customHeight="1">
      <c r="A69" s="935" t="s">
        <v>136</v>
      </c>
      <c r="B69" s="929" t="s">
        <v>137</v>
      </c>
      <c r="C69" s="928" t="s">
        <v>29</v>
      </c>
      <c r="D69" s="928" t="s">
        <v>12</v>
      </c>
      <c r="E69" s="925"/>
      <c r="F69" s="925"/>
      <c r="G69" s="925"/>
    </row>
    <row r="70" spans="1:7" ht="14.25" customHeight="1">
      <c r="A70" s="935" t="s">
        <v>138</v>
      </c>
      <c r="B70" s="929" t="s">
        <v>139</v>
      </c>
      <c r="C70" s="928" t="s">
        <v>29</v>
      </c>
      <c r="D70" s="928" t="s">
        <v>12</v>
      </c>
      <c r="E70" s="925"/>
      <c r="F70" s="925"/>
      <c r="G70" s="925"/>
    </row>
    <row r="71" spans="1:7" ht="14.25" customHeight="1">
      <c r="A71" s="935" t="s">
        <v>140</v>
      </c>
      <c r="B71" s="929" t="s">
        <v>141</v>
      </c>
      <c r="C71" s="928" t="s">
        <v>29</v>
      </c>
      <c r="D71" s="928" t="s">
        <v>12</v>
      </c>
      <c r="E71" s="925"/>
      <c r="F71" s="925"/>
      <c r="G71" s="925"/>
    </row>
    <row r="72" spans="1:7" ht="14.25" customHeight="1">
      <c r="A72" s="935" t="s">
        <v>142</v>
      </c>
      <c r="B72" s="929" t="s">
        <v>143</v>
      </c>
      <c r="C72" s="928" t="s">
        <v>29</v>
      </c>
      <c r="D72" s="928" t="s">
        <v>12</v>
      </c>
      <c r="E72" s="925"/>
      <c r="F72" s="925"/>
      <c r="G72" s="925"/>
    </row>
    <row r="73" spans="1:7" ht="14.25" customHeight="1">
      <c r="A73" s="935" t="s">
        <v>144</v>
      </c>
      <c r="B73" s="929" t="s">
        <v>145</v>
      </c>
      <c r="C73" s="928" t="s">
        <v>29</v>
      </c>
      <c r="D73" s="928" t="s">
        <v>12</v>
      </c>
      <c r="E73" s="925"/>
      <c r="F73" s="925"/>
      <c r="G73" s="925"/>
    </row>
    <row r="74" spans="1:7" ht="14.25" customHeight="1">
      <c r="A74" s="935" t="s">
        <v>146</v>
      </c>
      <c r="B74" s="929" t="s">
        <v>147</v>
      </c>
      <c r="C74" s="928" t="s">
        <v>29</v>
      </c>
      <c r="D74" s="928" t="s">
        <v>12</v>
      </c>
      <c r="E74" s="925"/>
      <c r="F74" s="925"/>
      <c r="G74" s="925"/>
    </row>
    <row r="75" spans="1:7" ht="14.25" customHeight="1">
      <c r="A75" s="935" t="s">
        <v>148</v>
      </c>
      <c r="B75" s="929" t="s">
        <v>149</v>
      </c>
      <c r="C75" s="928" t="s">
        <v>29</v>
      </c>
      <c r="D75" s="928" t="s">
        <v>12</v>
      </c>
      <c r="E75" s="925"/>
      <c r="F75" s="925"/>
      <c r="G75" s="925"/>
    </row>
    <row r="76" spans="1:7" ht="14.25" customHeight="1">
      <c r="A76" s="935" t="s">
        <v>150</v>
      </c>
      <c r="B76" s="929" t="s">
        <v>151</v>
      </c>
      <c r="C76" s="928" t="s">
        <v>29</v>
      </c>
      <c r="D76" s="928" t="s">
        <v>12</v>
      </c>
      <c r="E76" s="925"/>
      <c r="F76" s="925"/>
      <c r="G76" s="925"/>
    </row>
    <row r="77" spans="1:7" ht="14.25" customHeight="1">
      <c r="A77" s="935" t="s">
        <v>152</v>
      </c>
      <c r="B77" s="929" t="s">
        <v>153</v>
      </c>
      <c r="C77" s="928" t="s">
        <v>29</v>
      </c>
      <c r="D77" s="928" t="s">
        <v>12</v>
      </c>
      <c r="E77" s="925"/>
      <c r="F77" s="925"/>
      <c r="G77" s="925"/>
    </row>
    <row r="78" spans="1:7" ht="14.25" customHeight="1">
      <c r="A78" s="933" t="s">
        <v>154</v>
      </c>
      <c r="B78" s="929" t="s">
        <v>155</v>
      </c>
      <c r="C78" s="928" t="s">
        <v>29</v>
      </c>
      <c r="D78" s="928" t="s">
        <v>12</v>
      </c>
      <c r="E78" s="925"/>
      <c r="F78" s="925"/>
      <c r="G78" s="925"/>
    </row>
    <row r="79" spans="1:7" ht="14.25" customHeight="1">
      <c r="A79" s="935" t="s">
        <v>156</v>
      </c>
      <c r="B79" s="929" t="s">
        <v>157</v>
      </c>
      <c r="C79" s="928" t="s">
        <v>29</v>
      </c>
      <c r="D79" s="928" t="s">
        <v>12</v>
      </c>
      <c r="E79" s="925"/>
      <c r="F79" s="925"/>
      <c r="G79" s="925"/>
    </row>
    <row r="80" spans="1:7" ht="14.25" customHeight="1">
      <c r="A80" s="935" t="s">
        <v>158</v>
      </c>
      <c r="B80" s="929" t="s">
        <v>159</v>
      </c>
      <c r="C80" s="928" t="s">
        <v>29</v>
      </c>
      <c r="D80" s="928" t="s">
        <v>12</v>
      </c>
      <c r="E80" s="925"/>
      <c r="F80" s="925"/>
      <c r="G80" s="925"/>
    </row>
    <row r="81" spans="1:7" ht="14.25" customHeight="1">
      <c r="A81" s="935" t="s">
        <v>160</v>
      </c>
      <c r="B81" s="929" t="s">
        <v>161</v>
      </c>
      <c r="C81" s="928" t="s">
        <v>29</v>
      </c>
      <c r="D81" s="928" t="s">
        <v>12</v>
      </c>
      <c r="E81" s="925"/>
      <c r="F81" s="925"/>
      <c r="G81" s="925"/>
    </row>
    <row r="82" spans="1:7" ht="14.25" customHeight="1">
      <c r="A82" s="935" t="s">
        <v>162</v>
      </c>
      <c r="B82" s="929" t="s">
        <v>163</v>
      </c>
      <c r="C82" s="928" t="s">
        <v>29</v>
      </c>
      <c r="D82" s="928" t="s">
        <v>12</v>
      </c>
      <c r="E82" s="925"/>
      <c r="F82" s="925"/>
      <c r="G82" s="925"/>
    </row>
    <row r="83" spans="1:7" ht="14.25" customHeight="1">
      <c r="A83" s="935" t="s">
        <v>164</v>
      </c>
      <c r="B83" s="929" t="s">
        <v>165</v>
      </c>
      <c r="C83" s="928" t="s">
        <v>29</v>
      </c>
      <c r="D83" s="928" t="s">
        <v>12</v>
      </c>
      <c r="E83" s="925"/>
      <c r="F83" s="925"/>
      <c r="G83" s="925"/>
    </row>
    <row r="84" spans="1:7" ht="14.25" customHeight="1">
      <c r="A84" s="935" t="s">
        <v>166</v>
      </c>
      <c r="B84" s="929" t="s">
        <v>167</v>
      </c>
      <c r="C84" s="928" t="s">
        <v>29</v>
      </c>
      <c r="D84" s="928" t="s">
        <v>12</v>
      </c>
      <c r="E84" s="925"/>
      <c r="F84" s="925"/>
      <c r="G84" s="925"/>
    </row>
    <row r="85" spans="1:7" ht="14.25" customHeight="1">
      <c r="A85" s="935" t="s">
        <v>168</v>
      </c>
      <c r="B85" s="929" t="s">
        <v>169</v>
      </c>
      <c r="C85" s="928" t="s">
        <v>29</v>
      </c>
      <c r="D85" s="928" t="s">
        <v>12</v>
      </c>
      <c r="E85" s="925"/>
      <c r="F85" s="925"/>
      <c r="G85" s="925"/>
    </row>
    <row r="86" spans="1:7" ht="14.25" customHeight="1">
      <c r="A86" s="935" t="s">
        <v>170</v>
      </c>
      <c r="B86" s="929" t="s">
        <v>171</v>
      </c>
      <c r="C86" s="928" t="s">
        <v>29</v>
      </c>
      <c r="D86" s="928" t="s">
        <v>12</v>
      </c>
      <c r="E86" s="925"/>
      <c r="F86" s="925"/>
      <c r="G86" s="925"/>
    </row>
    <row r="87" spans="1:7" ht="14.25" customHeight="1">
      <c r="A87" s="935" t="s">
        <v>172</v>
      </c>
      <c r="B87" s="929" t="s">
        <v>173</v>
      </c>
      <c r="C87" s="928" t="s">
        <v>29</v>
      </c>
      <c r="D87" s="928" t="s">
        <v>12</v>
      </c>
      <c r="E87" s="925"/>
      <c r="F87" s="925"/>
      <c r="G87" s="925"/>
    </row>
    <row r="89" spans="1:7" ht="14.25" customHeight="1">
      <c r="A89" s="923" t="s">
        <v>174</v>
      </c>
    </row>
    <row r="90" spans="1:7" ht="14.25" customHeight="1">
      <c r="B90" s="923" t="s">
        <v>175</v>
      </c>
    </row>
    <row r="91" spans="1:7" ht="14.25" customHeight="1">
      <c r="B91" s="923" t="s">
        <v>176</v>
      </c>
    </row>
    <row r="92" spans="1:7" ht="14.25" customHeight="1">
      <c r="B92" s="923" t="s">
        <v>177</v>
      </c>
    </row>
    <row r="93" spans="1:7" ht="14.25" customHeight="1">
      <c r="B93" s="923" t="s">
        <v>178</v>
      </c>
    </row>
    <row r="94" spans="1:7" ht="14.25" customHeight="1">
      <c r="B94" s="923" t="s">
        <v>179</v>
      </c>
    </row>
  </sheetData>
  <phoneticPr fontId="24" type="noConversion"/>
  <hyperlinks>
    <hyperlink ref="B21" location="'3.8存货汇总'!A1" display="存货"/>
    <hyperlink ref="B8" location="'3.1货币资金汇总'!A1" display="货币资金"/>
    <hyperlink ref="B9" location="'3.1.1现金'!A1" display="货币资金-现金"/>
    <hyperlink ref="B10" location="'3.1.2银行存款'!A1" display="货币资金-银行存款"/>
    <hyperlink ref="B11" location="'3.1.3其他货币资金'!A1" display="货币资金-其他货币资金"/>
    <hyperlink ref="B12" location="'3.2公允价值计量金融资产'!A1" display="以公允价值计量且其变动计入当期损益金融资产"/>
    <hyperlink ref="B13" location="'3.2.1公允计量-股票'!A1" display="公允计量金融资产-股票投资"/>
    <hyperlink ref="B14" location="'3.2.2公允计量-债券'!A1" display="公允计量金融资产-债券投资"/>
    <hyperlink ref="B15" location="'3.2.3公允计量-其他'!A1" display="公允计量金融资产-基金投资"/>
    <hyperlink ref="B31" location="'3.10一年内到期的非流动资产'!A1" display="一年内到期的非流动资产"/>
    <hyperlink ref="B32" location="'3.11其他流资'!A1" display="其他流动资产"/>
    <hyperlink ref="B7" location="'3流资汇总'!A1" display="流动资产"/>
    <hyperlink ref="B33" location="'4非流动资产汇总'!A1" display="非流动资产"/>
    <hyperlink ref="B18" location="'3.5应收账款 '!A1" display="应收账款"/>
    <hyperlink ref="B19" location="'3.6预付款项'!A1" display="预付款项"/>
    <hyperlink ref="B20" location="'3.7其他应收款'!A1" display="其他应收款"/>
    <hyperlink ref="B34" location="'4.1可供出售金融资产汇总'!A1" display="可供出售金融资产"/>
    <hyperlink ref="B35" location="'4.2持有至到期投资'!A1" display="持有至到期投资"/>
    <hyperlink ref="B36" location="'4.3长期应收款'!A1" display="长期应收款"/>
    <hyperlink ref="B37" location="'4.4长期股权投资'!A1" display="长期股权投资"/>
    <hyperlink ref="B38" location="'4.5投资性房地产汇总'!A1" display="投资性房地产"/>
    <hyperlink ref="B39" location="'4.5.1投资性房地产—房屋（成本）'!A1" display="投资性房地产-房屋(成本计量模式)"/>
    <hyperlink ref="B40" location="'4.5.2投资性房地产-房屋（公允）'!A1" display="投资性房地产-房屋(公允价值计量模式)"/>
    <hyperlink ref="B41" location="'4.5.3投资性房地产—土地（成本）'!A1" display="投资性房地产-土地使用权(成本计量模式)"/>
    <hyperlink ref="B42" location="'4.5.4投资性房地产—土地（公允）'!A1" display="投资性房地产-土地使用权(公允价值计量模式)"/>
    <hyperlink ref="B43" location="'4.6固定资产汇总'!A1" display="固定资产"/>
    <hyperlink ref="B44" location="'4.6.1房屋建筑物'!A1" display="固定资产-房屋建筑物"/>
    <hyperlink ref="B45" location="'4.6.2构筑物'!A1" display="固定资产-构筑物及其他辅助设施"/>
    <hyperlink ref="B46" location="'4.6.3管沟'!A1" display="固定资产-管道及沟槽"/>
    <hyperlink ref="B47" location="'4.6.5机器设备'!A1" display="固定资产-机器设备"/>
    <hyperlink ref="B48" location="'4.6.6车辆'!A1" display="固定资产-车辆"/>
    <hyperlink ref="B49" location="'4.6.7电子设备'!A1" display="固定资产-电子设备"/>
    <hyperlink ref="B50" location="'4.6.8土地'!A1" display="固定资产—土地"/>
    <hyperlink ref="B64" location="'4.15其他非流动资产'!A1" display="其他非流动资产"/>
    <hyperlink ref="B63" location="'4.14递延所得税资产'!A1" display="递延所得税资产"/>
    <hyperlink ref="B62" location="'4.13长期待摊'!A1" display="长期待摊费用"/>
    <hyperlink ref="B61" location="'4.12商誉'!A1" display="商誉"/>
    <hyperlink ref="B60" location="'4.11开发支出'!A1" display="开发支出"/>
    <hyperlink ref="B59" location="'4.10.3其他无形资产'!A1" display="无形资产-其他无形资产"/>
    <hyperlink ref="B58" location="'4.10.2矿业权'!A1" display="无形资产-矿业权"/>
    <hyperlink ref="B57" location="'4.10.1土地使用权'!A1" display="无形资产-土地使用权"/>
    <hyperlink ref="B56" location="'4.10无形资产汇总'!A1" display="无形资产"/>
    <hyperlink ref="B55" location="'4.9油气资产'!A1" display="油气资产"/>
    <hyperlink ref="B54" location="'4.8生物资产'!A1" display="生产性生物资产"/>
    <hyperlink ref="B51" location="'4.7在建工程汇总'!A1" display="在建工程"/>
    <hyperlink ref="B52" location="'4.7.1在建工程土建'!A1" display="在建工程—土建工程"/>
    <hyperlink ref="B53" location="'4.7.2在建工程设备'!A1" display="在建工程—设备安装工程"/>
    <hyperlink ref="B65" location="'5流动负债汇总'!A1" display="流动负债"/>
    <hyperlink ref="B66" location="'5.1短期借款'!A1" display="短期借款"/>
    <hyperlink ref="B67" location="'5.2公允价值计量金融负债'!A1" display="以公允价值计量且其变动计入当期损益金融负债"/>
    <hyperlink ref="B69" location="'5.4应付票据'!A1" display="应付票据"/>
    <hyperlink ref="B71" location="'5.6预收款项'!A1" display="预收款项"/>
    <hyperlink ref="B72" location="'5.7应付职工薪酬'!A1" display="应付职工薪酬"/>
    <hyperlink ref="B73" location="'5.8应交税费'!A1" display="应交税费"/>
    <hyperlink ref="B74" location="'5.9其他应付款'!A1" display="其他应付款"/>
    <hyperlink ref="B76" location="'5.11一年内到期的非流动负债'!A1" display="一年内到期的非流动负债"/>
    <hyperlink ref="B77" location="'5.12其他流动负债'!A1" display="其他流动负债"/>
    <hyperlink ref="B78" location="'6非流动负债汇总表'!A1" display="非流动负债"/>
    <hyperlink ref="B79" location="'6.1长期借款'!A1" display="长期借款"/>
    <hyperlink ref="B80" location="'6.2应付债券'!A1" display="应付债券"/>
    <hyperlink ref="B83" location="'6.3长期应付款'!A1" display="长期应付款"/>
    <hyperlink ref="B84" location="'6.4预计负债'!A1" display="预计负债"/>
    <hyperlink ref="B86" location="'6.6递延所得税负债'!A1" display="递延所得税负债"/>
    <hyperlink ref="B87" location="'6.7其他非流动负债'!A1" display="其他非流动负债"/>
    <hyperlink ref="B16" location="'3.3衍生金融资产'!A1" display="衍生金融资产"/>
    <hyperlink ref="B30" location="'3.9持有待售资产'!A1" display="持有待售资产"/>
    <hyperlink ref="B68" location="'5.3衍生金融负债'!A1" display="衍生金融负债"/>
    <hyperlink ref="B75" location="'5.10持有待售负债'!A1" display="持有待售负债"/>
    <hyperlink ref="B85" location="'6.5递延收益'!A1" display="递延收益"/>
    <hyperlink ref="B81" location="'6.2.1优先股'!A1" display="其中：优先股"/>
    <hyperlink ref="B82" location="'6.2.2永续债'!A1" display="             永续债"/>
    <hyperlink ref="B17" location="'3.4应收票据'!A1" display="应收票据"/>
    <hyperlink ref="B29" location="'3.8.8在用周转材料'!A1" display="存货-在用周转材料"/>
    <hyperlink ref="B28" location="'3.8.7发出商品'!A1" display="存货-发出商品"/>
    <hyperlink ref="B27" location="'3.8.6在产品'!A1" display="存货-在产品(自制半成品)"/>
    <hyperlink ref="B26" location="'3.8.5产成品'!A1" display="存货-产成品(库存商品、开发产品、农产品)"/>
    <hyperlink ref="B25" location="'3.8.4委托加工物资'!A1" display="存货-委托加工物资"/>
    <hyperlink ref="B24" location="'3.8.3在库周转材料'!A1" display="存货-在库周转材料"/>
    <hyperlink ref="B23" location="'3.8.2原材料'!A1" display="存货-原材料"/>
    <hyperlink ref="B22" location="'3.8.1材料采购'!A1" display="存货-材料采购(在途物资)"/>
    <hyperlink ref="B70" location="'5.5应付账款 '!A1" display="应付账款"/>
  </hyperlinks>
  <printOptions horizontalCentered="1"/>
  <pageMargins left="0.28999999999999998" right="0.37" top="0.27" bottom="0.17" header="0.17" footer="0.21"/>
  <pageSetup paperSize="9" scale="6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0"/>
  <sheetViews>
    <sheetView showZeros="0" tabSelected="1" view="pageBreakPreview" zoomScaleNormal="100" zoomScaleSheetLayoutView="100" workbookViewId="0">
      <pane xSplit="2" ySplit="7" topLeftCell="C8" activePane="bottomRight" state="frozen"/>
      <selection pane="topRight"/>
      <selection pane="bottomLeft"/>
      <selection pane="bottomRight" activeCell="E21" sqref="E21"/>
    </sheetView>
  </sheetViews>
  <sheetFormatPr defaultColWidth="9" defaultRowHeight="14.25" customHeight="1"/>
  <cols>
    <col min="1" max="1" width="7.125" style="865" customWidth="1"/>
    <col min="2" max="2" width="24.625" style="865" customWidth="1"/>
    <col min="3" max="5" width="24.125" style="865" customWidth="1"/>
    <col min="6" max="6" width="18.625" style="865" customWidth="1"/>
    <col min="7" max="16384" width="9" style="865"/>
  </cols>
  <sheetData>
    <row r="1" spans="1:6" ht="30" customHeight="1">
      <c r="A1" s="939" t="s">
        <v>180</v>
      </c>
      <c r="B1" s="939"/>
      <c r="C1" s="939"/>
      <c r="D1" s="939"/>
      <c r="E1" s="939"/>
      <c r="F1" s="939"/>
    </row>
    <row r="2" spans="1:6" ht="14.25" customHeight="1">
      <c r="A2" s="940" t="s">
        <v>181</v>
      </c>
      <c r="B2" s="940"/>
      <c r="C2" s="940"/>
      <c r="D2" s="940"/>
      <c r="E2" s="940"/>
      <c r="F2" s="940"/>
    </row>
    <row r="3" spans="1:6" ht="14.25" customHeight="1">
      <c r="E3" s="17"/>
      <c r="F3" s="17" t="s">
        <v>182</v>
      </c>
    </row>
    <row r="4" spans="1:6" ht="14.25" customHeight="1">
      <c r="E4" s="17"/>
      <c r="F4" s="17"/>
    </row>
    <row r="5" spans="1:6" s="4" customFormat="1" ht="14.25" customHeight="1">
      <c r="A5" s="3" t="s">
        <v>2</v>
      </c>
      <c r="B5" s="767"/>
      <c r="C5" s="907"/>
      <c r="F5" s="17" t="s">
        <v>183</v>
      </c>
    </row>
    <row r="6" spans="1:6" s="1" customFormat="1" ht="14.25" customHeight="1">
      <c r="A6" s="941" t="s">
        <v>184</v>
      </c>
      <c r="B6" s="942"/>
      <c r="C6" s="908" t="s">
        <v>185</v>
      </c>
      <c r="D6" s="908" t="s">
        <v>186</v>
      </c>
      <c r="E6" s="908" t="s">
        <v>187</v>
      </c>
      <c r="F6" s="909" t="s">
        <v>188</v>
      </c>
    </row>
    <row r="7" spans="1:6" s="1" customFormat="1" ht="14.25" customHeight="1">
      <c r="A7" s="943"/>
      <c r="B7" s="944"/>
      <c r="C7" s="6" t="s">
        <v>189</v>
      </c>
      <c r="D7" s="6" t="s">
        <v>190</v>
      </c>
      <c r="E7" s="6" t="s">
        <v>191</v>
      </c>
      <c r="F7" s="910" t="s">
        <v>192</v>
      </c>
    </row>
    <row r="8" spans="1:6" s="4" customFormat="1" ht="14.25" customHeight="1">
      <c r="A8" s="881">
        <v>1</v>
      </c>
      <c r="B8" s="911" t="s">
        <v>193</v>
      </c>
      <c r="C8" s="885">
        <v>0</v>
      </c>
      <c r="D8" s="885">
        <v>0</v>
      </c>
      <c r="E8" s="885" t="s">
        <v>194</v>
      </c>
      <c r="F8" s="886" t="s">
        <v>194</v>
      </c>
    </row>
    <row r="9" spans="1:6" s="4" customFormat="1" ht="14.25" customHeight="1">
      <c r="A9" s="881">
        <v>2</v>
      </c>
      <c r="B9" s="911" t="s">
        <v>195</v>
      </c>
      <c r="C9" s="885">
        <v>1427.09</v>
      </c>
      <c r="D9" s="885">
        <v>116.79</v>
      </c>
      <c r="E9" s="885">
        <v>-1310.3</v>
      </c>
      <c r="F9" s="886">
        <v>-0.91820000000000002</v>
      </c>
    </row>
    <row r="10" spans="1:6" s="4" customFormat="1" ht="14.25" customHeight="1">
      <c r="A10" s="881">
        <v>3</v>
      </c>
      <c r="B10" s="912" t="s">
        <v>196</v>
      </c>
      <c r="C10" s="694">
        <v>0</v>
      </c>
      <c r="D10" s="694">
        <v>0</v>
      </c>
      <c r="E10" s="694" t="s">
        <v>194</v>
      </c>
      <c r="F10" s="913" t="s">
        <v>194</v>
      </c>
    </row>
    <row r="11" spans="1:6" s="4" customFormat="1" ht="14.25" customHeight="1">
      <c r="A11" s="881">
        <v>4</v>
      </c>
      <c r="B11" s="912" t="s">
        <v>197</v>
      </c>
      <c r="C11" s="694">
        <v>0</v>
      </c>
      <c r="D11" s="694">
        <v>0</v>
      </c>
      <c r="E11" s="694" t="s">
        <v>194</v>
      </c>
      <c r="F11" s="913" t="s">
        <v>194</v>
      </c>
    </row>
    <row r="12" spans="1:6" s="4" customFormat="1" ht="14.25" customHeight="1">
      <c r="A12" s="881">
        <v>5</v>
      </c>
      <c r="B12" s="912" t="s">
        <v>198</v>
      </c>
      <c r="C12" s="694">
        <v>0</v>
      </c>
      <c r="D12" s="694">
        <v>0</v>
      </c>
      <c r="E12" s="694" t="s">
        <v>194</v>
      </c>
      <c r="F12" s="913" t="s">
        <v>194</v>
      </c>
    </row>
    <row r="13" spans="1:6" s="4" customFormat="1" ht="14.25" customHeight="1">
      <c r="A13" s="881">
        <v>6</v>
      </c>
      <c r="B13" s="912" t="s">
        <v>199</v>
      </c>
      <c r="C13" s="694">
        <v>0</v>
      </c>
      <c r="D13" s="694">
        <v>0</v>
      </c>
      <c r="E13" s="694" t="s">
        <v>194</v>
      </c>
      <c r="F13" s="913" t="s">
        <v>194</v>
      </c>
    </row>
    <row r="14" spans="1:6" s="4" customFormat="1" ht="14.25" customHeight="1">
      <c r="A14" s="881">
        <v>7</v>
      </c>
      <c r="B14" s="912" t="s">
        <v>200</v>
      </c>
      <c r="C14" s="694">
        <v>0</v>
      </c>
      <c r="D14" s="694">
        <v>0</v>
      </c>
      <c r="E14" s="694" t="s">
        <v>194</v>
      </c>
      <c r="F14" s="913" t="s">
        <v>194</v>
      </c>
    </row>
    <row r="15" spans="1:6" s="4" customFormat="1" ht="14.25" customHeight="1">
      <c r="A15" s="881">
        <v>8</v>
      </c>
      <c r="B15" s="912" t="s">
        <v>201</v>
      </c>
      <c r="C15" s="694">
        <v>1427.09</v>
      </c>
      <c r="D15" s="694">
        <v>116.79</v>
      </c>
      <c r="E15" s="694">
        <v>-1310.3</v>
      </c>
      <c r="F15" s="913">
        <v>-0.91820000000000002</v>
      </c>
    </row>
    <row r="16" spans="1:6" s="4" customFormat="1" ht="14.25" customHeight="1">
      <c r="A16" s="881">
        <v>9</v>
      </c>
      <c r="B16" s="912" t="s">
        <v>202</v>
      </c>
      <c r="C16" s="694">
        <v>0</v>
      </c>
      <c r="D16" s="694">
        <v>0</v>
      </c>
      <c r="E16" s="694" t="s">
        <v>194</v>
      </c>
      <c r="F16" s="913" t="s">
        <v>194</v>
      </c>
    </row>
    <row r="17" spans="1:6" s="4" customFormat="1" ht="14.25" customHeight="1">
      <c r="A17" s="881">
        <v>10</v>
      </c>
      <c r="B17" s="912" t="s">
        <v>203</v>
      </c>
      <c r="C17" s="694">
        <v>0</v>
      </c>
      <c r="D17" s="694">
        <v>0</v>
      </c>
      <c r="E17" s="694" t="s">
        <v>194</v>
      </c>
      <c r="F17" s="913" t="s">
        <v>194</v>
      </c>
    </row>
    <row r="18" spans="1:6" s="4" customFormat="1" ht="14.25" customHeight="1">
      <c r="A18" s="881">
        <v>11</v>
      </c>
      <c r="B18" s="912" t="s">
        <v>204</v>
      </c>
      <c r="C18" s="694">
        <v>0</v>
      </c>
      <c r="D18" s="694">
        <v>0</v>
      </c>
      <c r="E18" s="694" t="s">
        <v>194</v>
      </c>
      <c r="F18" s="913" t="s">
        <v>194</v>
      </c>
    </row>
    <row r="19" spans="1:6" s="4" customFormat="1" ht="14.25" customHeight="1">
      <c r="A19" s="881">
        <v>12</v>
      </c>
      <c r="B19" s="912" t="s">
        <v>205</v>
      </c>
      <c r="C19" s="694">
        <v>0</v>
      </c>
      <c r="D19" s="694">
        <v>0</v>
      </c>
      <c r="E19" s="694" t="s">
        <v>194</v>
      </c>
      <c r="F19" s="913" t="s">
        <v>194</v>
      </c>
    </row>
    <row r="20" spans="1:6" s="4" customFormat="1" ht="14.25" customHeight="1">
      <c r="A20" s="881">
        <v>13</v>
      </c>
      <c r="B20" s="912" t="s">
        <v>206</v>
      </c>
      <c r="C20" s="694">
        <v>0</v>
      </c>
      <c r="D20" s="694">
        <v>0</v>
      </c>
      <c r="E20" s="694" t="s">
        <v>194</v>
      </c>
      <c r="F20" s="913" t="s">
        <v>194</v>
      </c>
    </row>
    <row r="21" spans="1:6" s="4" customFormat="1" ht="14.25" customHeight="1">
      <c r="A21" s="881">
        <v>14</v>
      </c>
      <c r="B21" s="912" t="s">
        <v>207</v>
      </c>
      <c r="C21" s="694">
        <v>0</v>
      </c>
      <c r="D21" s="694">
        <v>0</v>
      </c>
      <c r="E21" s="694" t="s">
        <v>194</v>
      </c>
      <c r="F21" s="913" t="s">
        <v>194</v>
      </c>
    </row>
    <row r="22" spans="1:6" s="4" customFormat="1" ht="14.25" customHeight="1">
      <c r="A22" s="881">
        <v>15</v>
      </c>
      <c r="B22" s="912" t="s">
        <v>208</v>
      </c>
      <c r="C22" s="694">
        <v>0</v>
      </c>
      <c r="D22" s="694">
        <v>0</v>
      </c>
      <c r="E22" s="694" t="s">
        <v>194</v>
      </c>
      <c r="F22" s="913" t="s">
        <v>194</v>
      </c>
    </row>
    <row r="23" spans="1:6" s="4" customFormat="1" ht="14.25" customHeight="1">
      <c r="A23" s="881">
        <v>16</v>
      </c>
      <c r="B23" s="912" t="s">
        <v>209</v>
      </c>
      <c r="C23" s="694">
        <v>0</v>
      </c>
      <c r="D23" s="694">
        <v>0</v>
      </c>
      <c r="E23" s="694" t="s">
        <v>194</v>
      </c>
      <c r="F23" s="913" t="s">
        <v>194</v>
      </c>
    </row>
    <row r="24" spans="1:6" s="4" customFormat="1" ht="14.25" customHeight="1">
      <c r="A24" s="881">
        <v>17</v>
      </c>
      <c r="B24" s="912" t="s">
        <v>210</v>
      </c>
      <c r="C24" s="694">
        <v>0</v>
      </c>
      <c r="D24" s="694">
        <v>0</v>
      </c>
      <c r="E24" s="694" t="s">
        <v>194</v>
      </c>
      <c r="F24" s="913" t="s">
        <v>194</v>
      </c>
    </row>
    <row r="25" spans="1:6" s="906" customFormat="1" ht="14.25" customHeight="1">
      <c r="A25" s="898">
        <v>18</v>
      </c>
      <c r="B25" s="914" t="s">
        <v>211</v>
      </c>
      <c r="C25" s="902">
        <v>1427.09</v>
      </c>
      <c r="D25" s="902">
        <v>116.79</v>
      </c>
      <c r="E25" s="915">
        <v>-1310.3</v>
      </c>
      <c r="F25" s="916">
        <v>-0.91820000000000002</v>
      </c>
    </row>
    <row r="26" spans="1:6" s="4" customFormat="1" ht="14.25" hidden="1" customHeight="1">
      <c r="A26" s="917">
        <v>21</v>
      </c>
      <c r="B26" s="918" t="s">
        <v>212</v>
      </c>
      <c r="C26" s="919">
        <v>0</v>
      </c>
      <c r="D26" s="919">
        <v>0</v>
      </c>
      <c r="E26" s="919" t="s">
        <v>194</v>
      </c>
      <c r="F26" s="920" t="s">
        <v>194</v>
      </c>
    </row>
    <row r="27" spans="1:6" s="4" customFormat="1" ht="14.25" hidden="1" customHeight="1">
      <c r="A27" s="881">
        <v>22</v>
      </c>
      <c r="B27" s="14" t="s">
        <v>213</v>
      </c>
      <c r="C27" s="694">
        <v>0</v>
      </c>
      <c r="D27" s="694">
        <v>0</v>
      </c>
      <c r="E27" s="694" t="s">
        <v>194</v>
      </c>
      <c r="F27" s="913" t="s">
        <v>194</v>
      </c>
    </row>
    <row r="28" spans="1:6" s="906" customFormat="1" ht="14.25" hidden="1" customHeight="1">
      <c r="A28" s="881">
        <v>23</v>
      </c>
      <c r="B28" s="911" t="s">
        <v>214</v>
      </c>
      <c r="C28" s="885">
        <v>0</v>
      </c>
      <c r="D28" s="885">
        <v>0</v>
      </c>
      <c r="E28" s="694" t="s">
        <v>194</v>
      </c>
      <c r="F28" s="913" t="s">
        <v>194</v>
      </c>
    </row>
    <row r="29" spans="1:6" s="906" customFormat="1" ht="14.25" hidden="1" customHeight="1">
      <c r="A29" s="898">
        <v>24</v>
      </c>
      <c r="B29" s="914" t="s">
        <v>215</v>
      </c>
      <c r="C29" s="902">
        <v>1427.09</v>
      </c>
      <c r="D29" s="902">
        <v>116.79</v>
      </c>
      <c r="E29" s="915">
        <v>-1310.3</v>
      </c>
      <c r="F29" s="916">
        <v>-0.91820000000000002</v>
      </c>
    </row>
    <row r="30" spans="1:6" ht="14.25" customHeight="1">
      <c r="A30" s="3" t="s">
        <v>6</v>
      </c>
      <c r="D30" s="921"/>
    </row>
  </sheetData>
  <mergeCells count="3">
    <mergeCell ref="A1:F1"/>
    <mergeCell ref="A2:F2"/>
    <mergeCell ref="A6:B7"/>
  </mergeCells>
  <phoneticPr fontId="24" type="noConversion"/>
  <hyperlinks>
    <hyperlink ref="B14" location="'4.5投资性房地产汇总'!A1" display="     投资性房地产"/>
    <hyperlink ref="B15" location="'4.6固定资产汇总'!A1" display="     固定资产"/>
    <hyperlink ref="B16" location="'4.7在建工程汇总'!A1" display="     在建工程"/>
    <hyperlink ref="B17" location="'4.8生物资产'!A1" display="     生产性生物资产"/>
    <hyperlink ref="B18" location="'4.9油气资产'!A1" display="     油气资产"/>
    <hyperlink ref="B19" location="'4.10无形资产汇总'!A1" display="     无形资产"/>
    <hyperlink ref="B20" location="'4.11开发支出'!A1" display="     开发支出"/>
    <hyperlink ref="B21" location="'4.12商誉'!A1" display="     商誉"/>
    <hyperlink ref="B22" location="'4.13长期待摊'!A1" display="     长期待摊费用"/>
    <hyperlink ref="B23" location="'4.14递延所得税资产'!A1" display="     递延所得税资产"/>
    <hyperlink ref="B24" location="'6.7其他非流动负债'!A1" display="     其他非流动资产"/>
    <hyperlink ref="B13" location="'4.4长期股权投资'!A1" display="     长期股权投资"/>
    <hyperlink ref="B12" location="'4.3长期应收款'!A1" display="     长期应收款"/>
    <hyperlink ref="B11" location="'4.2持有至到期投资'!A1" display="     持有至到期投资"/>
    <hyperlink ref="B10" location="'4.1可供出售金融资产汇总'!A1" display="其中：可供出售金融资产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6"/>
  <sheetViews>
    <sheetView view="pageBreakPreview" zoomScaleNormal="100" zoomScaleSheetLayoutView="100" workbookViewId="0">
      <pane xSplit="3" ySplit="6" topLeftCell="D34" activePane="bottomRight" state="frozen"/>
      <selection pane="topRight"/>
      <selection pane="bottomLeft"/>
      <selection pane="bottomRight" activeCell="F49" sqref="F49"/>
    </sheetView>
  </sheetViews>
  <sheetFormatPr defaultColWidth="9" defaultRowHeight="14.25" customHeight="1"/>
  <cols>
    <col min="1" max="1" width="4.625" style="864" customWidth="1"/>
    <col min="2" max="2" width="3" style="865" customWidth="1"/>
    <col min="3" max="3" width="25.625" style="865" customWidth="1"/>
    <col min="4" max="4" width="24.125" style="866" customWidth="1"/>
    <col min="5" max="6" width="24.125" style="867" customWidth="1"/>
    <col min="7" max="7" width="16.625" style="868" customWidth="1"/>
    <col min="8" max="8" width="17.125" style="865" customWidth="1"/>
    <col min="9" max="9" width="15.375" style="865" customWidth="1"/>
    <col min="10" max="16384" width="9" style="865"/>
  </cols>
  <sheetData>
    <row r="1" spans="1:9" ht="30" customHeight="1">
      <c r="A1" s="939" t="s">
        <v>216</v>
      </c>
      <c r="B1" s="939"/>
      <c r="C1" s="939"/>
      <c r="D1" s="939"/>
      <c r="E1" s="939"/>
      <c r="F1" s="939"/>
      <c r="G1" s="939"/>
    </row>
    <row r="2" spans="1:9" s="862" customFormat="1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</row>
    <row r="3" spans="1:9" s="862" customFormat="1" ht="14.25" customHeight="1">
      <c r="A3" s="869"/>
      <c r="D3" s="870"/>
      <c r="E3" s="871"/>
      <c r="F3" s="871"/>
      <c r="G3" s="872" t="s">
        <v>217</v>
      </c>
    </row>
    <row r="4" spans="1:9" s="862" customFormat="1" ht="14.25" customHeight="1">
      <c r="A4" s="869"/>
      <c r="D4" s="870"/>
      <c r="E4" s="871"/>
      <c r="F4" s="871"/>
      <c r="G4" s="873"/>
    </row>
    <row r="5" spans="1:9" s="4" customFormat="1" ht="14.25" customHeight="1">
      <c r="A5" s="3" t="str">
        <f>基本情况!B2</f>
        <v>产权持有单位：瓮福（集团）有限责任公司</v>
      </c>
      <c r="D5" s="874"/>
      <c r="E5" s="17"/>
      <c r="F5" s="17"/>
      <c r="G5" s="872" t="s">
        <v>218</v>
      </c>
    </row>
    <row r="6" spans="1:9" s="863" customFormat="1" ht="14.25" customHeight="1">
      <c r="A6" s="875" t="s">
        <v>219</v>
      </c>
      <c r="B6" s="876"/>
      <c r="C6" s="877" t="s">
        <v>220</v>
      </c>
      <c r="D6" s="878" t="s">
        <v>221</v>
      </c>
      <c r="E6" s="879" t="s">
        <v>222</v>
      </c>
      <c r="F6" s="879" t="s">
        <v>223</v>
      </c>
      <c r="G6" s="880" t="s">
        <v>224</v>
      </c>
    </row>
    <row r="7" spans="1:9" s="4" customFormat="1" ht="14.25" customHeight="1">
      <c r="A7" s="881">
        <v>1</v>
      </c>
      <c r="B7" s="882" t="s">
        <v>225</v>
      </c>
      <c r="C7" s="883" t="s">
        <v>226</v>
      </c>
      <c r="D7" s="884">
        <f>SUM(D8:D18)</f>
        <v>0</v>
      </c>
      <c r="E7" s="884">
        <f>SUM(E8:E18)</f>
        <v>0</v>
      </c>
      <c r="F7" s="885" t="str">
        <f>IF(E7=D7,"",E7-D7)</f>
        <v/>
      </c>
      <c r="G7" s="886" t="str">
        <f>IF(OR(D7=0,E7=D7),"",ROUND(F7/ABS(D7),4))</f>
        <v/>
      </c>
    </row>
    <row r="8" spans="1:9" s="4" customFormat="1" ht="14.25" customHeight="1">
      <c r="A8" s="881">
        <v>2</v>
      </c>
      <c r="B8" s="20"/>
      <c r="C8" s="887" t="s">
        <v>227</v>
      </c>
      <c r="D8" s="306">
        <f>'3流资汇总'!C7</f>
        <v>0</v>
      </c>
      <c r="E8" s="306">
        <f>'3流资汇总'!D7</f>
        <v>0</v>
      </c>
      <c r="F8" s="885" t="str">
        <f t="shared" ref="F8:F60" si="0">IF(E8=D8,"",E8-D8)</f>
        <v/>
      </c>
      <c r="G8" s="886" t="str">
        <f t="shared" ref="G8:G60" si="1">IF(OR(D8=0,E8=D8),"",ROUND(F8/ABS(D8),4))</f>
        <v/>
      </c>
    </row>
    <row r="9" spans="1:9" s="4" customFormat="1" ht="30" customHeight="1">
      <c r="A9" s="881">
        <v>3</v>
      </c>
      <c r="B9" s="20"/>
      <c r="C9" s="888" t="s">
        <v>228</v>
      </c>
      <c r="D9" s="306">
        <f>'3流资汇总'!C8</f>
        <v>0</v>
      </c>
      <c r="E9" s="306">
        <f>'3流资汇总'!D8</f>
        <v>0</v>
      </c>
      <c r="F9" s="885" t="str">
        <f t="shared" si="0"/>
        <v/>
      </c>
      <c r="G9" s="886" t="str">
        <f t="shared" si="1"/>
        <v/>
      </c>
    </row>
    <row r="10" spans="1:9" s="76" customFormat="1" ht="14.25" customHeight="1">
      <c r="A10" s="881">
        <v>4</v>
      </c>
      <c r="B10" s="20"/>
      <c r="C10" s="889" t="s">
        <v>31</v>
      </c>
      <c r="D10" s="306">
        <f>'3流资汇总'!C9</f>
        <v>0</v>
      </c>
      <c r="E10" s="306">
        <f>'3流资汇总'!D9</f>
        <v>0</v>
      </c>
      <c r="F10" s="885" t="str">
        <f t="shared" si="0"/>
        <v/>
      </c>
      <c r="G10" s="886" t="str">
        <f t="shared" si="1"/>
        <v/>
      </c>
    </row>
    <row r="11" spans="1:9" s="76" customFormat="1" ht="14.25" customHeight="1">
      <c r="A11" s="881">
        <v>5</v>
      </c>
      <c r="B11" s="20"/>
      <c r="C11" s="889" t="str">
        <f>'3流资汇总'!B10</f>
        <v>应收票据</v>
      </c>
      <c r="D11" s="306">
        <f>'3流资汇总'!C10</f>
        <v>0</v>
      </c>
      <c r="E11" s="306">
        <f>'3流资汇总'!D10</f>
        <v>0</v>
      </c>
      <c r="F11" s="885" t="str">
        <f t="shared" si="0"/>
        <v/>
      </c>
      <c r="G11" s="886" t="str">
        <f t="shared" si="1"/>
        <v/>
      </c>
    </row>
    <row r="12" spans="1:9" s="76" customFormat="1" ht="14.25" customHeight="1">
      <c r="A12" s="881"/>
      <c r="B12" s="20"/>
      <c r="C12" s="889" t="str">
        <f>'3流资汇总'!B11</f>
        <v>应收账款</v>
      </c>
      <c r="D12" s="306">
        <f>'3流资汇总'!C11</f>
        <v>0</v>
      </c>
      <c r="E12" s="306">
        <f>'3流资汇总'!D11</f>
        <v>0</v>
      </c>
      <c r="F12" s="885"/>
      <c r="G12" s="886"/>
    </row>
    <row r="13" spans="1:9" s="76" customFormat="1" ht="12.75">
      <c r="A13" s="881">
        <v>6</v>
      </c>
      <c r="B13" s="20"/>
      <c r="C13" s="889" t="str">
        <f>'3流资汇总'!B12</f>
        <v>预付款项</v>
      </c>
      <c r="D13" s="306">
        <f>'3流资汇总'!C12</f>
        <v>0</v>
      </c>
      <c r="E13" s="306">
        <f>'3流资汇总'!D12</f>
        <v>0</v>
      </c>
      <c r="F13" s="885" t="str">
        <f t="shared" si="0"/>
        <v/>
      </c>
      <c r="G13" s="886" t="str">
        <f t="shared" si="1"/>
        <v/>
      </c>
    </row>
    <row r="14" spans="1:9" s="76" customFormat="1" ht="14.25" customHeight="1">
      <c r="A14" s="881">
        <v>7</v>
      </c>
      <c r="B14" s="20"/>
      <c r="C14" s="889" t="str">
        <f>'3流资汇总'!B13</f>
        <v>其他应收款</v>
      </c>
      <c r="D14" s="306">
        <f>'3流资汇总'!C13</f>
        <v>0</v>
      </c>
      <c r="E14" s="306">
        <f>'3流资汇总'!D13</f>
        <v>0</v>
      </c>
      <c r="F14" s="885" t="str">
        <f t="shared" si="0"/>
        <v/>
      </c>
      <c r="G14" s="886" t="str">
        <f t="shared" si="1"/>
        <v/>
      </c>
      <c r="I14" s="812"/>
    </row>
    <row r="15" spans="1:9" s="76" customFormat="1" ht="14.25" customHeight="1">
      <c r="A15" s="881">
        <v>8</v>
      </c>
      <c r="B15" s="20"/>
      <c r="C15" s="889" t="str">
        <f>'3流资汇总'!B14</f>
        <v>存货</v>
      </c>
      <c r="D15" s="306">
        <f>'3流资汇总'!C14</f>
        <v>0</v>
      </c>
      <c r="E15" s="306">
        <f>'3流资汇总'!D14</f>
        <v>0</v>
      </c>
      <c r="F15" s="885" t="str">
        <f t="shared" si="0"/>
        <v/>
      </c>
      <c r="G15" s="886" t="str">
        <f t="shared" si="1"/>
        <v/>
      </c>
      <c r="I15" s="398"/>
    </row>
    <row r="16" spans="1:9" s="76" customFormat="1" ht="14.25" customHeight="1">
      <c r="A16" s="881">
        <v>9</v>
      </c>
      <c r="B16" s="20"/>
      <c r="C16" s="889" t="str">
        <f>'3流资汇总'!B15</f>
        <v>持有待售资产</v>
      </c>
      <c r="D16" s="306">
        <f>'3流资汇总'!C15</f>
        <v>0</v>
      </c>
      <c r="E16" s="306">
        <f>'3流资汇总'!D15</f>
        <v>0</v>
      </c>
      <c r="F16" s="885" t="str">
        <f t="shared" si="0"/>
        <v/>
      </c>
      <c r="G16" s="886" t="str">
        <f t="shared" si="1"/>
        <v/>
      </c>
      <c r="I16" s="398"/>
    </row>
    <row r="17" spans="1:9" s="778" customFormat="1" ht="14.25" customHeight="1">
      <c r="A17" s="881">
        <v>10</v>
      </c>
      <c r="B17" s="20"/>
      <c r="C17" s="889" t="str">
        <f>'3流资汇总'!B16</f>
        <v>一年内到期的非流动资产</v>
      </c>
      <c r="D17" s="306">
        <f>'3流资汇总'!C16</f>
        <v>0</v>
      </c>
      <c r="E17" s="306">
        <f>'3流资汇总'!D16</f>
        <v>0</v>
      </c>
      <c r="F17" s="885" t="str">
        <f t="shared" si="0"/>
        <v/>
      </c>
      <c r="G17" s="886" t="str">
        <f t="shared" si="1"/>
        <v/>
      </c>
    </row>
    <row r="18" spans="1:9" s="778" customFormat="1" ht="14.25" customHeight="1">
      <c r="A18" s="881">
        <v>11</v>
      </c>
      <c r="B18" s="20"/>
      <c r="C18" s="889" t="str">
        <f>'3流资汇总'!B17</f>
        <v>其他流动资产</v>
      </c>
      <c r="D18" s="306">
        <f>'3流资汇总'!C17</f>
        <v>0</v>
      </c>
      <c r="E18" s="306">
        <f>'3流资汇总'!D17</f>
        <v>0</v>
      </c>
      <c r="F18" s="885" t="str">
        <f t="shared" si="0"/>
        <v/>
      </c>
      <c r="G18" s="886" t="str">
        <f t="shared" si="1"/>
        <v/>
      </c>
    </row>
    <row r="19" spans="1:9" s="778" customFormat="1" ht="14.25" customHeight="1">
      <c r="A19" s="881">
        <v>12</v>
      </c>
      <c r="B19" s="20" t="s">
        <v>229</v>
      </c>
      <c r="C19" s="890" t="s">
        <v>230</v>
      </c>
      <c r="D19" s="891">
        <f>SUM(D20:D34)</f>
        <v>14270921.449999999</v>
      </c>
      <c r="E19" s="891">
        <f>SUM(E20:E34)</f>
        <v>1167898.93</v>
      </c>
      <c r="F19" s="885">
        <f t="shared" si="0"/>
        <v>-13103022.52</v>
      </c>
      <c r="G19" s="886">
        <f t="shared" si="1"/>
        <v>-0.91820000000000002</v>
      </c>
    </row>
    <row r="20" spans="1:9" s="778" customFormat="1" ht="14.25" customHeight="1">
      <c r="A20" s="881">
        <v>13</v>
      </c>
      <c r="B20" s="20"/>
      <c r="C20" s="889" t="s">
        <v>67</v>
      </c>
      <c r="D20" s="784">
        <f>'4非流动资产汇总'!C7</f>
        <v>0</v>
      </c>
      <c r="E20" s="784">
        <f>'4非流动资产汇总'!D7</f>
        <v>0</v>
      </c>
      <c r="F20" s="885" t="str">
        <f t="shared" si="0"/>
        <v/>
      </c>
      <c r="G20" s="886" t="str">
        <f t="shared" si="1"/>
        <v/>
      </c>
    </row>
    <row r="21" spans="1:9" s="778" customFormat="1" ht="14.25" customHeight="1">
      <c r="A21" s="881">
        <v>14</v>
      </c>
      <c r="B21" s="20"/>
      <c r="C21" s="889" t="s">
        <v>69</v>
      </c>
      <c r="D21" s="784">
        <f>'4非流动资产汇总'!C8</f>
        <v>0</v>
      </c>
      <c r="E21" s="784">
        <f>'4非流动资产汇总'!D8</f>
        <v>0</v>
      </c>
      <c r="F21" s="885" t="str">
        <f t="shared" si="0"/>
        <v/>
      </c>
      <c r="G21" s="886" t="str">
        <f t="shared" si="1"/>
        <v/>
      </c>
    </row>
    <row r="22" spans="1:9" s="778" customFormat="1" ht="14.25" customHeight="1">
      <c r="A22" s="881">
        <v>15</v>
      </c>
      <c r="B22" s="20"/>
      <c r="C22" s="892" t="s">
        <v>71</v>
      </c>
      <c r="D22" s="784">
        <f>'4非流动资产汇总'!C9</f>
        <v>0</v>
      </c>
      <c r="E22" s="784">
        <f>'4非流动资产汇总'!D9</f>
        <v>0</v>
      </c>
      <c r="F22" s="885" t="str">
        <f t="shared" si="0"/>
        <v/>
      </c>
      <c r="G22" s="886" t="str">
        <f t="shared" si="1"/>
        <v/>
      </c>
    </row>
    <row r="23" spans="1:9" s="778" customFormat="1" ht="14.25" customHeight="1">
      <c r="A23" s="881">
        <v>16</v>
      </c>
      <c r="B23" s="20"/>
      <c r="C23" s="892" t="s">
        <v>73</v>
      </c>
      <c r="D23" s="784">
        <f>'4非流动资产汇总'!C10</f>
        <v>0</v>
      </c>
      <c r="E23" s="784">
        <f>'4非流动资产汇总'!D10</f>
        <v>0</v>
      </c>
      <c r="F23" s="885" t="str">
        <f t="shared" si="0"/>
        <v/>
      </c>
      <c r="G23" s="886" t="str">
        <f t="shared" si="1"/>
        <v/>
      </c>
    </row>
    <row r="24" spans="1:9" s="778" customFormat="1" ht="14.25" customHeight="1">
      <c r="A24" s="881">
        <v>17</v>
      </c>
      <c r="B24" s="893"/>
      <c r="C24" s="889" t="s">
        <v>75</v>
      </c>
      <c r="D24" s="784">
        <f>'4非流动资产汇总'!C11</f>
        <v>0</v>
      </c>
      <c r="E24" s="784">
        <f>'4非流动资产汇总'!D11</f>
        <v>0</v>
      </c>
      <c r="F24" s="885" t="str">
        <f t="shared" si="0"/>
        <v/>
      </c>
      <c r="G24" s="886" t="str">
        <f t="shared" si="1"/>
        <v/>
      </c>
      <c r="I24" s="779"/>
    </row>
    <row r="25" spans="1:9" s="4" customFormat="1" ht="14.25" customHeight="1">
      <c r="A25" s="881">
        <v>18</v>
      </c>
      <c r="B25" s="893"/>
      <c r="C25" s="889" t="s">
        <v>85</v>
      </c>
      <c r="D25" s="784">
        <f>'4非流动资产汇总'!C12</f>
        <v>14270921.449999999</v>
      </c>
      <c r="E25" s="784">
        <f>'4非流动资产汇总'!D12</f>
        <v>1167898.93</v>
      </c>
      <c r="F25" s="885">
        <f t="shared" si="0"/>
        <v>-13103022.52</v>
      </c>
      <c r="G25" s="886">
        <f t="shared" si="1"/>
        <v>-0.91820000000000002</v>
      </c>
      <c r="I25" s="302"/>
    </row>
    <row r="26" spans="1:9" s="4" customFormat="1" ht="14.25" customHeight="1">
      <c r="A26" s="881">
        <v>19</v>
      </c>
      <c r="B26" s="893"/>
      <c r="C26" s="889" t="s">
        <v>101</v>
      </c>
      <c r="D26" s="784">
        <f>'4非流动资产汇总'!C13</f>
        <v>0</v>
      </c>
      <c r="E26" s="784">
        <f>'4非流动资产汇总'!D13</f>
        <v>0</v>
      </c>
      <c r="F26" s="885" t="str">
        <f t="shared" si="0"/>
        <v/>
      </c>
      <c r="G26" s="886" t="str">
        <f t="shared" si="1"/>
        <v/>
      </c>
    </row>
    <row r="27" spans="1:9" s="4" customFormat="1" ht="14.25" customHeight="1">
      <c r="A27" s="881">
        <v>20</v>
      </c>
      <c r="B27" s="893"/>
      <c r="C27" s="889" t="s">
        <v>107</v>
      </c>
      <c r="D27" s="784">
        <f>'4非流动资产汇总'!C14</f>
        <v>0</v>
      </c>
      <c r="E27" s="784">
        <f>'4非流动资产汇总'!D14</f>
        <v>0</v>
      </c>
      <c r="F27" s="885" t="str">
        <f t="shared" si="0"/>
        <v/>
      </c>
      <c r="G27" s="886" t="str">
        <f t="shared" si="1"/>
        <v/>
      </c>
    </row>
    <row r="28" spans="1:9" s="4" customFormat="1" ht="14.25" customHeight="1">
      <c r="A28" s="881">
        <v>21</v>
      </c>
      <c r="B28" s="893"/>
      <c r="C28" s="889" t="s">
        <v>109</v>
      </c>
      <c r="D28" s="784">
        <f>'4非流动资产汇总'!C15</f>
        <v>0</v>
      </c>
      <c r="E28" s="784">
        <f>'4非流动资产汇总'!D15</f>
        <v>0</v>
      </c>
      <c r="F28" s="885" t="str">
        <f t="shared" si="0"/>
        <v/>
      </c>
      <c r="G28" s="886" t="str">
        <f t="shared" si="1"/>
        <v/>
      </c>
    </row>
    <row r="29" spans="1:9" s="4" customFormat="1" ht="14.25" customHeight="1">
      <c r="A29" s="881">
        <v>22</v>
      </c>
      <c r="B29" s="893"/>
      <c r="C29" s="889" t="s">
        <v>111</v>
      </c>
      <c r="D29" s="784">
        <f>'4非流动资产汇总'!C16</f>
        <v>0</v>
      </c>
      <c r="E29" s="784">
        <f>'4非流动资产汇总'!D16</f>
        <v>0</v>
      </c>
      <c r="F29" s="885" t="str">
        <f t="shared" si="0"/>
        <v/>
      </c>
      <c r="G29" s="886" t="str">
        <f t="shared" si="1"/>
        <v/>
      </c>
    </row>
    <row r="30" spans="1:9" s="4" customFormat="1" ht="14.25" customHeight="1">
      <c r="A30" s="881">
        <v>23</v>
      </c>
      <c r="B30" s="893"/>
      <c r="C30" s="889" t="s">
        <v>119</v>
      </c>
      <c r="D30" s="784">
        <f>'4非流动资产汇总'!C17</f>
        <v>0</v>
      </c>
      <c r="E30" s="784">
        <f>'4非流动资产汇总'!D17</f>
        <v>0</v>
      </c>
      <c r="F30" s="885" t="str">
        <f t="shared" si="0"/>
        <v/>
      </c>
      <c r="G30" s="886" t="str">
        <f t="shared" si="1"/>
        <v/>
      </c>
    </row>
    <row r="31" spans="1:9" s="4" customFormat="1" ht="14.25" customHeight="1">
      <c r="A31" s="881">
        <v>24</v>
      </c>
      <c r="B31" s="893"/>
      <c r="C31" s="889" t="s">
        <v>121</v>
      </c>
      <c r="D31" s="784">
        <f>'4非流动资产汇总'!C18</f>
        <v>0</v>
      </c>
      <c r="E31" s="784">
        <f>'4非流动资产汇总'!D18</f>
        <v>0</v>
      </c>
      <c r="F31" s="885" t="str">
        <f t="shared" si="0"/>
        <v/>
      </c>
      <c r="G31" s="886" t="str">
        <f t="shared" si="1"/>
        <v/>
      </c>
    </row>
    <row r="32" spans="1:9" s="4" customFormat="1" ht="14.25" customHeight="1">
      <c r="A32" s="881">
        <v>25</v>
      </c>
      <c r="B32" s="893"/>
      <c r="C32" s="889" t="s">
        <v>123</v>
      </c>
      <c r="D32" s="784">
        <f>'4非流动资产汇总'!C19</f>
        <v>0</v>
      </c>
      <c r="E32" s="784">
        <f>'4非流动资产汇总'!D19</f>
        <v>0</v>
      </c>
      <c r="F32" s="885" t="str">
        <f t="shared" si="0"/>
        <v/>
      </c>
      <c r="G32" s="886" t="str">
        <f t="shared" si="1"/>
        <v/>
      </c>
    </row>
    <row r="33" spans="1:7" s="4" customFormat="1" ht="14.25" customHeight="1">
      <c r="A33" s="881">
        <v>26</v>
      </c>
      <c r="B33" s="893"/>
      <c r="C33" s="889" t="s">
        <v>125</v>
      </c>
      <c r="D33" s="784">
        <f>'4非流动资产汇总'!C20</f>
        <v>0</v>
      </c>
      <c r="E33" s="784">
        <f>'4非流动资产汇总'!D20</f>
        <v>0</v>
      </c>
      <c r="F33" s="885" t="str">
        <f t="shared" si="0"/>
        <v/>
      </c>
      <c r="G33" s="886" t="str">
        <f t="shared" si="1"/>
        <v/>
      </c>
    </row>
    <row r="34" spans="1:7" s="4" customFormat="1" ht="14.25" customHeight="1">
      <c r="A34" s="881">
        <v>27</v>
      </c>
      <c r="B34" s="893"/>
      <c r="C34" s="889" t="s">
        <v>127</v>
      </c>
      <c r="D34" s="784">
        <f>'4非流动资产汇总'!C21</f>
        <v>0</v>
      </c>
      <c r="E34" s="784">
        <f>'4非流动资产汇总'!D21</f>
        <v>0</v>
      </c>
      <c r="F34" s="885" t="str">
        <f t="shared" si="0"/>
        <v/>
      </c>
      <c r="G34" s="886" t="str">
        <f t="shared" si="1"/>
        <v/>
      </c>
    </row>
    <row r="35" spans="1:7" s="4" customFormat="1" ht="14.25" customHeight="1">
      <c r="A35" s="881">
        <v>28</v>
      </c>
      <c r="B35" s="882" t="s">
        <v>231</v>
      </c>
      <c r="C35" s="894" t="s">
        <v>232</v>
      </c>
      <c r="D35" s="884">
        <f>D7+D19</f>
        <v>14270921.449999999</v>
      </c>
      <c r="E35" s="884">
        <f>E7+E19</f>
        <v>1167898.93</v>
      </c>
      <c r="F35" s="885">
        <f t="shared" si="0"/>
        <v>-13103022.52</v>
      </c>
      <c r="G35" s="886">
        <f t="shared" si="1"/>
        <v>-0.91820000000000002</v>
      </c>
    </row>
    <row r="36" spans="1:7" s="4" customFormat="1" ht="14.25" customHeight="1">
      <c r="A36" s="881">
        <v>29</v>
      </c>
      <c r="B36" s="882" t="s">
        <v>233</v>
      </c>
      <c r="C36" s="894" t="s">
        <v>234</v>
      </c>
      <c r="D36" s="884">
        <f>SUM(D37:D48)</f>
        <v>0</v>
      </c>
      <c r="E36" s="884">
        <f>SUM(E37:E48)</f>
        <v>0</v>
      </c>
      <c r="F36" s="885" t="str">
        <f t="shared" si="0"/>
        <v/>
      </c>
      <c r="G36" s="886" t="str">
        <f t="shared" si="1"/>
        <v/>
      </c>
    </row>
    <row r="37" spans="1:7" s="76" customFormat="1" ht="14.25" customHeight="1">
      <c r="A37" s="881">
        <v>30</v>
      </c>
      <c r="B37" s="895"/>
      <c r="C37" s="892" t="s">
        <v>235</v>
      </c>
      <c r="D37" s="306">
        <f>'5流动负债汇总'!C7</f>
        <v>0</v>
      </c>
      <c r="E37" s="306">
        <f>'5流动负债汇总'!D7</f>
        <v>0</v>
      </c>
      <c r="F37" s="885" t="str">
        <f t="shared" si="0"/>
        <v/>
      </c>
      <c r="G37" s="886" t="str">
        <f t="shared" si="1"/>
        <v/>
      </c>
    </row>
    <row r="38" spans="1:7" s="4" customFormat="1" ht="24.75" customHeight="1">
      <c r="A38" s="881">
        <v>31</v>
      </c>
      <c r="B38" s="20"/>
      <c r="C38" s="896" t="s">
        <v>236</v>
      </c>
      <c r="D38" s="306">
        <f>'5流动负债汇总'!C8</f>
        <v>0</v>
      </c>
      <c r="E38" s="306">
        <f>'5流动负债汇总'!D8</f>
        <v>0</v>
      </c>
      <c r="F38" s="885" t="str">
        <f t="shared" si="0"/>
        <v/>
      </c>
      <c r="G38" s="886" t="str">
        <f t="shared" si="1"/>
        <v/>
      </c>
    </row>
    <row r="39" spans="1:7" s="76" customFormat="1" ht="14.25" customHeight="1">
      <c r="A39" s="881">
        <v>32</v>
      </c>
      <c r="B39" s="895"/>
      <c r="C39" s="892" t="s">
        <v>135</v>
      </c>
      <c r="D39" s="306">
        <f>'5流动负债汇总'!C9</f>
        <v>0</v>
      </c>
      <c r="E39" s="306">
        <f>'5流动负债汇总'!D9</f>
        <v>0</v>
      </c>
      <c r="F39" s="885" t="str">
        <f t="shared" si="0"/>
        <v/>
      </c>
      <c r="G39" s="886" t="str">
        <f t="shared" si="1"/>
        <v/>
      </c>
    </row>
    <row r="40" spans="1:7" s="4" customFormat="1" ht="14.25" customHeight="1">
      <c r="A40" s="881">
        <v>33</v>
      </c>
      <c r="B40" s="20"/>
      <c r="C40" s="889" t="s">
        <v>137</v>
      </c>
      <c r="D40" s="306">
        <f>'5流动负债汇总'!C10</f>
        <v>0</v>
      </c>
      <c r="E40" s="306">
        <f>'5流动负债汇总'!D10</f>
        <v>0</v>
      </c>
      <c r="F40" s="885" t="str">
        <f t="shared" si="0"/>
        <v/>
      </c>
      <c r="G40" s="886" t="str">
        <f t="shared" si="1"/>
        <v/>
      </c>
    </row>
    <row r="41" spans="1:7" s="4" customFormat="1" ht="14.25" customHeight="1">
      <c r="A41" s="881">
        <v>34</v>
      </c>
      <c r="B41" s="20"/>
      <c r="C41" s="889" t="s">
        <v>139</v>
      </c>
      <c r="D41" s="306">
        <f>'5流动负债汇总'!C11</f>
        <v>0</v>
      </c>
      <c r="E41" s="306">
        <f>'5流动负债汇总'!D11</f>
        <v>0</v>
      </c>
      <c r="F41" s="885"/>
      <c r="G41" s="886"/>
    </row>
    <row r="42" spans="1:7" s="76" customFormat="1" ht="14.25" customHeight="1">
      <c r="A42" s="881">
        <v>35</v>
      </c>
      <c r="B42" s="895"/>
      <c r="C42" s="889" t="str">
        <f>'5流动负债汇总'!B12</f>
        <v>预收款项</v>
      </c>
      <c r="D42" s="306">
        <f>'5流动负债汇总'!C12</f>
        <v>0</v>
      </c>
      <c r="E42" s="306">
        <f>'5流动负债汇总'!D12</f>
        <v>0</v>
      </c>
      <c r="F42" s="885" t="str">
        <f t="shared" si="0"/>
        <v/>
      </c>
      <c r="G42" s="886" t="str">
        <f t="shared" si="1"/>
        <v/>
      </c>
    </row>
    <row r="43" spans="1:7" s="4" customFormat="1" ht="14.25" customHeight="1">
      <c r="A43" s="881">
        <v>36</v>
      </c>
      <c r="B43" s="20"/>
      <c r="C43" s="889" t="str">
        <f>'5流动负债汇总'!B13</f>
        <v>应付职工薪酬</v>
      </c>
      <c r="D43" s="306">
        <f>'5流动负债汇总'!C13</f>
        <v>0</v>
      </c>
      <c r="E43" s="306">
        <f>'5流动负债汇总'!D13</f>
        <v>0</v>
      </c>
      <c r="F43" s="885" t="str">
        <f t="shared" si="0"/>
        <v/>
      </c>
      <c r="G43" s="886" t="str">
        <f t="shared" si="1"/>
        <v/>
      </c>
    </row>
    <row r="44" spans="1:7" s="76" customFormat="1" ht="14.25" customHeight="1">
      <c r="A44" s="881">
        <v>37</v>
      </c>
      <c r="B44" s="895"/>
      <c r="C44" s="889" t="str">
        <f>'5流动负债汇总'!B14</f>
        <v>应交税费</v>
      </c>
      <c r="D44" s="306">
        <f>'5流动负债汇总'!C14</f>
        <v>0</v>
      </c>
      <c r="E44" s="306">
        <f>'5流动负债汇总'!D14</f>
        <v>0</v>
      </c>
      <c r="F44" s="885" t="str">
        <f t="shared" si="0"/>
        <v/>
      </c>
      <c r="G44" s="886" t="str">
        <f t="shared" si="1"/>
        <v/>
      </c>
    </row>
    <row r="45" spans="1:7" s="4" customFormat="1" ht="14.25" customHeight="1">
      <c r="A45" s="881">
        <v>38</v>
      </c>
      <c r="B45" s="20"/>
      <c r="C45" s="889" t="str">
        <f>'5流动负债汇总'!B15</f>
        <v>其他应付款</v>
      </c>
      <c r="D45" s="306">
        <f>'5流动负债汇总'!C15</f>
        <v>0</v>
      </c>
      <c r="E45" s="306">
        <f>'5流动负债汇总'!D15</f>
        <v>0</v>
      </c>
      <c r="F45" s="885" t="str">
        <f t="shared" si="0"/>
        <v/>
      </c>
      <c r="G45" s="886" t="str">
        <f t="shared" si="1"/>
        <v/>
      </c>
    </row>
    <row r="46" spans="1:7" s="4" customFormat="1" ht="14.25" customHeight="1">
      <c r="A46" s="881">
        <v>39</v>
      </c>
      <c r="B46" s="20"/>
      <c r="C46" s="889" t="str">
        <f>'5流动负债汇总'!B16</f>
        <v>持有待售负债</v>
      </c>
      <c r="D46" s="306">
        <f>'5流动负债汇总'!C16</f>
        <v>0</v>
      </c>
      <c r="E46" s="306">
        <f>'5流动负债汇总'!D16</f>
        <v>0</v>
      </c>
      <c r="F46" s="885" t="str">
        <f t="shared" si="0"/>
        <v/>
      </c>
      <c r="G46" s="886" t="str">
        <f t="shared" si="1"/>
        <v/>
      </c>
    </row>
    <row r="47" spans="1:7" s="4" customFormat="1" ht="14.25" customHeight="1">
      <c r="A47" s="881">
        <v>40</v>
      </c>
      <c r="B47" s="20"/>
      <c r="C47" s="889" t="str">
        <f>'5流动负债汇总'!B17</f>
        <v>一年内到期的非流动负债</v>
      </c>
      <c r="D47" s="306">
        <f>'5流动负债汇总'!C17</f>
        <v>0</v>
      </c>
      <c r="E47" s="306">
        <f>'5流动负债汇总'!D17</f>
        <v>0</v>
      </c>
      <c r="F47" s="885" t="str">
        <f t="shared" si="0"/>
        <v/>
      </c>
      <c r="G47" s="886" t="str">
        <f t="shared" si="1"/>
        <v/>
      </c>
    </row>
    <row r="48" spans="1:7" s="4" customFormat="1" ht="14.25" customHeight="1">
      <c r="A48" s="881">
        <v>41</v>
      </c>
      <c r="B48" s="20"/>
      <c r="C48" s="889" t="str">
        <f>'5流动负债汇总'!B18</f>
        <v>其他流动负债</v>
      </c>
      <c r="D48" s="306">
        <f>'5流动负债汇总'!C18</f>
        <v>0</v>
      </c>
      <c r="E48" s="306">
        <f>'5流动负债汇总'!D18</f>
        <v>0</v>
      </c>
      <c r="F48" s="885" t="str">
        <f t="shared" si="0"/>
        <v/>
      </c>
      <c r="G48" s="886" t="str">
        <f t="shared" si="1"/>
        <v/>
      </c>
    </row>
    <row r="49" spans="1:7" s="4" customFormat="1" ht="14.25" customHeight="1">
      <c r="A49" s="881">
        <v>42</v>
      </c>
      <c r="B49" s="882" t="s">
        <v>237</v>
      </c>
      <c r="C49" s="894" t="s">
        <v>238</v>
      </c>
      <c r="D49" s="884">
        <f>SUM(D50:D58)</f>
        <v>0</v>
      </c>
      <c r="E49" s="884">
        <f>SUM(E50:E58)</f>
        <v>0</v>
      </c>
      <c r="F49" s="885" t="str">
        <f t="shared" si="0"/>
        <v/>
      </c>
      <c r="G49" s="886" t="str">
        <f t="shared" si="1"/>
        <v/>
      </c>
    </row>
    <row r="50" spans="1:7" s="4" customFormat="1" ht="14.25" customHeight="1">
      <c r="A50" s="881">
        <v>43</v>
      </c>
      <c r="B50" s="20"/>
      <c r="C50" s="892" t="s">
        <v>157</v>
      </c>
      <c r="D50" s="306">
        <f>'6非流动负债汇总表'!C7</f>
        <v>0</v>
      </c>
      <c r="E50" s="306">
        <f>'6非流动负债汇总表'!D7</f>
        <v>0</v>
      </c>
      <c r="F50" s="885" t="str">
        <f t="shared" si="0"/>
        <v/>
      </c>
      <c r="G50" s="886" t="str">
        <f t="shared" si="1"/>
        <v/>
      </c>
    </row>
    <row r="51" spans="1:7" s="4" customFormat="1" ht="14.25" customHeight="1">
      <c r="A51" s="881">
        <v>44</v>
      </c>
      <c r="B51" s="20"/>
      <c r="C51" s="892" t="s">
        <v>159</v>
      </c>
      <c r="D51" s="306">
        <f>'6非流动负债汇总表'!C8</f>
        <v>0</v>
      </c>
      <c r="E51" s="306">
        <f>'6非流动负债汇总表'!D8</f>
        <v>0</v>
      </c>
      <c r="F51" s="885" t="str">
        <f t="shared" si="0"/>
        <v/>
      </c>
      <c r="G51" s="886" t="str">
        <f t="shared" si="1"/>
        <v/>
      </c>
    </row>
    <row r="52" spans="1:7" s="4" customFormat="1" ht="14.25" customHeight="1">
      <c r="A52" s="881">
        <v>45</v>
      </c>
      <c r="B52" s="20"/>
      <c r="C52" s="892" t="s">
        <v>239</v>
      </c>
      <c r="D52" s="306">
        <f>'6非流动负债汇总表'!C9</f>
        <v>0</v>
      </c>
      <c r="E52" s="306">
        <f>'6非流动负债汇总表'!D9</f>
        <v>0</v>
      </c>
      <c r="F52" s="885" t="str">
        <f t="shared" si="0"/>
        <v/>
      </c>
      <c r="G52" s="886" t="str">
        <f t="shared" si="1"/>
        <v/>
      </c>
    </row>
    <row r="53" spans="1:7" s="4" customFormat="1" ht="14.25" customHeight="1">
      <c r="A53" s="881">
        <v>46</v>
      </c>
      <c r="B53" s="20"/>
      <c r="C53" s="892" t="s">
        <v>240</v>
      </c>
      <c r="D53" s="306">
        <f>'6非流动负债汇总表'!C10</f>
        <v>0</v>
      </c>
      <c r="E53" s="306">
        <f>'6非流动负债汇总表'!D10</f>
        <v>0</v>
      </c>
      <c r="F53" s="885" t="str">
        <f t="shared" si="0"/>
        <v/>
      </c>
      <c r="G53" s="886" t="str">
        <f t="shared" si="1"/>
        <v/>
      </c>
    </row>
    <row r="54" spans="1:7" s="4" customFormat="1" ht="14.25" customHeight="1">
      <c r="A54" s="881">
        <v>47</v>
      </c>
      <c r="B54" s="20"/>
      <c r="C54" s="892" t="s">
        <v>165</v>
      </c>
      <c r="D54" s="306">
        <f>'6非流动负债汇总表'!C11</f>
        <v>0</v>
      </c>
      <c r="E54" s="306">
        <f>'6非流动负债汇总表'!D11</f>
        <v>0</v>
      </c>
      <c r="F54" s="885" t="str">
        <f t="shared" si="0"/>
        <v/>
      </c>
      <c r="G54" s="886" t="str">
        <f t="shared" si="1"/>
        <v/>
      </c>
    </row>
    <row r="55" spans="1:7" s="4" customFormat="1" ht="14.25" customHeight="1">
      <c r="A55" s="881">
        <v>48</v>
      </c>
      <c r="B55" s="20"/>
      <c r="C55" s="892" t="s">
        <v>167</v>
      </c>
      <c r="D55" s="306">
        <f>'6非流动负债汇总表'!C12</f>
        <v>0</v>
      </c>
      <c r="E55" s="306">
        <f>'6非流动负债汇总表'!D12</f>
        <v>0</v>
      </c>
      <c r="F55" s="885" t="str">
        <f t="shared" si="0"/>
        <v/>
      </c>
      <c r="G55" s="886" t="str">
        <f t="shared" si="1"/>
        <v/>
      </c>
    </row>
    <row r="56" spans="1:7" s="4" customFormat="1" ht="14.25" customHeight="1">
      <c r="A56" s="881">
        <v>49</v>
      </c>
      <c r="B56" s="20"/>
      <c r="C56" s="892" t="s">
        <v>169</v>
      </c>
      <c r="D56" s="306">
        <f>'6非流动负债汇总表'!C13</f>
        <v>0</v>
      </c>
      <c r="E56" s="306">
        <f>'6非流动负债汇总表'!D13</f>
        <v>0</v>
      </c>
      <c r="F56" s="885" t="str">
        <f t="shared" si="0"/>
        <v/>
      </c>
      <c r="G56" s="886" t="str">
        <f t="shared" si="1"/>
        <v/>
      </c>
    </row>
    <row r="57" spans="1:7" s="4" customFormat="1" ht="14.25" customHeight="1">
      <c r="A57" s="881">
        <v>50</v>
      </c>
      <c r="B57" s="20"/>
      <c r="C57" s="892" t="s">
        <v>171</v>
      </c>
      <c r="D57" s="306">
        <f>'6非流动负债汇总表'!C14</f>
        <v>0</v>
      </c>
      <c r="E57" s="306">
        <f>'6非流动负债汇总表'!D14</f>
        <v>0</v>
      </c>
      <c r="F57" s="885" t="str">
        <f t="shared" si="0"/>
        <v/>
      </c>
      <c r="G57" s="886" t="str">
        <f t="shared" si="1"/>
        <v/>
      </c>
    </row>
    <row r="58" spans="1:7" s="4" customFormat="1" ht="14.25" customHeight="1">
      <c r="A58" s="881">
        <v>51</v>
      </c>
      <c r="B58" s="20"/>
      <c r="C58" s="892" t="s">
        <v>173</v>
      </c>
      <c r="D58" s="306">
        <f>'6非流动负债汇总表'!C15</f>
        <v>0</v>
      </c>
      <c r="E58" s="306">
        <f>'6非流动负债汇总表'!D15</f>
        <v>0</v>
      </c>
      <c r="F58" s="885" t="str">
        <f t="shared" si="0"/>
        <v/>
      </c>
      <c r="G58" s="886" t="str">
        <f t="shared" si="1"/>
        <v/>
      </c>
    </row>
    <row r="59" spans="1:7" s="4" customFormat="1" ht="14.25" customHeight="1">
      <c r="A59" s="881">
        <v>52</v>
      </c>
      <c r="B59" s="882" t="s">
        <v>241</v>
      </c>
      <c r="C59" s="897" t="s">
        <v>242</v>
      </c>
      <c r="D59" s="884">
        <f>D36+D49</f>
        <v>0</v>
      </c>
      <c r="E59" s="884">
        <f>E36+E49</f>
        <v>0</v>
      </c>
      <c r="F59" s="885" t="str">
        <f t="shared" si="0"/>
        <v/>
      </c>
      <c r="G59" s="886" t="str">
        <f t="shared" si="1"/>
        <v/>
      </c>
    </row>
    <row r="60" spans="1:7" s="4" customFormat="1" ht="14.25" customHeight="1">
      <c r="A60" s="898">
        <v>53</v>
      </c>
      <c r="B60" s="899" t="s">
        <v>243</v>
      </c>
      <c r="C60" s="900" t="s">
        <v>244</v>
      </c>
      <c r="D60" s="901">
        <f>D35-D59</f>
        <v>14270921.449999999</v>
      </c>
      <c r="E60" s="901">
        <f>E35-E59</f>
        <v>1167898.93</v>
      </c>
      <c r="F60" s="902">
        <f t="shared" si="0"/>
        <v>-13103022.52</v>
      </c>
      <c r="G60" s="903">
        <f t="shared" si="1"/>
        <v>-0.91820000000000002</v>
      </c>
    </row>
    <row r="62" spans="1:7" ht="14.25" customHeight="1">
      <c r="D62" s="904"/>
    </row>
    <row r="63" spans="1:7" ht="14.25" customHeight="1">
      <c r="D63" s="905"/>
    </row>
    <row r="65" spans="4:4" ht="14.25" customHeight="1">
      <c r="D65" s="904"/>
    </row>
    <row r="66" spans="4:4" ht="14.25" customHeight="1">
      <c r="D66" s="905"/>
    </row>
  </sheetData>
  <mergeCells count="2">
    <mergeCell ref="A1:G1"/>
    <mergeCell ref="A2:G2"/>
  </mergeCells>
  <phoneticPr fontId="24" type="noConversion"/>
  <hyperlinks>
    <hyperlink ref="C8" location="'3流资汇总'!A1" display="货币资金"/>
    <hyperlink ref="C9" location="'3流资汇总'!A1" display="以公允价值计量且其变动计入当期损益的金融资产"/>
    <hyperlink ref="C10" location="'3流资汇总'!A1" display="衍生金融资产"/>
    <hyperlink ref="C24" location="'4.5投资性房地产汇总'!A1" display="投资性房地产"/>
    <hyperlink ref="C25" location="'4.6固定资产汇总'!A1" display="固定资产"/>
    <hyperlink ref="C26" location="'4.7在建工程汇总'!A1" display="在建工程"/>
    <hyperlink ref="C27" location="'4.8生物资产'!A1" display="生产性生物资产"/>
    <hyperlink ref="C28" location="'4.9油气资产'!A1" display="油气资产"/>
    <hyperlink ref="C29" location="'4.10无形资产汇总'!A1" display="无形资产"/>
    <hyperlink ref="C30" location="'4.11开发支出'!A1" display="开发支出"/>
    <hyperlink ref="C31" location="'4.12商誉'!A1" display="商誉"/>
    <hyperlink ref="C32" location="'4.13长期待摊'!A1" display="长期待摊费用"/>
    <hyperlink ref="C33" location="'4.14递延所得税资产'!A1" display="递延所得税资产"/>
    <hyperlink ref="C34" location="'6.7其他非流动负债'!A1" display="其他非流动资产"/>
    <hyperlink ref="C19" location="'4非流动资产汇总'!A1" display="非流动资产合计"/>
    <hyperlink ref="C37" location="'5.1短期借款'!A1" display="短期借款"/>
    <hyperlink ref="C38" location="'5.2公允价值计量金融负债'!A1" display="以公允价值计量且其变动计入当期损益负债的金融负债"/>
    <hyperlink ref="C39" location="'5.3衍生金融负债'!A1" display="衍生金融负债"/>
    <hyperlink ref="C40" location="'5.4应付票据'!A1" display="应付票据"/>
    <hyperlink ref="C42" location="'5.6预收款项'!A1" display="='5流动负债汇总'!B12"/>
    <hyperlink ref="C43" location="'5.7应付职工薪酬'!A1" display="='5流动负债汇总'!B13"/>
    <hyperlink ref="C44" location="'5.8应交税费'!A1" display="='5流动负债汇总'!B14"/>
    <hyperlink ref="C45" location="'5.9其他应付款'!A1" display="='5流动负债汇总'!B15"/>
    <hyperlink ref="C46" location="'5.10持有待售负债'!A1" display="='5流动负债汇总'!B16"/>
    <hyperlink ref="C47" location="'5.11一年内到期的非流动负债'!A1" display="='5流动负债汇总'!B17"/>
    <hyperlink ref="C48" location="'5.12其他流动负债'!A1" display="='5流动负债汇总'!B18"/>
    <hyperlink ref="C36" location="'5流动负债汇总'!A1" display="流动负债合计"/>
    <hyperlink ref="C50" location="'6.1长期借款'!A1" display="长期借款"/>
    <hyperlink ref="C51" location="'6.2应付债券'!A1" display="应付债券"/>
    <hyperlink ref="C54" location="'6.3长期应付款'!A1" display="长期应付款"/>
    <hyperlink ref="C55" location="'6.4预计负债'!A1" display="预计负债"/>
    <hyperlink ref="C56" location="'6.5递延收益'!A1" display="递延收益"/>
    <hyperlink ref="C57" location="'6.6递延所得税负债'!A1" display="递延所得税负债"/>
    <hyperlink ref="C58" location="'6.7其他非流动负债'!A1" display="其他非流动负债"/>
    <hyperlink ref="C23" location="'4.4长期股权投资'!A1" display="长期股权投资"/>
    <hyperlink ref="C22" location="'4.3长期应收款'!A1" display="长期应收款"/>
    <hyperlink ref="C21" location="'4.2持有至到期投资'!A1" display="持有至到期投资"/>
    <hyperlink ref="C20" location="'4.1可供出售金融资产汇总'!A1" display="可供出售金融资产"/>
    <hyperlink ref="C18" location="'3.11其他流资'!A1" display="='3流资汇总'!B17"/>
    <hyperlink ref="C17" location="'3.10一年内到期的非流动资产'!A1" display="='3流资汇总'!B16"/>
    <hyperlink ref="C16" location="'3.9持有待售资产'!A1" display="='3流资汇总'!B15"/>
    <hyperlink ref="C15" location="'3.8存货汇总'!A1" display="='3流资汇总'!B14"/>
    <hyperlink ref="C14" location="'3.7其他应收款'!A1" display="='3流资汇总'!B13"/>
    <hyperlink ref="C13" location="'3.6预付款项'!A1" display="='3流资汇总'!B12"/>
    <hyperlink ref="C12" location="'3.5应收账款 '!A1" display="='3流资汇总'!B11"/>
    <hyperlink ref="C11" location="'3.4应收票据'!A1" display="='3流资汇总'!B10"/>
    <hyperlink ref="C41" location="'5.5应付账款 '!A1" display="应付账款"/>
    <hyperlink ref="C7" location="'3流资汇总'!A1" display="流动资产合计"/>
  </hyperlinks>
  <printOptions horizontalCentered="1"/>
  <pageMargins left="0.47244094488188998" right="0.47244094488188998" top="0.59055118110236204" bottom="0.47244094488188998" header="1.49606299212598" footer="0.511811023622047"/>
  <pageSetup paperSize="9" orientation="landscape" r:id="rId1"/>
  <headerFooter alignWithMargins="0">
    <oddHeader>&amp;R&amp;10    共&amp;N页第&amp;P页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7"/>
  <sheetViews>
    <sheetView view="pageBreakPreview" zoomScaleNormal="100" zoomScaleSheetLayoutView="100" workbookViewId="0">
      <pane xSplit="2" ySplit="6" topLeftCell="C10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28.625" style="4" customWidth="1"/>
    <col min="3" max="5" width="24.125" style="4" customWidth="1"/>
    <col min="6" max="6" width="16.5" style="4" customWidth="1"/>
    <col min="7" max="16384" width="9" style="4"/>
  </cols>
  <sheetData>
    <row r="1" spans="1:6" ht="30" customHeight="1">
      <c r="A1" s="939" t="s">
        <v>245</v>
      </c>
      <c r="B1" s="939"/>
      <c r="C1" s="939"/>
      <c r="D1" s="939"/>
      <c r="E1" s="939"/>
      <c r="F1" s="939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246</v>
      </c>
    </row>
    <row r="4" spans="1:6" ht="14.25" customHeight="1">
      <c r="F4" s="70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ht="16.5" customHeight="1">
      <c r="A7" s="13" t="s">
        <v>13</v>
      </c>
      <c r="B7" s="857" t="s">
        <v>227</v>
      </c>
      <c r="C7" s="11">
        <f>'3.1货币资金汇总'!C27</f>
        <v>0</v>
      </c>
      <c r="D7" s="11">
        <f>'3.1货币资金汇总'!D27</f>
        <v>0</v>
      </c>
      <c r="E7" s="11" t="str">
        <f>IF(D7=C7,"",D7-C7)</f>
        <v/>
      </c>
      <c r="F7" s="59" t="str">
        <f>IF(OR(C7=0,D7=C7),"",ROUND(E7/ABS(C7),4))</f>
        <v/>
      </c>
    </row>
    <row r="8" spans="1:6" ht="29.25" customHeight="1">
      <c r="A8" s="13" t="s">
        <v>21</v>
      </c>
      <c r="B8" s="860" t="s">
        <v>254</v>
      </c>
      <c r="C8" s="11">
        <f>'3.2公允价值计量金融资产'!C27</f>
        <v>0</v>
      </c>
      <c r="D8" s="11">
        <f>'3.2公允价值计量金融资产'!D27</f>
        <v>0</v>
      </c>
      <c r="E8" s="11" t="str">
        <f t="shared" ref="E8:E18" si="0">IF(D8=C8,"",D8-C8)</f>
        <v/>
      </c>
      <c r="F8" s="59" t="str">
        <f t="shared" ref="F8:F18" si="1">IF(OR(C8=0,D8=C8),"",ROUND(E8/ABS(C8),4))</f>
        <v/>
      </c>
    </row>
    <row r="9" spans="1:6" ht="16.5" customHeight="1">
      <c r="A9" s="13" t="s">
        <v>30</v>
      </c>
      <c r="B9" s="857" t="s">
        <v>31</v>
      </c>
      <c r="C9" s="11">
        <f>'3.3衍生金融资产'!G24</f>
        <v>0</v>
      </c>
      <c r="D9" s="11">
        <f>'3.3衍生金融资产'!H24</f>
        <v>0</v>
      </c>
      <c r="E9" s="11" t="str">
        <f t="shared" si="0"/>
        <v/>
      </c>
      <c r="F9" s="59" t="str">
        <f t="shared" si="1"/>
        <v/>
      </c>
    </row>
    <row r="10" spans="1:6" ht="16.5" customHeight="1">
      <c r="A10" s="13" t="s">
        <v>32</v>
      </c>
      <c r="B10" s="275" t="s">
        <v>33</v>
      </c>
      <c r="C10" s="11">
        <f>'3.4应收票据'!I26</f>
        <v>0</v>
      </c>
      <c r="D10" s="11">
        <f>'3.4应收票据'!J26</f>
        <v>0</v>
      </c>
      <c r="E10" s="11" t="str">
        <f t="shared" si="0"/>
        <v/>
      </c>
      <c r="F10" s="59" t="str">
        <f t="shared" si="1"/>
        <v/>
      </c>
    </row>
    <row r="11" spans="1:6" ht="16.5" customHeight="1">
      <c r="A11" s="13" t="s">
        <v>34</v>
      </c>
      <c r="B11" s="275" t="s">
        <v>35</v>
      </c>
      <c r="C11" s="11">
        <f>'3.5应收账款 '!G26</f>
        <v>0</v>
      </c>
      <c r="D11" s="11">
        <f>'3.5应收账款 '!H26</f>
        <v>0</v>
      </c>
      <c r="E11" s="11"/>
      <c r="F11" s="59"/>
    </row>
    <row r="12" spans="1:6" ht="16.5" customHeight="1">
      <c r="A12" s="13" t="s">
        <v>36</v>
      </c>
      <c r="B12" s="275" t="s">
        <v>37</v>
      </c>
      <c r="C12" s="11">
        <f>'3.6预付款项'!F36</f>
        <v>0</v>
      </c>
      <c r="D12" s="11">
        <f>'3.6预付款项'!G36</f>
        <v>0</v>
      </c>
      <c r="E12" s="11" t="str">
        <f t="shared" si="0"/>
        <v/>
      </c>
      <c r="F12" s="59" t="str">
        <f t="shared" si="1"/>
        <v/>
      </c>
    </row>
    <row r="13" spans="1:6" ht="16.5" customHeight="1">
      <c r="A13" s="13" t="s">
        <v>38</v>
      </c>
      <c r="B13" s="275" t="s">
        <v>39</v>
      </c>
      <c r="C13" s="11">
        <f>'3.7其他应收款'!C26</f>
        <v>0</v>
      </c>
      <c r="D13" s="11">
        <f>'3.7其他应收款'!D26</f>
        <v>0</v>
      </c>
      <c r="E13" s="11" t="str">
        <f t="shared" si="0"/>
        <v/>
      </c>
      <c r="F13" s="59" t="str">
        <f t="shared" si="1"/>
        <v/>
      </c>
    </row>
    <row r="14" spans="1:6" ht="16.5" customHeight="1">
      <c r="A14" s="13" t="s">
        <v>40</v>
      </c>
      <c r="B14" s="275" t="s">
        <v>41</v>
      </c>
      <c r="C14" s="11">
        <f>'3.8存货汇总'!C27</f>
        <v>0</v>
      </c>
      <c r="D14" s="11">
        <f>'3.8存货汇总'!D27</f>
        <v>0</v>
      </c>
      <c r="E14" s="11" t="str">
        <f t="shared" si="0"/>
        <v/>
      </c>
      <c r="F14" s="59" t="str">
        <f t="shared" si="1"/>
        <v/>
      </c>
    </row>
    <row r="15" spans="1:6" s="76" customFormat="1" ht="16.5" customHeight="1">
      <c r="A15" s="13" t="s">
        <v>58</v>
      </c>
      <c r="B15" s="861" t="s">
        <v>59</v>
      </c>
      <c r="C15" s="72">
        <f>'3.9持有待售资产'!E27</f>
        <v>0</v>
      </c>
      <c r="D15" s="72">
        <f>'3.9持有待售资产'!F27</f>
        <v>0</v>
      </c>
      <c r="E15" s="11" t="str">
        <f t="shared" si="0"/>
        <v/>
      </c>
      <c r="F15" s="59" t="str">
        <f t="shared" si="1"/>
        <v/>
      </c>
    </row>
    <row r="16" spans="1:6" ht="17.100000000000001" customHeight="1">
      <c r="A16" s="13" t="s">
        <v>60</v>
      </c>
      <c r="B16" s="275" t="s">
        <v>61</v>
      </c>
      <c r="C16" s="11">
        <f>'3.10一年内到期的非流动资产'!E28</f>
        <v>0</v>
      </c>
      <c r="D16" s="11">
        <f>'3.10一年内到期的非流动资产'!F28</f>
        <v>0</v>
      </c>
      <c r="E16" s="11" t="str">
        <f t="shared" si="0"/>
        <v/>
      </c>
      <c r="F16" s="59" t="str">
        <f t="shared" si="1"/>
        <v/>
      </c>
    </row>
    <row r="17" spans="1:6" ht="16.5" customHeight="1">
      <c r="A17" s="13" t="s">
        <v>62</v>
      </c>
      <c r="B17" s="275" t="s">
        <v>63</v>
      </c>
      <c r="C17" s="11">
        <f>'3.11其他流资'!F27</f>
        <v>0</v>
      </c>
      <c r="D17" s="11">
        <f>'3.11其他流资'!G27</f>
        <v>0</v>
      </c>
      <c r="E17" s="11" t="str">
        <f t="shared" si="0"/>
        <v/>
      </c>
      <c r="F17" s="59" t="str">
        <f t="shared" si="1"/>
        <v/>
      </c>
    </row>
    <row r="18" spans="1:6" ht="16.5" customHeight="1">
      <c r="A18" s="13"/>
      <c r="B18" s="74"/>
      <c r="C18" s="11"/>
      <c r="D18" s="11"/>
      <c r="E18" s="11" t="str">
        <f t="shared" si="0"/>
        <v/>
      </c>
      <c r="F18" s="59" t="str">
        <f t="shared" si="1"/>
        <v/>
      </c>
    </row>
    <row r="19" spans="1:6" ht="16.5" customHeight="1">
      <c r="A19" s="13"/>
      <c r="B19" s="74"/>
      <c r="C19" s="11"/>
      <c r="D19" s="11"/>
      <c r="E19" s="11" t="str">
        <f t="shared" ref="E19:E25" si="2">IF(D19=C19,"",D19-C19)</f>
        <v/>
      </c>
      <c r="F19" s="59" t="str">
        <f t="shared" ref="F19:F25" si="3">IF(OR(C19=0,D19=C19),"",ROUND(E19/ABS(C19),4))</f>
        <v/>
      </c>
    </row>
    <row r="20" spans="1:6" ht="16.5" customHeight="1">
      <c r="A20" s="13"/>
      <c r="B20" s="74"/>
      <c r="C20" s="11"/>
      <c r="D20" s="11"/>
      <c r="E20" s="11" t="str">
        <f t="shared" si="2"/>
        <v/>
      </c>
      <c r="F20" s="59" t="str">
        <f t="shared" si="3"/>
        <v/>
      </c>
    </row>
    <row r="21" spans="1:6" ht="16.5" customHeight="1">
      <c r="A21" s="13"/>
      <c r="B21" s="74"/>
      <c r="C21" s="11"/>
      <c r="D21" s="11"/>
      <c r="E21" s="11" t="str">
        <f t="shared" si="2"/>
        <v/>
      </c>
      <c r="F21" s="59" t="str">
        <f t="shared" si="3"/>
        <v/>
      </c>
    </row>
    <row r="22" spans="1:6" ht="16.5" customHeight="1">
      <c r="A22" s="13"/>
      <c r="B22" s="74"/>
      <c r="C22" s="11"/>
      <c r="D22" s="11"/>
      <c r="E22" s="11" t="str">
        <f t="shared" si="2"/>
        <v/>
      </c>
      <c r="F22" s="59" t="str">
        <f t="shared" si="3"/>
        <v/>
      </c>
    </row>
    <row r="23" spans="1:6" ht="16.5" customHeight="1">
      <c r="A23" s="13"/>
      <c r="B23" s="74"/>
      <c r="C23" s="11"/>
      <c r="D23" s="11"/>
      <c r="E23" s="11" t="str">
        <f t="shared" si="2"/>
        <v/>
      </c>
      <c r="F23" s="59" t="str">
        <f t="shared" si="3"/>
        <v/>
      </c>
    </row>
    <row r="24" spans="1:6" ht="16.5" customHeight="1">
      <c r="A24" s="13"/>
      <c r="B24" s="74"/>
      <c r="C24" s="11"/>
      <c r="D24" s="11"/>
      <c r="E24" s="11" t="str">
        <f t="shared" si="2"/>
        <v/>
      </c>
      <c r="F24" s="59" t="str">
        <f t="shared" si="3"/>
        <v/>
      </c>
    </row>
    <row r="25" spans="1:6" ht="16.5" customHeight="1">
      <c r="A25" s="944" t="s">
        <v>255</v>
      </c>
      <c r="B25" s="944"/>
      <c r="C25" s="11">
        <f>SUM(C7:C17)</f>
        <v>0</v>
      </c>
      <c r="D25" s="11">
        <f>SUM(D7:D17)</f>
        <v>0</v>
      </c>
      <c r="E25" s="11" t="str">
        <f t="shared" si="2"/>
        <v/>
      </c>
      <c r="F25" s="59" t="str">
        <f t="shared" si="3"/>
        <v/>
      </c>
    </row>
    <row r="26" spans="1:6" ht="14.25" customHeight="1">
      <c r="A26" s="3" t="str">
        <f>基本情况!C7</f>
        <v>产权持有单位填表人：何治强</v>
      </c>
      <c r="D26" s="4" t="str">
        <f>基本情况!D7</f>
        <v>评估人员：邓泽华、余颖莉、李英婕</v>
      </c>
    </row>
    <row r="27" spans="1:6" ht="14.25" customHeight="1">
      <c r="A27" s="3" t="str">
        <f>基本情况!C2</f>
        <v>填表日期：2022年4月26日</v>
      </c>
    </row>
  </sheetData>
  <mergeCells count="3">
    <mergeCell ref="A1:F1"/>
    <mergeCell ref="A2:F2"/>
    <mergeCell ref="A25:B25"/>
  </mergeCells>
  <phoneticPr fontId="24" type="noConversion"/>
  <hyperlinks>
    <hyperlink ref="F3" location="基本情况!A1" display="表3"/>
    <hyperlink ref="B7" location="'3.1货币资金汇总'!A1" display="货币资金"/>
    <hyperlink ref="B8" location="'3.2公允价值计量金融资产'!A1" display="以公允价值计量且其变动计入当期损益的金融资产"/>
    <hyperlink ref="B9" location="'3.3衍生金融资产'!A1" display="衍生金融资产"/>
    <hyperlink ref="B10" location="'3.4应收票据'!A1" display="应收票据"/>
    <hyperlink ref="B12" location="'3.6预付款项'!A1" display="预付款项"/>
    <hyperlink ref="B13" location="'3.7其他应收款'!A1" display="其他应收款"/>
    <hyperlink ref="B14" location="'3.8存货汇总'!A1" display="存货"/>
    <hyperlink ref="B15" location="'3.9持有待售资产'!A1" display="持有待售资产"/>
    <hyperlink ref="B16" location="'3.10一年内到期的非流动资产'!A1" display="一年内到期的非流动资产"/>
    <hyperlink ref="B17" location="'3.11其他流资'!A1" display="其他流动资产"/>
    <hyperlink ref="B11" location="'3.5应收账款 '!A1" display="应收账款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9"/>
  <sheetViews>
    <sheetView view="pageBreakPreview" zoomScaleNormal="100" zoomScaleSheetLayoutView="100" workbookViewId="0">
      <pane xSplit="2" ySplit="6" topLeftCell="C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6" width="20.625" style="4" customWidth="1"/>
    <col min="7" max="7" width="15.625" style="4" customWidth="1"/>
    <col min="8" max="16384" width="9" style="4"/>
  </cols>
  <sheetData>
    <row r="1" spans="1:8" ht="30" customHeight="1">
      <c r="A1" s="939" t="s">
        <v>256</v>
      </c>
      <c r="B1" s="939"/>
      <c r="C1" s="939"/>
      <c r="D1" s="939"/>
      <c r="E1" s="939"/>
      <c r="F1" s="939"/>
      <c r="G1" s="939"/>
    </row>
    <row r="2" spans="1: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</row>
    <row r="3" spans="1:8" ht="14.25" customHeight="1">
      <c r="G3" s="16" t="s">
        <v>257</v>
      </c>
    </row>
    <row r="4" spans="1:8" ht="14.25" customHeight="1">
      <c r="G4" s="16"/>
    </row>
    <row r="5" spans="1:8" ht="14.25" customHeight="1">
      <c r="A5" s="3" t="str">
        <f>基本情况!B2</f>
        <v>产权持有单位：瓮福（集团）有限责任公司</v>
      </c>
      <c r="G5" s="17" t="s">
        <v>247</v>
      </c>
    </row>
    <row r="6" spans="1:8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  <c r="G6" s="6" t="s">
        <v>258</v>
      </c>
    </row>
    <row r="7" spans="1:8" ht="16.5" customHeight="1">
      <c r="A7" s="13" t="s">
        <v>15</v>
      </c>
      <c r="B7" s="857" t="s">
        <v>259</v>
      </c>
      <c r="C7" s="11">
        <f>'3.1.1现金'!F28</f>
        <v>0</v>
      </c>
      <c r="D7" s="11">
        <f>'3.1.1现金'!G28</f>
        <v>0</v>
      </c>
      <c r="E7" s="11" t="str">
        <f>IF(D7=C7,"",D7-C7)</f>
        <v/>
      </c>
      <c r="F7" s="59" t="str">
        <f>IF(OR(C7=0,D7=C7),"",ROUND(E7/ABS(C7),4))</f>
        <v/>
      </c>
      <c r="G7" s="14"/>
    </row>
    <row r="8" spans="1:8" ht="16.5" customHeight="1">
      <c r="A8" s="13" t="s">
        <v>17</v>
      </c>
      <c r="B8" s="857" t="s">
        <v>260</v>
      </c>
      <c r="C8" s="11">
        <f>'3.1.2银行存款'!G24</f>
        <v>0</v>
      </c>
      <c r="D8" s="11">
        <f>'3.1.2银行存款'!H24</f>
        <v>0</v>
      </c>
      <c r="E8" s="11" t="str">
        <f t="shared" ref="E8:E27" si="0">IF(D8=C8,"",D8-C8)</f>
        <v/>
      </c>
      <c r="F8" s="59" t="str">
        <f t="shared" ref="F8:F27" si="1">IF(OR(C8=0,D8=C8),"",ROUND(E8/ABS(C8),4))</f>
        <v/>
      </c>
      <c r="G8" s="14"/>
      <c r="H8" s="858"/>
    </row>
    <row r="9" spans="1:8" s="856" customFormat="1" ht="16.5" customHeight="1">
      <c r="A9" s="13" t="s">
        <v>19</v>
      </c>
      <c r="B9" s="857" t="s">
        <v>261</v>
      </c>
      <c r="C9" s="11">
        <f>'3.1.3其他货币资金'!G27</f>
        <v>0</v>
      </c>
      <c r="D9" s="11">
        <f>'3.1.3其他货币资金'!H27</f>
        <v>0</v>
      </c>
      <c r="E9" s="11" t="str">
        <f t="shared" si="0"/>
        <v/>
      </c>
      <c r="F9" s="59" t="str">
        <f t="shared" si="1"/>
        <v/>
      </c>
      <c r="G9" s="859"/>
      <c r="H9" s="858"/>
    </row>
    <row r="10" spans="1:8" ht="16.5" customHeight="1">
      <c r="A10" s="13"/>
      <c r="B10" s="74"/>
      <c r="C10" s="11"/>
      <c r="D10" s="11"/>
      <c r="E10" s="11" t="str">
        <f t="shared" si="0"/>
        <v/>
      </c>
      <c r="F10" s="59" t="str">
        <f t="shared" si="1"/>
        <v/>
      </c>
      <c r="G10" s="14"/>
    </row>
    <row r="11" spans="1:8" ht="16.5" customHeight="1">
      <c r="A11" s="13"/>
      <c r="B11" s="74"/>
      <c r="C11" s="11"/>
      <c r="D11" s="11"/>
      <c r="E11" s="11" t="str">
        <f t="shared" si="0"/>
        <v/>
      </c>
      <c r="F11" s="59" t="str">
        <f t="shared" si="1"/>
        <v/>
      </c>
      <c r="G11" s="14"/>
    </row>
    <row r="12" spans="1:8" ht="16.5" customHeight="1">
      <c r="A12" s="13"/>
      <c r="B12" s="74"/>
      <c r="C12" s="11"/>
      <c r="D12" s="11"/>
      <c r="E12" s="11" t="str">
        <f t="shared" si="0"/>
        <v/>
      </c>
      <c r="F12" s="59" t="str">
        <f t="shared" si="1"/>
        <v/>
      </c>
      <c r="G12" s="14"/>
    </row>
    <row r="13" spans="1:8" ht="16.5" customHeight="1">
      <c r="A13" s="13"/>
      <c r="B13" s="74"/>
      <c r="C13" s="11"/>
      <c r="D13" s="11"/>
      <c r="E13" s="11" t="str">
        <f t="shared" si="0"/>
        <v/>
      </c>
      <c r="F13" s="59" t="str">
        <f t="shared" si="1"/>
        <v/>
      </c>
      <c r="G13" s="14"/>
    </row>
    <row r="14" spans="1:8" ht="16.5" customHeight="1">
      <c r="A14" s="13"/>
      <c r="B14" s="74"/>
      <c r="C14" s="11"/>
      <c r="D14" s="11"/>
      <c r="E14" s="11" t="str">
        <f t="shared" si="0"/>
        <v/>
      </c>
      <c r="F14" s="59" t="str">
        <f t="shared" si="1"/>
        <v/>
      </c>
      <c r="G14" s="14"/>
    </row>
    <row r="15" spans="1:8" ht="16.5" customHeight="1">
      <c r="A15" s="13"/>
      <c r="B15" s="74"/>
      <c r="C15" s="11"/>
      <c r="D15" s="11"/>
      <c r="E15" s="11" t="str">
        <f t="shared" si="0"/>
        <v/>
      </c>
      <c r="F15" s="59" t="str">
        <f t="shared" si="1"/>
        <v/>
      </c>
      <c r="G15" s="14"/>
    </row>
    <row r="16" spans="1:8" ht="16.5" customHeight="1">
      <c r="A16" s="13"/>
      <c r="B16" s="74"/>
      <c r="C16" s="11"/>
      <c r="D16" s="11"/>
      <c r="E16" s="11" t="str">
        <f t="shared" si="0"/>
        <v/>
      </c>
      <c r="F16" s="59" t="str">
        <f t="shared" si="1"/>
        <v/>
      </c>
      <c r="G16" s="14"/>
    </row>
    <row r="17" spans="1:7" ht="16.5" customHeight="1">
      <c r="A17" s="13"/>
      <c r="B17" s="74"/>
      <c r="C17" s="11"/>
      <c r="D17" s="11"/>
      <c r="E17" s="11" t="str">
        <f t="shared" si="0"/>
        <v/>
      </c>
      <c r="F17" s="59" t="str">
        <f t="shared" si="1"/>
        <v/>
      </c>
      <c r="G17" s="14"/>
    </row>
    <row r="18" spans="1:7" ht="16.5" customHeight="1">
      <c r="A18" s="13"/>
      <c r="B18" s="74"/>
      <c r="C18" s="11"/>
      <c r="D18" s="11"/>
      <c r="E18" s="11" t="str">
        <f t="shared" si="0"/>
        <v/>
      </c>
      <c r="F18" s="59" t="str">
        <f t="shared" si="1"/>
        <v/>
      </c>
      <c r="G18" s="14"/>
    </row>
    <row r="19" spans="1:7" ht="16.5" customHeight="1">
      <c r="A19" s="13"/>
      <c r="B19" s="74"/>
      <c r="C19" s="11"/>
      <c r="D19" s="11"/>
      <c r="E19" s="11" t="str">
        <f t="shared" si="0"/>
        <v/>
      </c>
      <c r="F19" s="59" t="str">
        <f t="shared" si="1"/>
        <v/>
      </c>
      <c r="G19" s="14"/>
    </row>
    <row r="20" spans="1:7" ht="16.5" customHeight="1">
      <c r="A20" s="13"/>
      <c r="B20" s="74"/>
      <c r="C20" s="11"/>
      <c r="D20" s="11"/>
      <c r="E20" s="11" t="str">
        <f t="shared" si="0"/>
        <v/>
      </c>
      <c r="F20" s="59" t="str">
        <f t="shared" si="1"/>
        <v/>
      </c>
      <c r="G20" s="14"/>
    </row>
    <row r="21" spans="1:7" ht="16.5" customHeight="1">
      <c r="A21" s="13"/>
      <c r="B21" s="74"/>
      <c r="C21" s="11"/>
      <c r="D21" s="11"/>
      <c r="E21" s="11" t="str">
        <f t="shared" si="0"/>
        <v/>
      </c>
      <c r="F21" s="59" t="str">
        <f t="shared" si="1"/>
        <v/>
      </c>
      <c r="G21" s="14"/>
    </row>
    <row r="22" spans="1:7" ht="16.5" customHeight="1">
      <c r="A22" s="13"/>
      <c r="B22" s="74"/>
      <c r="C22" s="11"/>
      <c r="D22" s="11"/>
      <c r="E22" s="11" t="str">
        <f t="shared" si="0"/>
        <v/>
      </c>
      <c r="F22" s="59" t="str">
        <f t="shared" si="1"/>
        <v/>
      </c>
      <c r="G22" s="14"/>
    </row>
    <row r="23" spans="1:7" ht="16.5" customHeight="1">
      <c r="A23" s="13"/>
      <c r="B23" s="74"/>
      <c r="C23" s="11"/>
      <c r="D23" s="11"/>
      <c r="E23" s="11" t="str">
        <f t="shared" si="0"/>
        <v/>
      </c>
      <c r="F23" s="59" t="str">
        <f t="shared" si="1"/>
        <v/>
      </c>
      <c r="G23" s="14"/>
    </row>
    <row r="24" spans="1:7" ht="16.5" customHeight="1">
      <c r="A24" s="13"/>
      <c r="B24" s="74"/>
      <c r="C24" s="11"/>
      <c r="D24" s="309"/>
      <c r="E24" s="11" t="str">
        <f t="shared" si="0"/>
        <v/>
      </c>
      <c r="F24" s="59" t="str">
        <f t="shared" si="1"/>
        <v/>
      </c>
      <c r="G24" s="14"/>
    </row>
    <row r="25" spans="1:7" ht="16.5" customHeight="1">
      <c r="A25" s="13"/>
      <c r="B25" s="74"/>
      <c r="C25" s="11"/>
      <c r="D25" s="309"/>
      <c r="E25" s="11" t="str">
        <f t="shared" si="0"/>
        <v/>
      </c>
      <c r="F25" s="59" t="str">
        <f t="shared" si="1"/>
        <v/>
      </c>
      <c r="G25" s="14"/>
    </row>
    <row r="26" spans="1:7" ht="16.5" customHeight="1">
      <c r="A26" s="13"/>
      <c r="B26" s="74"/>
      <c r="C26" s="11"/>
      <c r="D26" s="309"/>
      <c r="E26" s="11" t="str">
        <f t="shared" si="0"/>
        <v/>
      </c>
      <c r="F26" s="59" t="str">
        <f t="shared" si="1"/>
        <v/>
      </c>
      <c r="G26" s="14"/>
    </row>
    <row r="27" spans="1:7" ht="16.5" customHeight="1">
      <c r="A27" s="944" t="s">
        <v>255</v>
      </c>
      <c r="B27" s="944"/>
      <c r="C27" s="11">
        <f>SUM(C7:C9)</f>
        <v>0</v>
      </c>
      <c r="D27" s="11">
        <f>SUM(D7:D9)</f>
        <v>0</v>
      </c>
      <c r="E27" s="11" t="str">
        <f t="shared" si="0"/>
        <v/>
      </c>
      <c r="F27" s="59" t="str">
        <f t="shared" si="1"/>
        <v/>
      </c>
      <c r="G27" s="14"/>
    </row>
    <row r="28" spans="1:7" ht="14.25" customHeight="1">
      <c r="A28" s="3" t="str">
        <f>基本情况!C8</f>
        <v>产权持有单位填表人：何治强</v>
      </c>
      <c r="D28" s="4" t="str">
        <f>基本情况!D8</f>
        <v>评估人员：邓泽华、余颖莉、李英婕</v>
      </c>
    </row>
    <row r="29" spans="1:7" ht="14.25" customHeight="1">
      <c r="A29" s="3" t="str">
        <f>基本情况!C2</f>
        <v>填表日期：2022年4月26日</v>
      </c>
    </row>
  </sheetData>
  <mergeCells count="3">
    <mergeCell ref="A1:G1"/>
    <mergeCell ref="A2:G2"/>
    <mergeCell ref="A27:B27"/>
  </mergeCells>
  <phoneticPr fontId="24" type="noConversion"/>
  <hyperlinks>
    <hyperlink ref="G3" location="基本情况!A1" display="表3-1"/>
    <hyperlink ref="B7" location="'3.1.1现金'!A1" display="现金"/>
    <hyperlink ref="B8" location="'3.1.2银行存款'!A1" display="银行存款"/>
    <hyperlink ref="B9" location="'3.1.3其他货币资金'!A1" display="其他货币资金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"/>
  <sheetViews>
    <sheetView view="pageBreakPreview" zoomScaleNormal="100" zoomScaleSheetLayoutView="100" workbookViewId="0">
      <pane xSplit="2" ySplit="6" topLeftCell="C22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17.125" style="4" customWidth="1"/>
    <col min="3" max="3" width="28.5" style="4" customWidth="1"/>
    <col min="4" max="4" width="11.375" style="4" customWidth="1"/>
    <col min="5" max="5" width="13" style="4" customWidth="1"/>
    <col min="6" max="6" width="15.125" style="4" customWidth="1"/>
    <col min="7" max="7" width="10.875" style="4" customWidth="1"/>
    <col min="8" max="8" width="10.5" style="4" customWidth="1"/>
    <col min="9" max="9" width="7.625" style="4" customWidth="1"/>
    <col min="10" max="10" width="8.875" style="4" customWidth="1"/>
    <col min="11" max="16384" width="9" style="4"/>
  </cols>
  <sheetData>
    <row r="1" spans="1:10" ht="30" customHeight="1">
      <c r="A1" s="939" t="s">
        <v>262</v>
      </c>
      <c r="B1" s="939"/>
      <c r="C1" s="939"/>
      <c r="D1" s="939"/>
      <c r="E1" s="939"/>
      <c r="F1" s="939"/>
      <c r="G1" s="939"/>
      <c r="H1" s="939"/>
      <c r="I1" s="939"/>
      <c r="J1" s="939"/>
    </row>
    <row r="2" spans="1:10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</row>
    <row r="3" spans="1:10" ht="14.25" customHeight="1">
      <c r="J3" s="16" t="s">
        <v>263</v>
      </c>
    </row>
    <row r="4" spans="1:10" ht="14.25" customHeight="1">
      <c r="J4" s="16"/>
    </row>
    <row r="5" spans="1:10" ht="14.25" customHeight="1">
      <c r="A5" s="3" t="str">
        <f>基本情况!B2</f>
        <v>产权持有单位：瓮福（集团）有限责任公司</v>
      </c>
      <c r="J5" s="17" t="s">
        <v>264</v>
      </c>
    </row>
    <row r="6" spans="1:10" s="1" customFormat="1" ht="16.5" customHeight="1">
      <c r="A6" s="6" t="s">
        <v>265</v>
      </c>
      <c r="B6" s="6" t="s">
        <v>266</v>
      </c>
      <c r="C6" s="6" t="s">
        <v>267</v>
      </c>
      <c r="D6" s="6" t="s">
        <v>268</v>
      </c>
      <c r="E6" s="6" t="s">
        <v>269</v>
      </c>
      <c r="F6" s="6" t="s">
        <v>270</v>
      </c>
      <c r="G6" s="6" t="s">
        <v>271</v>
      </c>
      <c r="H6" s="6" t="s">
        <v>272</v>
      </c>
      <c r="I6" s="6" t="s">
        <v>273</v>
      </c>
      <c r="J6" s="6" t="s">
        <v>274</v>
      </c>
    </row>
    <row r="7" spans="1:10" ht="14.85" customHeight="1">
      <c r="A7" s="13" t="s">
        <v>275</v>
      </c>
      <c r="B7" s="14"/>
      <c r="C7" s="11"/>
      <c r="D7" s="11"/>
      <c r="E7" s="851"/>
      <c r="F7" s="11"/>
      <c r="G7" s="11"/>
      <c r="H7" s="11" t="str">
        <f t="shared" ref="H7" si="0">IF(G7=F7,"",G7-F7)</f>
        <v/>
      </c>
      <c r="I7" s="12" t="str">
        <f t="shared" ref="I7" si="1">IF(OR(F7=0,G7=F7),"",ROUND(H7/ABS(F7),4))</f>
        <v/>
      </c>
      <c r="J7" s="59"/>
    </row>
    <row r="8" spans="1:10" ht="14.85" customHeight="1">
      <c r="A8" s="13" t="s">
        <v>276</v>
      </c>
      <c r="B8" s="14"/>
      <c r="C8" s="11"/>
      <c r="D8" s="11"/>
      <c r="E8" s="851"/>
      <c r="F8" s="11"/>
      <c r="G8" s="11"/>
      <c r="H8" s="11" t="str">
        <f t="shared" ref="H8:H28" si="2">IF(G8=F8,"",G8-F8)</f>
        <v/>
      </c>
      <c r="I8" s="12" t="str">
        <f t="shared" ref="I8:I28" si="3">IF(OR(F8=0,G8=F8),"",ROUND(H8/ABS(F8),4))</f>
        <v/>
      </c>
      <c r="J8" s="59"/>
    </row>
    <row r="9" spans="1:10" ht="14.85" customHeight="1">
      <c r="A9" s="13" t="s">
        <v>9</v>
      </c>
      <c r="B9" s="14"/>
      <c r="C9" s="11"/>
      <c r="D9" s="11"/>
      <c r="E9" s="851"/>
      <c r="F9" s="11"/>
      <c r="G9" s="11"/>
      <c r="H9" s="11" t="str">
        <f t="shared" si="2"/>
        <v/>
      </c>
      <c r="I9" s="12" t="str">
        <f t="shared" si="3"/>
        <v/>
      </c>
      <c r="J9" s="59"/>
    </row>
    <row r="10" spans="1:10" ht="14.85" customHeight="1">
      <c r="A10" s="13" t="s">
        <v>64</v>
      </c>
      <c r="B10" s="14"/>
      <c r="C10" s="11"/>
      <c r="D10" s="11"/>
      <c r="E10" s="851"/>
      <c r="F10" s="11"/>
      <c r="G10" s="11"/>
      <c r="H10" s="11" t="str">
        <f t="shared" si="2"/>
        <v/>
      </c>
      <c r="I10" s="12" t="str">
        <f t="shared" si="3"/>
        <v/>
      </c>
      <c r="J10" s="59"/>
    </row>
    <row r="11" spans="1:10" ht="14.85" customHeight="1">
      <c r="A11" s="13" t="s">
        <v>128</v>
      </c>
      <c r="B11" s="14"/>
      <c r="C11" s="11"/>
      <c r="D11" s="11"/>
      <c r="E11" s="851"/>
      <c r="F11" s="11"/>
      <c r="G11" s="11"/>
      <c r="H11" s="11" t="str">
        <f t="shared" si="2"/>
        <v/>
      </c>
      <c r="I11" s="12" t="str">
        <f t="shared" si="3"/>
        <v/>
      </c>
      <c r="J11" s="59"/>
    </row>
    <row r="12" spans="1:10" ht="14.85" customHeight="1">
      <c r="A12" s="13" t="s">
        <v>154</v>
      </c>
      <c r="B12" s="14"/>
      <c r="C12" s="11"/>
      <c r="D12" s="11"/>
      <c r="E12" s="851"/>
      <c r="F12" s="11"/>
      <c r="G12" s="11"/>
      <c r="H12" s="11" t="str">
        <f t="shared" si="2"/>
        <v/>
      </c>
      <c r="I12" s="12" t="str">
        <f t="shared" si="3"/>
        <v/>
      </c>
      <c r="J12" s="59"/>
    </row>
    <row r="13" spans="1:10" ht="14.85" customHeight="1">
      <c r="A13" s="13" t="s">
        <v>277</v>
      </c>
      <c r="B13" s="14"/>
      <c r="C13" s="11"/>
      <c r="D13" s="11"/>
      <c r="E13" s="851"/>
      <c r="F13" s="11"/>
      <c r="G13" s="11"/>
      <c r="H13" s="11" t="str">
        <f t="shared" si="2"/>
        <v/>
      </c>
      <c r="I13" s="12" t="str">
        <f t="shared" si="3"/>
        <v/>
      </c>
      <c r="J13" s="59"/>
    </row>
    <row r="14" spans="1:10" ht="14.85" customHeight="1">
      <c r="A14" s="13" t="s">
        <v>278</v>
      </c>
      <c r="B14" s="14"/>
      <c r="C14" s="11"/>
      <c r="D14" s="11"/>
      <c r="E14" s="851"/>
      <c r="F14" s="11"/>
      <c r="G14" s="11"/>
      <c r="H14" s="11" t="str">
        <f t="shared" si="2"/>
        <v/>
      </c>
      <c r="I14" s="12" t="str">
        <f t="shared" si="3"/>
        <v/>
      </c>
      <c r="J14" s="59"/>
    </row>
    <row r="15" spans="1:10" ht="14.85" customHeight="1">
      <c r="A15" s="13" t="s">
        <v>279</v>
      </c>
      <c r="B15" s="14"/>
      <c r="C15" s="11"/>
      <c r="D15" s="11"/>
      <c r="E15" s="851"/>
      <c r="F15" s="11"/>
      <c r="G15" s="11"/>
      <c r="H15" s="11" t="str">
        <f t="shared" si="2"/>
        <v/>
      </c>
      <c r="I15" s="12" t="str">
        <f t="shared" si="3"/>
        <v/>
      </c>
      <c r="J15" s="59"/>
    </row>
    <row r="16" spans="1:10" ht="14.85" customHeight="1">
      <c r="A16" s="13" t="s">
        <v>280</v>
      </c>
      <c r="B16" s="14"/>
      <c r="C16" s="11"/>
      <c r="D16" s="11"/>
      <c r="E16" s="851"/>
      <c r="F16" s="11"/>
      <c r="G16" s="11"/>
      <c r="H16" s="11" t="str">
        <f t="shared" si="2"/>
        <v/>
      </c>
      <c r="I16" s="12" t="str">
        <f t="shared" si="3"/>
        <v/>
      </c>
      <c r="J16" s="59"/>
    </row>
    <row r="17" spans="1:10" ht="14.85" customHeight="1">
      <c r="A17" s="13" t="s">
        <v>281</v>
      </c>
      <c r="B17" s="14"/>
      <c r="C17" s="11"/>
      <c r="D17" s="11"/>
      <c r="E17" s="851"/>
      <c r="F17" s="11"/>
      <c r="G17" s="11"/>
      <c r="H17" s="11" t="str">
        <f t="shared" si="2"/>
        <v/>
      </c>
      <c r="I17" s="12" t="str">
        <f t="shared" si="3"/>
        <v/>
      </c>
      <c r="J17" s="59"/>
    </row>
    <row r="18" spans="1:10" ht="14.85" customHeight="1">
      <c r="A18" s="13" t="s">
        <v>282</v>
      </c>
      <c r="B18" s="14"/>
      <c r="C18" s="11"/>
      <c r="D18" s="11"/>
      <c r="E18" s="851"/>
      <c r="F18" s="11"/>
      <c r="G18" s="11"/>
      <c r="H18" s="11" t="str">
        <f t="shared" si="2"/>
        <v/>
      </c>
      <c r="I18" s="12" t="str">
        <f t="shared" si="3"/>
        <v/>
      </c>
      <c r="J18" s="59"/>
    </row>
    <row r="19" spans="1:10" ht="14.85" customHeight="1">
      <c r="A19" s="13" t="s">
        <v>283</v>
      </c>
      <c r="B19" s="14"/>
      <c r="C19" s="11"/>
      <c r="D19" s="11"/>
      <c r="E19" s="851"/>
      <c r="F19" s="11"/>
      <c r="G19" s="11"/>
      <c r="H19" s="11" t="str">
        <f t="shared" si="2"/>
        <v/>
      </c>
      <c r="I19" s="12" t="str">
        <f t="shared" si="3"/>
        <v/>
      </c>
      <c r="J19" s="59"/>
    </row>
    <row r="20" spans="1:10" ht="14.85" customHeight="1">
      <c r="A20" s="13"/>
      <c r="B20" s="14"/>
      <c r="C20" s="11"/>
      <c r="D20" s="11"/>
      <c r="E20" s="851"/>
      <c r="F20" s="11"/>
      <c r="G20" s="11"/>
      <c r="H20" s="11" t="str">
        <f t="shared" si="2"/>
        <v/>
      </c>
      <c r="I20" s="12" t="str">
        <f t="shared" si="3"/>
        <v/>
      </c>
      <c r="J20" s="59"/>
    </row>
    <row r="21" spans="1:10" ht="14.85" customHeight="1">
      <c r="A21" s="13"/>
      <c r="B21" s="14"/>
      <c r="C21" s="11"/>
      <c r="D21" s="11"/>
      <c r="E21" s="851"/>
      <c r="F21" s="11"/>
      <c r="G21" s="11"/>
      <c r="H21" s="11" t="str">
        <f t="shared" si="2"/>
        <v/>
      </c>
      <c r="I21" s="12" t="str">
        <f t="shared" si="3"/>
        <v/>
      </c>
      <c r="J21" s="59"/>
    </row>
    <row r="22" spans="1:10" ht="14.85" customHeight="1">
      <c r="A22" s="13"/>
      <c r="B22" s="855"/>
      <c r="C22" s="11"/>
      <c r="D22" s="11"/>
      <c r="E22" s="851"/>
      <c r="F22" s="11"/>
      <c r="G22" s="11"/>
      <c r="H22" s="11"/>
      <c r="I22" s="12"/>
      <c r="J22" s="59"/>
    </row>
    <row r="23" spans="1:10" ht="14.85" customHeight="1">
      <c r="A23" s="13"/>
      <c r="B23" s="14"/>
      <c r="C23" s="11"/>
      <c r="D23" s="11"/>
      <c r="E23" s="851"/>
      <c r="F23" s="11"/>
      <c r="G23" s="11"/>
      <c r="H23" s="11"/>
      <c r="I23" s="12"/>
      <c r="J23" s="59"/>
    </row>
    <row r="24" spans="1:10" ht="14.85" customHeight="1">
      <c r="A24" s="13"/>
      <c r="B24" s="14"/>
      <c r="C24" s="11"/>
      <c r="D24" s="11"/>
      <c r="E24" s="851"/>
      <c r="F24" s="11"/>
      <c r="G24" s="11"/>
      <c r="H24" s="11"/>
      <c r="I24" s="12"/>
      <c r="J24" s="59"/>
    </row>
    <row r="25" spans="1:10" ht="14.85" customHeight="1">
      <c r="A25" s="13"/>
      <c r="B25" s="14"/>
      <c r="C25" s="11"/>
      <c r="D25" s="11"/>
      <c r="E25" s="851"/>
      <c r="F25" s="11"/>
      <c r="G25" s="11"/>
      <c r="H25" s="11" t="str">
        <f t="shared" si="2"/>
        <v/>
      </c>
      <c r="I25" s="12" t="str">
        <f t="shared" si="3"/>
        <v/>
      </c>
      <c r="J25" s="59"/>
    </row>
    <row r="26" spans="1:10" ht="14.85" customHeight="1">
      <c r="A26" s="13"/>
      <c r="B26" s="14"/>
      <c r="C26" s="11"/>
      <c r="D26" s="11"/>
      <c r="E26" s="851"/>
      <c r="F26" s="11"/>
      <c r="G26" s="11"/>
      <c r="H26" s="11" t="str">
        <f t="shared" si="2"/>
        <v/>
      </c>
      <c r="I26" s="12" t="str">
        <f t="shared" si="3"/>
        <v/>
      </c>
      <c r="J26" s="59"/>
    </row>
    <row r="27" spans="1:10" ht="14.85" customHeight="1">
      <c r="A27" s="13"/>
      <c r="B27" s="14"/>
      <c r="C27" s="11"/>
      <c r="D27" s="11"/>
      <c r="E27" s="851"/>
      <c r="F27" s="11"/>
      <c r="G27" s="11"/>
      <c r="H27" s="11" t="str">
        <f t="shared" si="2"/>
        <v/>
      </c>
      <c r="I27" s="12" t="str">
        <f t="shared" si="3"/>
        <v/>
      </c>
      <c r="J27" s="59"/>
    </row>
    <row r="28" spans="1:10" ht="14.85" customHeight="1">
      <c r="A28" s="946" t="s">
        <v>284</v>
      </c>
      <c r="B28" s="946"/>
      <c r="C28" s="6"/>
      <c r="D28" s="6"/>
      <c r="E28" s="6"/>
      <c r="F28" s="11">
        <f>SUM(F7:F27)</f>
        <v>0</v>
      </c>
      <c r="G28" s="11">
        <f>SUM(G7:G27)</f>
        <v>0</v>
      </c>
      <c r="H28" s="11" t="str">
        <f t="shared" si="2"/>
        <v/>
      </c>
      <c r="I28" s="12" t="str">
        <f t="shared" si="3"/>
        <v/>
      </c>
      <c r="J28" s="59"/>
    </row>
    <row r="29" spans="1:10" ht="14.85" customHeight="1">
      <c r="A29" s="3" t="str">
        <f>基本情况!C9</f>
        <v>产权持有单位填表人：何治强</v>
      </c>
      <c r="G29" s="4" t="str">
        <f>基本情况!D9</f>
        <v>评估人员：邓泽华、余颖莉、李英婕</v>
      </c>
    </row>
    <row r="30" spans="1:10" ht="14.85" customHeight="1">
      <c r="A30" s="3" t="str">
        <f>基本情况!C2</f>
        <v>填表日期：2022年4月26日</v>
      </c>
    </row>
  </sheetData>
  <mergeCells count="3">
    <mergeCell ref="A1:J1"/>
    <mergeCell ref="A2:J2"/>
    <mergeCell ref="A28:B28"/>
  </mergeCells>
  <phoneticPr fontId="24" type="noConversion"/>
  <hyperlinks>
    <hyperlink ref="J3" location="基本情况!A1" display="表3-1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32" customWidth="1"/>
    <col min="2" max="2" width="20.625" style="35" customWidth="1"/>
    <col min="3" max="3" width="15" style="35" customWidth="1"/>
    <col min="4" max="4" width="13.875" style="35" customWidth="1"/>
    <col min="5" max="5" width="14.875" style="35" customWidth="1"/>
    <col min="6" max="6" width="13.125" style="35" customWidth="1"/>
    <col min="7" max="7" width="13.625" style="35" customWidth="1"/>
    <col min="8" max="8" width="10.375" style="35" customWidth="1"/>
    <col min="9" max="10" width="8.375" style="35" customWidth="1"/>
    <col min="11" max="11" width="5.375" style="35" customWidth="1"/>
    <col min="12" max="16384" width="9" style="35"/>
  </cols>
  <sheetData>
    <row r="1" spans="1:11" ht="30" customHeight="1">
      <c r="A1" s="947" t="s">
        <v>285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</row>
    <row r="2" spans="1:11" ht="14.25" customHeight="1">
      <c r="A2" s="948" t="str">
        <f>基本情况!C1</f>
        <v>评估基准日：2022年4月26日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</row>
    <row r="3" spans="1:11" ht="14.25" customHeight="1">
      <c r="K3" s="682" t="s">
        <v>286</v>
      </c>
    </row>
    <row r="4" spans="1:11" ht="14.25" customHeight="1">
      <c r="K4" s="682"/>
    </row>
    <row r="5" spans="1:11" ht="14.25" customHeight="1">
      <c r="A5" s="96" t="str">
        <f>基本情况!B2</f>
        <v>产权持有单位：瓮福（集团）有限责任公司</v>
      </c>
      <c r="K5" s="54" t="s">
        <v>287</v>
      </c>
    </row>
    <row r="6" spans="1:11" s="32" customFormat="1" ht="16.5" customHeight="1">
      <c r="A6" s="36" t="s">
        <v>288</v>
      </c>
      <c r="B6" s="36" t="s">
        <v>289</v>
      </c>
      <c r="C6" s="36" t="s">
        <v>290</v>
      </c>
      <c r="D6" s="36" t="s">
        <v>291</v>
      </c>
      <c r="E6" s="36" t="s">
        <v>292</v>
      </c>
      <c r="F6" s="36" t="s">
        <v>293</v>
      </c>
      <c r="G6" s="36" t="s">
        <v>294</v>
      </c>
      <c r="H6" s="36" t="s">
        <v>295</v>
      </c>
      <c r="I6" s="36" t="s">
        <v>296</v>
      </c>
      <c r="J6" s="36" t="s">
        <v>297</v>
      </c>
      <c r="K6" s="36" t="s">
        <v>298</v>
      </c>
    </row>
    <row r="7" spans="1:11" s="32" customFormat="1" ht="16.5" customHeight="1">
      <c r="A7" s="36"/>
      <c r="B7" s="815"/>
      <c r="C7" s="850"/>
      <c r="D7" s="851"/>
      <c r="E7" s="11"/>
      <c r="F7" s="851"/>
      <c r="G7" s="818"/>
      <c r="H7" s="11"/>
      <c r="I7" s="11"/>
      <c r="J7" s="853"/>
      <c r="K7" s="36"/>
    </row>
    <row r="8" spans="1:11" s="32" customFormat="1" ht="16.5" customHeight="1">
      <c r="A8" s="36"/>
      <c r="B8" s="815"/>
      <c r="C8" s="850"/>
      <c r="D8" s="851"/>
      <c r="E8" s="11"/>
      <c r="F8" s="851"/>
      <c r="G8" s="818"/>
      <c r="H8" s="11"/>
      <c r="I8" s="11"/>
      <c r="J8" s="853"/>
      <c r="K8" s="36"/>
    </row>
    <row r="9" spans="1:11" s="32" customFormat="1" ht="16.5" customHeight="1">
      <c r="A9" s="36"/>
      <c r="B9" s="815"/>
      <c r="C9" s="850"/>
      <c r="D9" s="851"/>
      <c r="E9" s="11"/>
      <c r="F9" s="851"/>
      <c r="G9" s="818"/>
      <c r="H9" s="11"/>
      <c r="I9" s="11"/>
      <c r="J9" s="853"/>
      <c r="K9" s="36"/>
    </row>
    <row r="10" spans="1:11" s="32" customFormat="1" ht="16.5" customHeight="1">
      <c r="A10" s="36"/>
      <c r="B10" s="815"/>
      <c r="C10" s="850"/>
      <c r="D10" s="851"/>
      <c r="E10" s="11"/>
      <c r="F10" s="851"/>
      <c r="G10" s="818"/>
      <c r="H10" s="11"/>
      <c r="I10" s="11"/>
      <c r="J10" s="853"/>
      <c r="K10" s="36"/>
    </row>
    <row r="11" spans="1:11" s="32" customFormat="1" ht="16.5" customHeight="1">
      <c r="A11" s="36"/>
      <c r="B11" s="815"/>
      <c r="C11" s="850"/>
      <c r="D11" s="851"/>
      <c r="E11" s="11"/>
      <c r="F11" s="851"/>
      <c r="G11" s="818"/>
      <c r="H11" s="11"/>
      <c r="I11" s="11"/>
      <c r="J11" s="853"/>
      <c r="K11" s="36"/>
    </row>
    <row r="12" spans="1:11" s="32" customFormat="1" ht="16.5" customHeight="1">
      <c r="A12" s="36"/>
      <c r="B12" s="815"/>
      <c r="C12" s="850"/>
      <c r="D12" s="851"/>
      <c r="E12" s="11"/>
      <c r="F12" s="851"/>
      <c r="G12" s="818"/>
      <c r="H12" s="11"/>
      <c r="I12" s="11"/>
      <c r="J12" s="853"/>
      <c r="K12" s="36"/>
    </row>
    <row r="13" spans="1:11" s="32" customFormat="1" ht="16.5" customHeight="1">
      <c r="A13" s="36"/>
      <c r="B13" s="815"/>
      <c r="C13" s="850"/>
      <c r="D13" s="851"/>
      <c r="E13" s="11"/>
      <c r="F13" s="851"/>
      <c r="G13" s="818"/>
      <c r="H13" s="11"/>
      <c r="I13" s="11"/>
      <c r="J13" s="853"/>
      <c r="K13" s="36"/>
    </row>
    <row r="14" spans="1:11" s="32" customFormat="1" ht="16.5" customHeight="1">
      <c r="A14" s="36"/>
      <c r="B14" s="815"/>
      <c r="C14" s="850"/>
      <c r="D14" s="851"/>
      <c r="E14" s="11"/>
      <c r="F14" s="851"/>
      <c r="G14" s="818"/>
      <c r="H14" s="11"/>
      <c r="I14" s="11"/>
      <c r="J14" s="853"/>
      <c r="K14" s="36"/>
    </row>
    <row r="15" spans="1:11" s="32" customFormat="1" ht="16.5" customHeight="1">
      <c r="A15" s="36"/>
      <c r="B15" s="815"/>
      <c r="C15" s="850"/>
      <c r="D15" s="851"/>
      <c r="E15" s="11"/>
      <c r="F15" s="851"/>
      <c r="G15" s="818"/>
      <c r="H15" s="11"/>
      <c r="I15" s="11"/>
      <c r="J15" s="853"/>
      <c r="K15" s="36"/>
    </row>
    <row r="16" spans="1:11" s="32" customFormat="1" ht="16.5" customHeight="1">
      <c r="A16" s="36"/>
      <c r="B16" s="815"/>
      <c r="C16" s="850"/>
      <c r="D16" s="851"/>
      <c r="E16" s="11"/>
      <c r="F16" s="851"/>
      <c r="G16" s="818"/>
      <c r="H16" s="11"/>
      <c r="I16" s="11"/>
      <c r="J16" s="853"/>
      <c r="K16" s="36"/>
    </row>
    <row r="17" spans="1:11" s="32" customFormat="1" ht="16.5" customHeight="1">
      <c r="A17" s="36"/>
      <c r="B17" s="815"/>
      <c r="C17" s="850"/>
      <c r="D17" s="851"/>
      <c r="E17" s="11"/>
      <c r="F17" s="851"/>
      <c r="G17" s="818"/>
      <c r="H17" s="11"/>
      <c r="I17" s="11"/>
      <c r="J17" s="853"/>
      <c r="K17" s="36"/>
    </row>
    <row r="18" spans="1:11" s="32" customFormat="1" ht="16.5" customHeight="1">
      <c r="A18" s="36"/>
      <c r="B18" s="815"/>
      <c r="C18" s="850"/>
      <c r="D18" s="851"/>
      <c r="E18" s="11"/>
      <c r="F18" s="851"/>
      <c r="G18" s="818"/>
      <c r="H18" s="11"/>
      <c r="I18" s="11"/>
      <c r="J18" s="853"/>
      <c r="K18" s="36"/>
    </row>
    <row r="19" spans="1:11" s="32" customFormat="1" ht="16.5" customHeight="1">
      <c r="A19" s="36"/>
      <c r="B19" s="815"/>
      <c r="C19" s="850"/>
      <c r="D19" s="851"/>
      <c r="E19" s="11"/>
      <c r="F19" s="851"/>
      <c r="G19" s="818"/>
      <c r="H19" s="11"/>
      <c r="I19" s="11"/>
      <c r="J19" s="853"/>
      <c r="K19" s="36"/>
    </row>
    <row r="20" spans="1:11" s="32" customFormat="1" ht="16.5" customHeight="1">
      <c r="A20" s="36"/>
      <c r="B20" s="815"/>
      <c r="C20" s="850"/>
      <c r="D20" s="851"/>
      <c r="E20" s="11"/>
      <c r="F20" s="851"/>
      <c r="G20" s="818"/>
      <c r="H20" s="11"/>
      <c r="I20" s="11"/>
      <c r="J20" s="853"/>
      <c r="K20" s="36"/>
    </row>
    <row r="21" spans="1:11" s="32" customFormat="1" ht="16.5" customHeight="1">
      <c r="A21" s="36"/>
      <c r="B21" s="815"/>
      <c r="C21" s="850"/>
      <c r="D21" s="851"/>
      <c r="E21" s="11"/>
      <c r="F21" s="851"/>
      <c r="G21" s="818"/>
      <c r="H21" s="11"/>
      <c r="I21" s="11"/>
      <c r="J21" s="853"/>
      <c r="K21" s="36"/>
    </row>
    <row r="22" spans="1:11" ht="16.5" customHeight="1">
      <c r="A22" s="51"/>
      <c r="B22" s="203"/>
      <c r="C22" s="203"/>
      <c r="D22" s="203"/>
      <c r="E22" s="852"/>
      <c r="F22" s="203"/>
      <c r="G22" s="44"/>
      <c r="H22" s="44"/>
      <c r="I22" s="11" t="str">
        <f>IF(H22=G22,"",H22-G22)</f>
        <v/>
      </c>
      <c r="J22" s="853" t="str">
        <f>IF(OR(G22=0,H22=G22),"",ROUND(I22/ABS(G22),4))</f>
        <v/>
      </c>
      <c r="K22" s="854"/>
    </row>
    <row r="23" spans="1:11" ht="16.5" customHeight="1">
      <c r="A23" s="51"/>
      <c r="B23" s="203"/>
      <c r="C23" s="203"/>
      <c r="D23" s="203"/>
      <c r="E23" s="852"/>
      <c r="F23" s="203"/>
      <c r="G23" s="44"/>
      <c r="H23" s="44"/>
      <c r="I23" s="11" t="str">
        <f>IF(H23=G23,"",H23-G23)</f>
        <v/>
      </c>
      <c r="J23" s="853" t="str">
        <f>IF(OR(G23=0,H23=G23),"",ROUND(I23/ABS(G23),4))</f>
        <v/>
      </c>
      <c r="K23" s="854"/>
    </row>
    <row r="24" spans="1:11" ht="16.5" customHeight="1">
      <c r="A24" s="949" t="s">
        <v>299</v>
      </c>
      <c r="B24" s="949"/>
      <c r="C24" s="36"/>
      <c r="D24" s="36"/>
      <c r="E24" s="36"/>
      <c r="F24" s="36"/>
      <c r="G24" s="44">
        <f>SUM(G7:G23)</f>
        <v>0</v>
      </c>
      <c r="H24" s="44">
        <f>SUM(H7:H23)</f>
        <v>0</v>
      </c>
      <c r="I24" s="11" t="str">
        <f>IF(H24=G24,"",H24-G24)</f>
        <v/>
      </c>
      <c r="J24" s="853" t="str">
        <f>IF(OR(G24=0,H24=G24),"",ROUND(I24/ABS(G24),4))</f>
        <v/>
      </c>
      <c r="K24" s="203"/>
    </row>
    <row r="25" spans="1:11" ht="14.25" customHeight="1">
      <c r="A25" s="34" t="str">
        <f>基本情况!C10</f>
        <v>产权持有单位填表人：何治强</v>
      </c>
      <c r="H25" s="35" t="str">
        <f>基本情况!D10</f>
        <v>评估人员：邓泽华、余颖莉、李英婕</v>
      </c>
    </row>
    <row r="26" spans="1:11" ht="14.25" customHeight="1">
      <c r="A26" s="96" t="str">
        <f>基本情况!C2</f>
        <v>填表日期：2022年4月26日</v>
      </c>
    </row>
  </sheetData>
  <mergeCells count="3">
    <mergeCell ref="A1:K1"/>
    <mergeCell ref="A2:K2"/>
    <mergeCell ref="A24:B24"/>
  </mergeCells>
  <phoneticPr fontId="24" type="noConversion"/>
  <hyperlinks>
    <hyperlink ref="K3" location="基本情况!A1" display="表3-1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B7" sqref="B7:C10"/>
    </sheetView>
  </sheetViews>
  <sheetFormatPr defaultColWidth="9" defaultRowHeight="14.25" customHeight="1"/>
  <cols>
    <col min="1" max="1" width="4.625" style="1" customWidth="1"/>
    <col min="2" max="2" width="29.125" style="4" customWidth="1"/>
    <col min="3" max="3" width="14.625" style="4" customWidth="1"/>
    <col min="4" max="4" width="10.375" style="4" customWidth="1"/>
    <col min="5" max="5" width="11.625" style="4" customWidth="1"/>
    <col min="6" max="6" width="12.625" style="4" customWidth="1"/>
    <col min="7" max="7" width="11" style="4" customWidth="1"/>
    <col min="8" max="8" width="9.375" style="4" customWidth="1"/>
    <col min="9" max="9" width="9.875" style="4" customWidth="1"/>
    <col min="10" max="10" width="6.625" style="4" customWidth="1"/>
    <col min="11" max="11" width="6.5" style="4" customWidth="1"/>
    <col min="12" max="16384" width="9" style="4"/>
  </cols>
  <sheetData>
    <row r="1" spans="1:11" ht="30" customHeight="1">
      <c r="A1" s="939" t="s">
        <v>300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11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</row>
    <row r="3" spans="1:11" ht="14.25" customHeight="1">
      <c r="K3" s="16" t="s">
        <v>301</v>
      </c>
    </row>
    <row r="4" spans="1:11" ht="14.25" customHeight="1">
      <c r="K4" s="16"/>
    </row>
    <row r="5" spans="1:11" ht="14.25" customHeight="1">
      <c r="A5" s="3" t="str">
        <f>基本情况!B2</f>
        <v>产权持有单位：瓮福（集团）有限责任公司</v>
      </c>
      <c r="K5" s="17" t="s">
        <v>247</v>
      </c>
    </row>
    <row r="6" spans="1:11" s="1" customFormat="1" ht="15" customHeight="1">
      <c r="A6" s="6" t="s">
        <v>219</v>
      </c>
      <c r="B6" s="6" t="s">
        <v>302</v>
      </c>
      <c r="C6" s="6" t="s">
        <v>303</v>
      </c>
      <c r="D6" s="6" t="s">
        <v>304</v>
      </c>
      <c r="E6" s="6" t="s">
        <v>305</v>
      </c>
      <c r="F6" s="6" t="s">
        <v>306</v>
      </c>
      <c r="G6" s="6" t="s">
        <v>250</v>
      </c>
      <c r="H6" s="6" t="s">
        <v>251</v>
      </c>
      <c r="I6" s="6" t="s">
        <v>252</v>
      </c>
      <c r="J6" s="6" t="s">
        <v>253</v>
      </c>
      <c r="K6" s="6" t="s">
        <v>258</v>
      </c>
    </row>
    <row r="7" spans="1:11" s="259" customFormat="1" ht="16.5" customHeight="1">
      <c r="A7" s="65" t="s">
        <v>275</v>
      </c>
      <c r="B7" s="815"/>
      <c r="C7" s="815"/>
      <c r="D7" s="848"/>
      <c r="E7" s="421"/>
      <c r="F7" s="320"/>
      <c r="G7" s="421"/>
      <c r="H7" s="287"/>
      <c r="I7" s="849" t="str">
        <f t="shared" ref="I7" si="0">IF(H7=G7,"",H7-G7)</f>
        <v/>
      </c>
      <c r="J7" s="257" t="str">
        <f t="shared" ref="J7" si="1">IF(OR(G7=0,H7=G7),"",ROUND(I7/ABS(G7),4))</f>
        <v/>
      </c>
      <c r="K7" s="75"/>
    </row>
    <row r="8" spans="1:11" s="259" customFormat="1" ht="16.5" customHeight="1">
      <c r="A8" s="65" t="s">
        <v>276</v>
      </c>
      <c r="B8" s="815"/>
      <c r="C8" s="815"/>
      <c r="D8" s="848"/>
      <c r="E8" s="421"/>
      <c r="F8" s="320"/>
      <c r="G8" s="421"/>
      <c r="H8" s="287"/>
      <c r="I8" s="849" t="str">
        <f t="shared" ref="I8:I27" si="2">IF(H8=G8,"",H8-G8)</f>
        <v/>
      </c>
      <c r="J8" s="257" t="str">
        <f t="shared" ref="J8:J27" si="3">IF(OR(G8=0,H8=G8),"",ROUND(I8/ABS(G8),4))</f>
        <v/>
      </c>
      <c r="K8" s="23"/>
    </row>
    <row r="9" spans="1:11" s="259" customFormat="1" ht="16.5" customHeight="1">
      <c r="A9" s="65" t="s">
        <v>9</v>
      </c>
      <c r="B9" s="815"/>
      <c r="C9" s="815"/>
      <c r="D9" s="848"/>
      <c r="E9" s="421"/>
      <c r="F9" s="320"/>
      <c r="G9" s="421"/>
      <c r="H9" s="287"/>
      <c r="I9" s="849" t="str">
        <f t="shared" si="2"/>
        <v/>
      </c>
      <c r="J9" s="257" t="str">
        <f t="shared" si="3"/>
        <v/>
      </c>
      <c r="K9" s="23"/>
    </row>
    <row r="10" spans="1:11" s="259" customFormat="1" ht="16.5" customHeight="1">
      <c r="A10" s="65"/>
      <c r="B10" s="190"/>
      <c r="C10" s="320"/>
      <c r="D10" s="191"/>
      <c r="E10" s="190"/>
      <c r="F10" s="320"/>
      <c r="G10" s="421"/>
      <c r="H10" s="287"/>
      <c r="I10" s="849" t="str">
        <f t="shared" si="2"/>
        <v/>
      </c>
      <c r="J10" s="257" t="str">
        <f t="shared" si="3"/>
        <v/>
      </c>
      <c r="K10" s="23"/>
    </row>
    <row r="11" spans="1:11" ht="16.5" customHeight="1">
      <c r="A11" s="13"/>
      <c r="B11" s="14"/>
      <c r="C11" s="14"/>
      <c r="D11" s="14"/>
      <c r="E11" s="61"/>
      <c r="F11" s="14"/>
      <c r="G11" s="61"/>
      <c r="H11" s="61"/>
      <c r="I11" s="849" t="str">
        <f t="shared" si="2"/>
        <v/>
      </c>
      <c r="J11" s="257" t="str">
        <f t="shared" si="3"/>
        <v/>
      </c>
      <c r="K11" s="18"/>
    </row>
    <row r="12" spans="1:11" ht="16.5" customHeight="1">
      <c r="A12" s="13"/>
      <c r="B12" s="14"/>
      <c r="C12" s="14"/>
      <c r="D12" s="14"/>
      <c r="E12" s="61"/>
      <c r="F12" s="14"/>
      <c r="G12" s="61"/>
      <c r="H12" s="61"/>
      <c r="I12" s="849" t="str">
        <f t="shared" si="2"/>
        <v/>
      </c>
      <c r="J12" s="257" t="str">
        <f t="shared" si="3"/>
        <v/>
      </c>
      <c r="K12" s="18"/>
    </row>
    <row r="13" spans="1:11" ht="16.5" customHeight="1">
      <c r="A13" s="13"/>
      <c r="B13" s="14"/>
      <c r="C13" s="14"/>
      <c r="D13" s="14"/>
      <c r="E13" s="61"/>
      <c r="F13" s="14"/>
      <c r="G13" s="61"/>
      <c r="H13" s="61"/>
      <c r="I13" s="849" t="str">
        <f t="shared" si="2"/>
        <v/>
      </c>
      <c r="J13" s="257" t="str">
        <f t="shared" si="3"/>
        <v/>
      </c>
      <c r="K13" s="18"/>
    </row>
    <row r="14" spans="1:11" ht="16.5" customHeight="1">
      <c r="A14" s="13"/>
      <c r="B14" s="14"/>
      <c r="C14" s="14"/>
      <c r="D14" s="14"/>
      <c r="E14" s="61"/>
      <c r="F14" s="14"/>
      <c r="G14" s="61"/>
      <c r="H14" s="61"/>
      <c r="I14" s="849" t="str">
        <f t="shared" si="2"/>
        <v/>
      </c>
      <c r="J14" s="257" t="str">
        <f t="shared" si="3"/>
        <v/>
      </c>
      <c r="K14" s="18"/>
    </row>
    <row r="15" spans="1:11" ht="16.5" customHeight="1">
      <c r="A15" s="13"/>
      <c r="B15" s="14"/>
      <c r="C15" s="14"/>
      <c r="D15" s="14"/>
      <c r="E15" s="61"/>
      <c r="F15" s="14"/>
      <c r="G15" s="61"/>
      <c r="H15" s="61"/>
      <c r="I15" s="849" t="str">
        <f t="shared" si="2"/>
        <v/>
      </c>
      <c r="J15" s="257" t="str">
        <f t="shared" si="3"/>
        <v/>
      </c>
      <c r="K15" s="18"/>
    </row>
    <row r="16" spans="1:11" ht="16.5" customHeight="1">
      <c r="A16" s="13"/>
      <c r="B16" s="14"/>
      <c r="C16" s="14"/>
      <c r="D16" s="14"/>
      <c r="E16" s="61"/>
      <c r="F16" s="14"/>
      <c r="G16" s="61"/>
      <c r="H16" s="61"/>
      <c r="I16" s="849" t="str">
        <f t="shared" si="2"/>
        <v/>
      </c>
      <c r="J16" s="257" t="str">
        <f t="shared" si="3"/>
        <v/>
      </c>
      <c r="K16" s="18"/>
    </row>
    <row r="17" spans="1:11" ht="16.5" customHeight="1">
      <c r="A17" s="13"/>
      <c r="B17" s="14"/>
      <c r="C17" s="14"/>
      <c r="D17" s="14"/>
      <c r="E17" s="61"/>
      <c r="F17" s="14"/>
      <c r="G17" s="61"/>
      <c r="H17" s="61"/>
      <c r="I17" s="849" t="str">
        <f t="shared" si="2"/>
        <v/>
      </c>
      <c r="J17" s="257" t="str">
        <f t="shared" si="3"/>
        <v/>
      </c>
      <c r="K17" s="18"/>
    </row>
    <row r="18" spans="1:11" ht="16.5" customHeight="1">
      <c r="A18" s="13"/>
      <c r="B18" s="14"/>
      <c r="C18" s="14"/>
      <c r="D18" s="14"/>
      <c r="E18" s="61"/>
      <c r="F18" s="14"/>
      <c r="G18" s="61"/>
      <c r="H18" s="61"/>
      <c r="I18" s="849" t="str">
        <f t="shared" si="2"/>
        <v/>
      </c>
      <c r="J18" s="257" t="str">
        <f t="shared" si="3"/>
        <v/>
      </c>
      <c r="K18" s="18"/>
    </row>
    <row r="19" spans="1:11" ht="16.5" customHeight="1">
      <c r="A19" s="13"/>
      <c r="B19" s="14"/>
      <c r="C19" s="14"/>
      <c r="D19" s="14"/>
      <c r="E19" s="61"/>
      <c r="F19" s="14"/>
      <c r="G19" s="61"/>
      <c r="H19" s="61"/>
      <c r="I19" s="849" t="str">
        <f t="shared" si="2"/>
        <v/>
      </c>
      <c r="J19" s="257" t="str">
        <f t="shared" si="3"/>
        <v/>
      </c>
      <c r="K19" s="18"/>
    </row>
    <row r="20" spans="1:11" ht="16.5" customHeight="1">
      <c r="A20" s="13"/>
      <c r="B20" s="14"/>
      <c r="C20" s="14"/>
      <c r="D20" s="14"/>
      <c r="E20" s="61"/>
      <c r="F20" s="14"/>
      <c r="G20" s="61"/>
      <c r="H20" s="61"/>
      <c r="I20" s="849" t="str">
        <f t="shared" si="2"/>
        <v/>
      </c>
      <c r="J20" s="257" t="str">
        <f t="shared" si="3"/>
        <v/>
      </c>
      <c r="K20" s="18"/>
    </row>
    <row r="21" spans="1:11" ht="16.5" customHeight="1">
      <c r="A21" s="13"/>
      <c r="B21" s="14"/>
      <c r="C21" s="14"/>
      <c r="D21" s="14"/>
      <c r="E21" s="61"/>
      <c r="F21" s="14"/>
      <c r="G21" s="61"/>
      <c r="H21" s="61"/>
      <c r="I21" s="849" t="str">
        <f t="shared" si="2"/>
        <v/>
      </c>
      <c r="J21" s="257" t="str">
        <f t="shared" si="3"/>
        <v/>
      </c>
      <c r="K21" s="18"/>
    </row>
    <row r="22" spans="1:11" ht="16.5" customHeight="1">
      <c r="A22" s="13"/>
      <c r="B22" s="14"/>
      <c r="C22" s="14"/>
      <c r="D22" s="14"/>
      <c r="E22" s="61"/>
      <c r="F22" s="14"/>
      <c r="G22" s="61"/>
      <c r="H22" s="61"/>
      <c r="I22" s="849" t="str">
        <f t="shared" si="2"/>
        <v/>
      </c>
      <c r="J22" s="257" t="str">
        <f t="shared" si="3"/>
        <v/>
      </c>
      <c r="K22" s="18"/>
    </row>
    <row r="23" spans="1:11" ht="16.5" customHeight="1">
      <c r="A23" s="13"/>
      <c r="B23" s="14"/>
      <c r="C23" s="14"/>
      <c r="D23" s="14"/>
      <c r="E23" s="61"/>
      <c r="F23" s="14"/>
      <c r="G23" s="61"/>
      <c r="H23" s="61"/>
      <c r="I23" s="849" t="str">
        <f t="shared" si="2"/>
        <v/>
      </c>
      <c r="J23" s="257" t="str">
        <f t="shared" si="3"/>
        <v/>
      </c>
      <c r="K23" s="18"/>
    </row>
    <row r="24" spans="1:11" ht="16.5" customHeight="1">
      <c r="A24" s="13"/>
      <c r="B24" s="14"/>
      <c r="C24" s="14"/>
      <c r="D24" s="14"/>
      <c r="E24" s="61"/>
      <c r="F24" s="14"/>
      <c r="G24" s="61"/>
      <c r="H24" s="61"/>
      <c r="I24" s="849" t="str">
        <f t="shared" si="2"/>
        <v/>
      </c>
      <c r="J24" s="257" t="str">
        <f t="shared" si="3"/>
        <v/>
      </c>
      <c r="K24" s="18"/>
    </row>
    <row r="25" spans="1:11" ht="16.5" customHeight="1">
      <c r="A25" s="13"/>
      <c r="B25" s="14"/>
      <c r="C25" s="14"/>
      <c r="D25" s="14"/>
      <c r="E25" s="61"/>
      <c r="F25" s="14"/>
      <c r="G25" s="61"/>
      <c r="H25" s="61"/>
      <c r="I25" s="849" t="str">
        <f t="shared" si="2"/>
        <v/>
      </c>
      <c r="J25" s="257" t="str">
        <f t="shared" si="3"/>
        <v/>
      </c>
      <c r="K25" s="18"/>
    </row>
    <row r="26" spans="1:11" ht="16.5" customHeight="1">
      <c r="A26" s="13"/>
      <c r="B26" s="14"/>
      <c r="C26" s="14"/>
      <c r="D26" s="14"/>
      <c r="E26" s="61"/>
      <c r="F26" s="14"/>
      <c r="G26" s="61"/>
      <c r="H26" s="61"/>
      <c r="I26" s="849" t="str">
        <f t="shared" si="2"/>
        <v/>
      </c>
      <c r="J26" s="257" t="str">
        <f t="shared" si="3"/>
        <v/>
      </c>
      <c r="K26" s="18"/>
    </row>
    <row r="27" spans="1:11" ht="16.5" customHeight="1">
      <c r="A27" s="946" t="s">
        <v>255</v>
      </c>
      <c r="B27" s="946"/>
      <c r="C27" s="13"/>
      <c r="D27" s="6"/>
      <c r="E27" s="6"/>
      <c r="F27" s="6"/>
      <c r="G27" s="11">
        <f>SUM(G7:G26)</f>
        <v>0</v>
      </c>
      <c r="H27" s="11">
        <f>SUM(H7:H26)</f>
        <v>0</v>
      </c>
      <c r="I27" s="849" t="str">
        <f t="shared" si="2"/>
        <v/>
      </c>
      <c r="J27" s="257" t="str">
        <f t="shared" si="3"/>
        <v/>
      </c>
      <c r="K27" s="18"/>
    </row>
    <row r="28" spans="1:11" ht="14.25" customHeight="1">
      <c r="A28" s="3" t="str">
        <f>基本情况!C11</f>
        <v>产权持有单位填表人：何治强</v>
      </c>
      <c r="H28" s="4" t="str">
        <f>基本情况!D11</f>
        <v>评估人员：邓泽华、余颖莉、李英婕</v>
      </c>
    </row>
    <row r="29" spans="1:11" ht="14.25" customHeight="1">
      <c r="A29" s="3" t="str">
        <f>基本情况!C2</f>
        <v>填表日期：2022年4月26日</v>
      </c>
    </row>
  </sheetData>
  <mergeCells count="3">
    <mergeCell ref="A1:K1"/>
    <mergeCell ref="A2:K2"/>
    <mergeCell ref="A27:B27"/>
  </mergeCells>
  <phoneticPr fontId="24" type="noConversion"/>
  <hyperlinks>
    <hyperlink ref="K3" location="基本情况!A1" display="表3-1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9"/>
  <sheetViews>
    <sheetView view="pageBreakPreview" zoomScaleNormal="100" zoomScaleSheetLayoutView="100" workbookViewId="0">
      <pane xSplit="2" ySplit="6" topLeftCell="C7" activePane="bottomRight" state="frozen"/>
      <selection pane="topRight"/>
      <selection pane="bottomLeft"/>
      <selection pane="bottomRight" activeCell="B7" sqref="B7:C10"/>
    </sheetView>
  </sheetViews>
  <sheetFormatPr defaultColWidth="9" defaultRowHeight="14.25" customHeight="1"/>
  <cols>
    <col min="1" max="1" width="4.625" style="1" customWidth="1"/>
    <col min="2" max="2" width="39.125" style="4" customWidth="1"/>
    <col min="3" max="3" width="20.875" style="4" customWidth="1"/>
    <col min="4" max="4" width="19.875" style="4" customWidth="1"/>
    <col min="5" max="5" width="23.625" style="4" customWidth="1"/>
    <col min="6" max="6" width="19.375" style="4" customWidth="1"/>
    <col min="7" max="16384" width="9" style="4"/>
  </cols>
  <sheetData>
    <row r="1" spans="1:6" ht="30" customHeight="1">
      <c r="A1" s="950" t="s">
        <v>307</v>
      </c>
      <c r="B1" s="950"/>
      <c r="C1" s="950"/>
      <c r="D1" s="950"/>
      <c r="E1" s="950"/>
      <c r="F1" s="950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308</v>
      </c>
    </row>
    <row r="4" spans="1:6" ht="14.25" customHeight="1">
      <c r="F4" s="70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ht="16.5" customHeight="1">
      <c r="A7" s="13" t="s">
        <v>23</v>
      </c>
      <c r="B7" s="275" t="s">
        <v>309</v>
      </c>
      <c r="C7" s="11">
        <f>'3.2.1公允计量-股票'!G27</f>
        <v>0</v>
      </c>
      <c r="D7" s="11">
        <f>'3.2.1公允计量-股票'!I27</f>
        <v>0</v>
      </c>
      <c r="E7" s="11" t="str">
        <f t="shared" ref="E7" si="0">IF(D7=C7,"",D7-C7)</f>
        <v/>
      </c>
      <c r="F7" s="59" t="str">
        <f t="shared" ref="F7" si="1">IF(OR(C7=0,D7=C7),"",ROUND(E7/ABS(C7),4))</f>
        <v/>
      </c>
    </row>
    <row r="8" spans="1:6" ht="16.5" customHeight="1">
      <c r="A8" s="13" t="s">
        <v>25</v>
      </c>
      <c r="B8" s="275" t="s">
        <v>310</v>
      </c>
      <c r="C8" s="11">
        <f>'3.2.2公允计量-债券'!H27</f>
        <v>0</v>
      </c>
      <c r="D8" s="11">
        <f>'3.2.2公允计量-债券'!I27</f>
        <v>0</v>
      </c>
      <c r="E8" s="11" t="str">
        <f t="shared" ref="E8:E10" si="2">IF(D8=C8,"",D8-C8)</f>
        <v/>
      </c>
      <c r="F8" s="59" t="str">
        <f t="shared" ref="F8:F10" si="3">IF(OR(C8=0,D8=C8),"",ROUND(E8/ABS(C8),4))</f>
        <v/>
      </c>
    </row>
    <row r="9" spans="1:6" ht="16.5" customHeight="1">
      <c r="A9" s="13" t="s">
        <v>27</v>
      </c>
      <c r="B9" s="275" t="s">
        <v>311</v>
      </c>
      <c r="C9" s="11">
        <f>'3.2.3公允计量-其他'!G27</f>
        <v>0</v>
      </c>
      <c r="D9" s="11">
        <f>'3.2.3公允计量-其他'!I27</f>
        <v>0</v>
      </c>
      <c r="E9" s="11" t="str">
        <f t="shared" si="2"/>
        <v/>
      </c>
      <c r="F9" s="59" t="str">
        <f t="shared" si="3"/>
        <v/>
      </c>
    </row>
    <row r="10" spans="1:6" ht="16.5" customHeight="1">
      <c r="A10" s="13"/>
      <c r="B10" s="74"/>
      <c r="C10" s="11"/>
      <c r="D10" s="11"/>
      <c r="E10" s="11" t="str">
        <f t="shared" si="2"/>
        <v/>
      </c>
      <c r="F10" s="59" t="str">
        <f t="shared" si="3"/>
        <v/>
      </c>
    </row>
    <row r="11" spans="1:6" ht="16.5" customHeight="1">
      <c r="A11" s="13"/>
      <c r="B11" s="74"/>
      <c r="C11" s="11"/>
      <c r="D11" s="11"/>
      <c r="E11" s="11" t="str">
        <f t="shared" ref="E11:E27" si="4">IF(D11=C11,"",D11-C11)</f>
        <v/>
      </c>
      <c r="F11" s="59" t="str">
        <f t="shared" ref="F11:F27" si="5">IF(OR(C11=0,D11=C11),"",ROUND(E11/ABS(C11),4))</f>
        <v/>
      </c>
    </row>
    <row r="12" spans="1:6" ht="16.5" customHeight="1">
      <c r="A12" s="13"/>
      <c r="B12" s="74"/>
      <c r="C12" s="11"/>
      <c r="D12" s="11"/>
      <c r="E12" s="11" t="str">
        <f t="shared" si="4"/>
        <v/>
      </c>
      <c r="F12" s="59" t="str">
        <f t="shared" si="5"/>
        <v/>
      </c>
    </row>
    <row r="13" spans="1:6" ht="16.5" customHeight="1">
      <c r="A13" s="13"/>
      <c r="B13" s="74"/>
      <c r="C13" s="11"/>
      <c r="D13" s="11"/>
      <c r="E13" s="11" t="str">
        <f t="shared" si="4"/>
        <v/>
      </c>
      <c r="F13" s="59" t="str">
        <f t="shared" si="5"/>
        <v/>
      </c>
    </row>
    <row r="14" spans="1:6" ht="16.5" customHeight="1">
      <c r="A14" s="13"/>
      <c r="B14" s="74"/>
      <c r="C14" s="11"/>
      <c r="D14" s="11"/>
      <c r="E14" s="11" t="str">
        <f t="shared" si="4"/>
        <v/>
      </c>
      <c r="F14" s="59" t="str">
        <f t="shared" si="5"/>
        <v/>
      </c>
    </row>
    <row r="15" spans="1:6" ht="16.5" customHeight="1">
      <c r="A15" s="13"/>
      <c r="B15" s="74"/>
      <c r="C15" s="11"/>
      <c r="D15" s="11"/>
      <c r="E15" s="11" t="str">
        <f t="shared" si="4"/>
        <v/>
      </c>
      <c r="F15" s="59" t="str">
        <f t="shared" si="5"/>
        <v/>
      </c>
    </row>
    <row r="16" spans="1:6" ht="16.5" customHeight="1">
      <c r="A16" s="13"/>
      <c r="B16" s="14"/>
      <c r="C16" s="11"/>
      <c r="D16" s="11"/>
      <c r="E16" s="11" t="str">
        <f t="shared" si="4"/>
        <v/>
      </c>
      <c r="F16" s="59" t="str">
        <f t="shared" si="5"/>
        <v/>
      </c>
    </row>
    <row r="17" spans="1:6" ht="16.5" customHeight="1">
      <c r="A17" s="13"/>
      <c r="B17" s="14"/>
      <c r="C17" s="11"/>
      <c r="D17" s="11"/>
      <c r="E17" s="11" t="str">
        <f t="shared" si="4"/>
        <v/>
      </c>
      <c r="F17" s="59" t="str">
        <f t="shared" si="5"/>
        <v/>
      </c>
    </row>
    <row r="18" spans="1:6" ht="16.5" customHeight="1">
      <c r="A18" s="13"/>
      <c r="B18" s="14"/>
      <c r="C18" s="11"/>
      <c r="D18" s="11"/>
      <c r="E18" s="11" t="str">
        <f t="shared" si="4"/>
        <v/>
      </c>
      <c r="F18" s="59" t="str">
        <f t="shared" si="5"/>
        <v/>
      </c>
    </row>
    <row r="19" spans="1:6" ht="16.5" customHeight="1">
      <c r="A19" s="13"/>
      <c r="B19" s="14"/>
      <c r="C19" s="11"/>
      <c r="D19" s="11"/>
      <c r="E19" s="11" t="str">
        <f t="shared" si="4"/>
        <v/>
      </c>
      <c r="F19" s="59" t="str">
        <f t="shared" si="5"/>
        <v/>
      </c>
    </row>
    <row r="20" spans="1:6" ht="16.5" customHeight="1">
      <c r="A20" s="13"/>
      <c r="B20" s="14"/>
      <c r="C20" s="11"/>
      <c r="D20" s="11"/>
      <c r="E20" s="11" t="str">
        <f t="shared" si="4"/>
        <v/>
      </c>
      <c r="F20" s="59" t="str">
        <f t="shared" si="5"/>
        <v/>
      </c>
    </row>
    <row r="21" spans="1:6" ht="16.5" customHeight="1">
      <c r="A21" s="13"/>
      <c r="B21" s="14"/>
      <c r="C21" s="11"/>
      <c r="D21" s="11"/>
      <c r="E21" s="11" t="str">
        <f t="shared" si="4"/>
        <v/>
      </c>
      <c r="F21" s="59" t="str">
        <f t="shared" si="5"/>
        <v/>
      </c>
    </row>
    <row r="22" spans="1:6" ht="16.5" customHeight="1">
      <c r="A22" s="13"/>
      <c r="B22" s="14"/>
      <c r="C22" s="11"/>
      <c r="D22" s="11"/>
      <c r="E22" s="11" t="str">
        <f t="shared" si="4"/>
        <v/>
      </c>
      <c r="F22" s="59" t="str">
        <f t="shared" si="5"/>
        <v/>
      </c>
    </row>
    <row r="23" spans="1:6" ht="16.5" customHeight="1">
      <c r="A23" s="13"/>
      <c r="B23" s="14"/>
      <c r="C23" s="11"/>
      <c r="D23" s="11"/>
      <c r="E23" s="11" t="str">
        <f t="shared" si="4"/>
        <v/>
      </c>
      <c r="F23" s="59" t="str">
        <f t="shared" si="5"/>
        <v/>
      </c>
    </row>
    <row r="24" spans="1:6" ht="16.5" customHeight="1">
      <c r="A24" s="13"/>
      <c r="B24" s="14"/>
      <c r="C24" s="11"/>
      <c r="D24" s="11"/>
      <c r="E24" s="11" t="str">
        <f t="shared" si="4"/>
        <v/>
      </c>
      <c r="F24" s="59" t="str">
        <f t="shared" si="5"/>
        <v/>
      </c>
    </row>
    <row r="25" spans="1:6" ht="16.5" customHeight="1">
      <c r="A25" s="13"/>
      <c r="B25" s="14"/>
      <c r="C25" s="11"/>
      <c r="D25" s="11"/>
      <c r="E25" s="11" t="str">
        <f t="shared" si="4"/>
        <v/>
      </c>
      <c r="F25" s="59" t="str">
        <f t="shared" si="5"/>
        <v/>
      </c>
    </row>
    <row r="26" spans="1:6" ht="16.5" customHeight="1">
      <c r="A26" s="13"/>
      <c r="B26" s="14"/>
      <c r="C26" s="11"/>
      <c r="D26" s="11"/>
      <c r="E26" s="11" t="str">
        <f t="shared" si="4"/>
        <v/>
      </c>
      <c r="F26" s="59" t="str">
        <f t="shared" si="5"/>
        <v/>
      </c>
    </row>
    <row r="27" spans="1:6" ht="16.5" customHeight="1">
      <c r="A27" s="944" t="s">
        <v>255</v>
      </c>
      <c r="B27" s="944"/>
      <c r="C27" s="11">
        <f>SUM(C7:C26)</f>
        <v>0</v>
      </c>
      <c r="D27" s="11">
        <f>SUM(D7:D26)</f>
        <v>0</v>
      </c>
      <c r="E27" s="11" t="str">
        <f t="shared" si="4"/>
        <v/>
      </c>
      <c r="F27" s="59" t="str">
        <f t="shared" si="5"/>
        <v/>
      </c>
    </row>
    <row r="28" spans="1:6" ht="14.25" customHeight="1">
      <c r="A28" s="3" t="str">
        <f>基本情况!C12</f>
        <v>产权持有单位填表人：何治强</v>
      </c>
      <c r="D28" s="4" t="str">
        <f>基本情况!D12</f>
        <v>评估人员：邓泽华、余颖莉、李英婕</v>
      </c>
    </row>
    <row r="29" spans="1:6" ht="14.25" customHeight="1">
      <c r="A29" s="3" t="str">
        <f>基本情况!C2</f>
        <v>填表日期：2022年4月26日</v>
      </c>
    </row>
  </sheetData>
  <mergeCells count="3">
    <mergeCell ref="A1:F1"/>
    <mergeCell ref="A2:F2"/>
    <mergeCell ref="A27:B27"/>
  </mergeCells>
  <phoneticPr fontId="24" type="noConversion"/>
  <hyperlinks>
    <hyperlink ref="F3" location="基本情况!A1" display="表3-2"/>
    <hyperlink ref="B7" location="'3.2.1公允计量-股票'!A1" display="公允计量且其变动计入当期损益金融资产—股票投资"/>
    <hyperlink ref="B8" location="'3.2.2公允计量-债券'!A1" display="公允计量且其变动计入当期损益金融资产—债券投资"/>
    <hyperlink ref="B9" location="'3.2.3公允计量-其他'!A1" display="公允计量且其变动计入当期损益金融资产—基金投资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9"/>
  <sheetViews>
    <sheetView view="pageBreakPreview" zoomScaleNormal="100" zoomScaleSheetLayoutView="100" workbookViewId="0">
      <pane xSplit="1" ySplit="6" topLeftCell="B10" activePane="bottomRight" state="frozen"/>
      <selection pane="topRight"/>
      <selection pane="bottomLeft"/>
      <selection pane="bottomRight" activeCell="B7" sqref="B7:C10"/>
    </sheetView>
  </sheetViews>
  <sheetFormatPr defaultColWidth="9" defaultRowHeight="14.25" customHeight="1"/>
  <cols>
    <col min="1" max="1" width="4.625" style="1" customWidth="1"/>
    <col min="2" max="2" width="12.125" style="4" customWidth="1"/>
    <col min="3" max="3" width="10.125" style="4" customWidth="1"/>
    <col min="4" max="4" width="8.625" style="269" customWidth="1"/>
    <col min="5" max="6" width="10" style="4" customWidth="1"/>
    <col min="7" max="7" width="9.375" style="4" customWidth="1"/>
    <col min="8" max="8" width="12" style="4" customWidth="1"/>
    <col min="9" max="9" width="16.625" style="4" customWidth="1"/>
    <col min="10" max="10" width="12.625" style="4" customWidth="1"/>
    <col min="11" max="11" width="9.5" style="4" customWidth="1"/>
    <col min="12" max="12" width="7.5" style="4" customWidth="1"/>
    <col min="13" max="16384" width="9" style="4"/>
  </cols>
  <sheetData>
    <row r="1" spans="1:12" ht="30" customHeight="1">
      <c r="A1" s="950" t="s">
        <v>312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313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6" t="s">
        <v>219</v>
      </c>
      <c r="B6" s="6" t="s">
        <v>314</v>
      </c>
      <c r="C6" s="6" t="s">
        <v>315</v>
      </c>
      <c r="D6" s="270" t="s">
        <v>316</v>
      </c>
      <c r="E6" s="6" t="s">
        <v>317</v>
      </c>
      <c r="F6" s="6" t="s">
        <v>318</v>
      </c>
      <c r="G6" s="6" t="s">
        <v>250</v>
      </c>
      <c r="H6" s="260" t="s">
        <v>319</v>
      </c>
      <c r="I6" s="6" t="s">
        <v>251</v>
      </c>
      <c r="J6" s="6" t="s">
        <v>252</v>
      </c>
      <c r="K6" s="6" t="s">
        <v>253</v>
      </c>
      <c r="L6" s="6" t="s">
        <v>258</v>
      </c>
    </row>
    <row r="7" spans="1:12" ht="16.5" customHeight="1">
      <c r="A7" s="13" t="s">
        <v>275</v>
      </c>
      <c r="B7" s="14"/>
      <c r="C7" s="14"/>
      <c r="D7" s="271"/>
      <c r="E7" s="14"/>
      <c r="F7" s="272"/>
      <c r="G7" s="272"/>
      <c r="H7" s="272"/>
      <c r="I7" s="274"/>
      <c r="J7" s="274" t="str">
        <f>IF(I7=G7,"",I7-G7)</f>
        <v/>
      </c>
      <c r="K7" s="266" t="str">
        <f>IF(OR(G7=0,I7=G7),"",ROUND(J7/ABS(G7),4))</f>
        <v/>
      </c>
      <c r="L7" s="273"/>
    </row>
    <row r="8" spans="1:12" ht="16.5" customHeight="1">
      <c r="A8" s="13"/>
      <c r="B8" s="14"/>
      <c r="C8" s="14"/>
      <c r="D8" s="271"/>
      <c r="E8" s="14"/>
      <c r="F8" s="272"/>
      <c r="G8" s="272"/>
      <c r="H8" s="272"/>
      <c r="I8" s="274"/>
      <c r="J8" s="274" t="str">
        <f t="shared" ref="J8:J27" si="0">IF(I8=G8,"",I8-G8)</f>
        <v/>
      </c>
      <c r="K8" s="266" t="str">
        <f t="shared" ref="K8:K27" si="1">IF(OR(G8=0,I8=G8),"",ROUND(J8/ABS(G8),4))</f>
        <v/>
      </c>
      <c r="L8" s="273"/>
    </row>
    <row r="9" spans="1:12" ht="16.5" customHeight="1">
      <c r="A9" s="13"/>
      <c r="B9" s="14"/>
      <c r="C9" s="14"/>
      <c r="D9" s="271"/>
      <c r="E9" s="14"/>
      <c r="F9" s="272"/>
      <c r="G9" s="272"/>
      <c r="H9" s="273"/>
      <c r="I9" s="11"/>
      <c r="J9" s="274" t="str">
        <f t="shared" si="0"/>
        <v/>
      </c>
      <c r="K9" s="266" t="str">
        <f t="shared" si="1"/>
        <v/>
      </c>
      <c r="L9" s="273"/>
    </row>
    <row r="10" spans="1:12" ht="16.5" customHeight="1">
      <c r="A10" s="13"/>
      <c r="B10" s="14"/>
      <c r="C10" s="14"/>
      <c r="D10" s="271"/>
      <c r="E10" s="14"/>
      <c r="F10" s="272"/>
      <c r="G10" s="272"/>
      <c r="H10" s="273"/>
      <c r="I10" s="11"/>
      <c r="J10" s="274" t="str">
        <f t="shared" si="0"/>
        <v/>
      </c>
      <c r="K10" s="266" t="str">
        <f t="shared" si="1"/>
        <v/>
      </c>
      <c r="L10" s="273"/>
    </row>
    <row r="11" spans="1:12" ht="16.5" customHeight="1">
      <c r="A11" s="13"/>
      <c r="B11" s="14"/>
      <c r="C11" s="14"/>
      <c r="D11" s="271"/>
      <c r="E11" s="14"/>
      <c r="F11" s="272"/>
      <c r="G11" s="272"/>
      <c r="H11" s="273"/>
      <c r="I11" s="11"/>
      <c r="J11" s="274" t="str">
        <f t="shared" si="0"/>
        <v/>
      </c>
      <c r="K11" s="266" t="str">
        <f t="shared" si="1"/>
        <v/>
      </c>
      <c r="L11" s="273"/>
    </row>
    <row r="12" spans="1:12" ht="16.5" customHeight="1">
      <c r="A12" s="13"/>
      <c r="B12" s="14"/>
      <c r="C12" s="14"/>
      <c r="D12" s="271"/>
      <c r="E12" s="14"/>
      <c r="F12" s="272"/>
      <c r="G12" s="272"/>
      <c r="H12" s="273"/>
      <c r="I12" s="11"/>
      <c r="J12" s="274" t="str">
        <f t="shared" si="0"/>
        <v/>
      </c>
      <c r="K12" s="266" t="str">
        <f t="shared" si="1"/>
        <v/>
      </c>
      <c r="L12" s="273"/>
    </row>
    <row r="13" spans="1:12" ht="16.5" customHeight="1">
      <c r="A13" s="13"/>
      <c r="B13" s="14"/>
      <c r="C13" s="14"/>
      <c r="D13" s="271"/>
      <c r="E13" s="14"/>
      <c r="F13" s="272"/>
      <c r="G13" s="272"/>
      <c r="H13" s="273"/>
      <c r="I13" s="11"/>
      <c r="J13" s="274" t="str">
        <f t="shared" si="0"/>
        <v/>
      </c>
      <c r="K13" s="266" t="str">
        <f t="shared" si="1"/>
        <v/>
      </c>
      <c r="L13" s="273"/>
    </row>
    <row r="14" spans="1:12" ht="16.5" customHeight="1">
      <c r="A14" s="13"/>
      <c r="B14" s="14"/>
      <c r="C14" s="14"/>
      <c r="D14" s="271"/>
      <c r="E14" s="14"/>
      <c r="F14" s="272"/>
      <c r="G14" s="272"/>
      <c r="H14" s="273"/>
      <c r="I14" s="11"/>
      <c r="J14" s="274" t="str">
        <f t="shared" si="0"/>
        <v/>
      </c>
      <c r="K14" s="266" t="str">
        <f t="shared" si="1"/>
        <v/>
      </c>
      <c r="L14" s="273"/>
    </row>
    <row r="15" spans="1:12" ht="16.5" customHeight="1">
      <c r="A15" s="13"/>
      <c r="B15" s="14"/>
      <c r="C15" s="14"/>
      <c r="D15" s="271"/>
      <c r="E15" s="14"/>
      <c r="F15" s="272"/>
      <c r="G15" s="272"/>
      <c r="H15" s="273"/>
      <c r="I15" s="11"/>
      <c r="J15" s="274" t="str">
        <f t="shared" si="0"/>
        <v/>
      </c>
      <c r="K15" s="266" t="str">
        <f t="shared" si="1"/>
        <v/>
      </c>
      <c r="L15" s="273"/>
    </row>
    <row r="16" spans="1:12" ht="16.5" customHeight="1">
      <c r="A16" s="13"/>
      <c r="B16" s="14"/>
      <c r="C16" s="14"/>
      <c r="D16" s="271"/>
      <c r="E16" s="14"/>
      <c r="F16" s="272"/>
      <c r="G16" s="272"/>
      <c r="H16" s="273"/>
      <c r="I16" s="11"/>
      <c r="J16" s="274" t="str">
        <f t="shared" si="0"/>
        <v/>
      </c>
      <c r="K16" s="266" t="str">
        <f t="shared" si="1"/>
        <v/>
      </c>
      <c r="L16" s="273"/>
    </row>
    <row r="17" spans="1:12" ht="16.5" customHeight="1">
      <c r="A17" s="13"/>
      <c r="B17" s="14"/>
      <c r="C17" s="14"/>
      <c r="D17" s="271"/>
      <c r="E17" s="14"/>
      <c r="F17" s="272"/>
      <c r="G17" s="273"/>
      <c r="H17" s="273"/>
      <c r="I17" s="11"/>
      <c r="J17" s="274" t="str">
        <f t="shared" si="0"/>
        <v/>
      </c>
      <c r="K17" s="266" t="str">
        <f t="shared" si="1"/>
        <v/>
      </c>
      <c r="L17" s="273"/>
    </row>
    <row r="18" spans="1:12" ht="16.5" customHeight="1">
      <c r="A18" s="13"/>
      <c r="B18" s="14"/>
      <c r="C18" s="14"/>
      <c r="D18" s="271"/>
      <c r="E18" s="14"/>
      <c r="F18" s="272"/>
      <c r="G18" s="273"/>
      <c r="H18" s="273"/>
      <c r="I18" s="11"/>
      <c r="J18" s="274" t="str">
        <f t="shared" si="0"/>
        <v/>
      </c>
      <c r="K18" s="266" t="str">
        <f t="shared" si="1"/>
        <v/>
      </c>
      <c r="L18" s="273"/>
    </row>
    <row r="19" spans="1:12" ht="16.5" customHeight="1">
      <c r="A19" s="13"/>
      <c r="B19" s="14"/>
      <c r="C19" s="14"/>
      <c r="D19" s="271"/>
      <c r="E19" s="14"/>
      <c r="F19" s="272"/>
      <c r="G19" s="273"/>
      <c r="H19" s="273"/>
      <c r="I19" s="11"/>
      <c r="J19" s="274" t="str">
        <f t="shared" si="0"/>
        <v/>
      </c>
      <c r="K19" s="266" t="str">
        <f t="shared" si="1"/>
        <v/>
      </c>
      <c r="L19" s="273"/>
    </row>
    <row r="20" spans="1:12" ht="16.5" customHeight="1">
      <c r="A20" s="13"/>
      <c r="B20" s="14"/>
      <c r="C20" s="14"/>
      <c r="D20" s="271"/>
      <c r="E20" s="14"/>
      <c r="F20" s="272"/>
      <c r="G20" s="273"/>
      <c r="H20" s="273"/>
      <c r="I20" s="11"/>
      <c r="J20" s="274" t="str">
        <f t="shared" si="0"/>
        <v/>
      </c>
      <c r="K20" s="266" t="str">
        <f t="shared" si="1"/>
        <v/>
      </c>
      <c r="L20" s="273"/>
    </row>
    <row r="21" spans="1:12" ht="16.5" customHeight="1">
      <c r="A21" s="13"/>
      <c r="B21" s="14"/>
      <c r="C21" s="14"/>
      <c r="D21" s="271"/>
      <c r="E21" s="14"/>
      <c r="F21" s="272"/>
      <c r="G21" s="273"/>
      <c r="H21" s="273"/>
      <c r="I21" s="11"/>
      <c r="J21" s="274" t="str">
        <f t="shared" si="0"/>
        <v/>
      </c>
      <c r="K21" s="266" t="str">
        <f t="shared" si="1"/>
        <v/>
      </c>
      <c r="L21" s="273"/>
    </row>
    <row r="22" spans="1:12" ht="16.5" customHeight="1">
      <c r="A22" s="13"/>
      <c r="B22" s="14"/>
      <c r="C22" s="14"/>
      <c r="D22" s="271"/>
      <c r="E22" s="14"/>
      <c r="F22" s="273"/>
      <c r="G22" s="273"/>
      <c r="H22" s="273"/>
      <c r="I22" s="11"/>
      <c r="J22" s="274" t="str">
        <f t="shared" si="0"/>
        <v/>
      </c>
      <c r="K22" s="266" t="str">
        <f t="shared" si="1"/>
        <v/>
      </c>
      <c r="L22" s="273"/>
    </row>
    <row r="23" spans="1:12" ht="16.5" customHeight="1">
      <c r="A23" s="13"/>
      <c r="B23" s="14"/>
      <c r="C23" s="14"/>
      <c r="D23" s="271"/>
      <c r="E23" s="14"/>
      <c r="F23" s="273"/>
      <c r="G23" s="273"/>
      <c r="H23" s="273"/>
      <c r="I23" s="11"/>
      <c r="J23" s="274" t="str">
        <f t="shared" si="0"/>
        <v/>
      </c>
      <c r="K23" s="266" t="str">
        <f t="shared" si="1"/>
        <v/>
      </c>
      <c r="L23" s="273"/>
    </row>
    <row r="24" spans="1:12" ht="16.5" customHeight="1">
      <c r="A24" s="13"/>
      <c r="B24" s="14"/>
      <c r="C24" s="14"/>
      <c r="D24" s="271"/>
      <c r="E24" s="14"/>
      <c r="F24" s="273"/>
      <c r="G24" s="273"/>
      <c r="H24" s="273"/>
      <c r="I24" s="11"/>
      <c r="J24" s="274" t="str">
        <f t="shared" si="0"/>
        <v/>
      </c>
      <c r="K24" s="266" t="str">
        <f t="shared" si="1"/>
        <v/>
      </c>
      <c r="L24" s="273"/>
    </row>
    <row r="25" spans="1:12" ht="16.5" customHeight="1">
      <c r="A25" s="13"/>
      <c r="B25" s="14"/>
      <c r="C25" s="14"/>
      <c r="D25" s="271"/>
      <c r="E25" s="14"/>
      <c r="F25" s="273"/>
      <c r="G25" s="273"/>
      <c r="H25" s="273"/>
      <c r="I25" s="11"/>
      <c r="J25" s="274" t="str">
        <f t="shared" si="0"/>
        <v/>
      </c>
      <c r="K25" s="266" t="str">
        <f t="shared" si="1"/>
        <v/>
      </c>
      <c r="L25" s="273"/>
    </row>
    <row r="26" spans="1:12" ht="16.5" customHeight="1">
      <c r="A26" s="13"/>
      <c r="B26" s="14"/>
      <c r="C26" s="14"/>
      <c r="D26" s="271"/>
      <c r="E26" s="14"/>
      <c r="F26" s="273"/>
      <c r="G26" s="273"/>
      <c r="H26" s="273"/>
      <c r="I26" s="11"/>
      <c r="J26" s="274" t="str">
        <f t="shared" si="0"/>
        <v/>
      </c>
      <c r="K26" s="266" t="str">
        <f t="shared" si="1"/>
        <v/>
      </c>
      <c r="L26" s="273"/>
    </row>
    <row r="27" spans="1:12" ht="16.5" customHeight="1">
      <c r="A27" s="946" t="s">
        <v>255</v>
      </c>
      <c r="B27" s="946"/>
      <c r="C27" s="14"/>
      <c r="D27" s="271"/>
      <c r="E27" s="14"/>
      <c r="F27" s="14"/>
      <c r="G27" s="11">
        <f>SUM(G7:G26)</f>
        <v>0</v>
      </c>
      <c r="H27" s="14"/>
      <c r="I27" s="11">
        <f>SUM(I7:I26)</f>
        <v>0</v>
      </c>
      <c r="J27" s="274" t="str">
        <f t="shared" si="0"/>
        <v/>
      </c>
      <c r="K27" s="266" t="str">
        <f t="shared" si="1"/>
        <v/>
      </c>
      <c r="L27" s="273"/>
    </row>
    <row r="28" spans="1:12" ht="14.25" customHeight="1">
      <c r="A28" s="3" t="str">
        <f>基本情况!C13</f>
        <v>产权持有单位填表人：何治强</v>
      </c>
      <c r="I28" s="4" t="str">
        <f>基本情况!D13</f>
        <v>评估人员：邓泽华、余颖莉、李英婕</v>
      </c>
    </row>
    <row r="29" spans="1:12" ht="14.25" customHeight="1">
      <c r="A29" s="3" t="str">
        <f>基本情况!C2</f>
        <v>填表日期：2022年4月26日</v>
      </c>
    </row>
  </sheetData>
  <mergeCells count="3">
    <mergeCell ref="A1:L1"/>
    <mergeCell ref="A2:L2"/>
    <mergeCell ref="A27:B27"/>
  </mergeCells>
  <phoneticPr fontId="24" type="noConversion"/>
  <hyperlinks>
    <hyperlink ref="L3" location="基本情况!A1" display="表3-2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B7" sqref="B7:C10"/>
    </sheetView>
  </sheetViews>
  <sheetFormatPr defaultColWidth="9" defaultRowHeight="14.25" customHeight="1"/>
  <cols>
    <col min="1" max="1" width="4.625" style="1" customWidth="1"/>
    <col min="2" max="2" width="17.5" style="4" customWidth="1"/>
    <col min="3" max="3" width="10.875" style="4" customWidth="1"/>
    <col min="4" max="4" width="9.625" style="4" customWidth="1"/>
    <col min="5" max="5" width="9.125" style="4" customWidth="1"/>
    <col min="6" max="6" width="8" style="4" customWidth="1"/>
    <col min="7" max="7" width="11.625" style="4" customWidth="1"/>
    <col min="8" max="8" width="15.625" style="4" customWidth="1"/>
    <col min="9" max="9" width="14" style="4" customWidth="1"/>
    <col min="10" max="10" width="6.375" style="4" customWidth="1"/>
    <col min="11" max="11" width="7.875" style="4" customWidth="1"/>
    <col min="12" max="16384" width="9" style="4"/>
  </cols>
  <sheetData>
    <row r="1" spans="1:12" ht="30" customHeight="1">
      <c r="A1" s="950" t="s">
        <v>320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321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6" t="s">
        <v>219</v>
      </c>
      <c r="B6" s="6" t="s">
        <v>314</v>
      </c>
      <c r="C6" s="6" t="s">
        <v>322</v>
      </c>
      <c r="D6" s="6" t="s">
        <v>323</v>
      </c>
      <c r="E6" s="6" t="s">
        <v>324</v>
      </c>
      <c r="F6" s="6" t="s">
        <v>325</v>
      </c>
      <c r="G6" s="6" t="s">
        <v>318</v>
      </c>
      <c r="H6" s="6" t="s">
        <v>250</v>
      </c>
      <c r="I6" s="6" t="s">
        <v>251</v>
      </c>
      <c r="J6" s="6" t="s">
        <v>252</v>
      </c>
      <c r="K6" s="6" t="s">
        <v>253</v>
      </c>
      <c r="L6" s="6" t="s">
        <v>258</v>
      </c>
    </row>
    <row r="7" spans="1:12" s="1" customFormat="1" ht="16.5" customHeight="1">
      <c r="A7" s="6">
        <v>1</v>
      </c>
      <c r="B7" s="6"/>
      <c r="C7" s="6"/>
      <c r="D7" s="268"/>
      <c r="E7" s="268"/>
      <c r="F7" s="257"/>
      <c r="G7" s="6"/>
      <c r="H7" s="6"/>
      <c r="I7" s="6"/>
      <c r="J7" s="6" t="str">
        <f t="shared" ref="J7" si="0">IF(I7=H7,"",I7-H7)</f>
        <v/>
      </c>
      <c r="K7" s="257" t="str">
        <f t="shared" ref="K7" si="1">IF(OR(H7=0,I7=H7),"",ROUND(J7/ABS(H7),4))</f>
        <v/>
      </c>
      <c r="L7" s="6"/>
    </row>
    <row r="8" spans="1:12" ht="16.5" customHeight="1">
      <c r="A8" s="13"/>
      <c r="B8" s="14"/>
      <c r="C8" s="14"/>
      <c r="D8" s="15"/>
      <c r="E8" s="15"/>
      <c r="F8" s="59"/>
      <c r="G8" s="59"/>
      <c r="H8" s="59"/>
      <c r="I8" s="11"/>
      <c r="J8" s="6" t="str">
        <f t="shared" ref="J8:J27" si="2">IF(I8=H8,"",I8-H8)</f>
        <v/>
      </c>
      <c r="K8" s="257" t="str">
        <f t="shared" ref="K8:K27" si="3">IF(OR(H8=0,I8=H8),"",ROUND(J8/ABS(H8),4))</f>
        <v/>
      </c>
      <c r="L8" s="14"/>
    </row>
    <row r="9" spans="1:12" ht="16.5" customHeight="1">
      <c r="A9" s="13"/>
      <c r="B9" s="14"/>
      <c r="C9" s="14"/>
      <c r="D9" s="15"/>
      <c r="E9" s="15"/>
      <c r="F9" s="59"/>
      <c r="G9" s="59"/>
      <c r="H9" s="59"/>
      <c r="I9" s="11"/>
      <c r="J9" s="6" t="str">
        <f t="shared" si="2"/>
        <v/>
      </c>
      <c r="K9" s="257" t="str">
        <f t="shared" si="3"/>
        <v/>
      </c>
      <c r="L9" s="14"/>
    </row>
    <row r="10" spans="1:12" ht="16.5" customHeight="1">
      <c r="A10" s="13"/>
      <c r="B10" s="14"/>
      <c r="C10" s="14"/>
      <c r="D10" s="15"/>
      <c r="E10" s="15"/>
      <c r="F10" s="59"/>
      <c r="G10" s="59"/>
      <c r="H10" s="59"/>
      <c r="I10" s="11"/>
      <c r="J10" s="6" t="str">
        <f t="shared" si="2"/>
        <v/>
      </c>
      <c r="K10" s="257" t="str">
        <f t="shared" si="3"/>
        <v/>
      </c>
      <c r="L10" s="14"/>
    </row>
    <row r="11" spans="1:12" ht="16.5" customHeight="1">
      <c r="A11" s="13"/>
      <c r="B11" s="14"/>
      <c r="C11" s="14"/>
      <c r="D11" s="15"/>
      <c r="E11" s="15"/>
      <c r="F11" s="59"/>
      <c r="G11" s="59"/>
      <c r="H11" s="59"/>
      <c r="I11" s="11"/>
      <c r="J11" s="6" t="str">
        <f t="shared" si="2"/>
        <v/>
      </c>
      <c r="K11" s="257" t="str">
        <f t="shared" si="3"/>
        <v/>
      </c>
      <c r="L11" s="14"/>
    </row>
    <row r="12" spans="1:12" ht="16.5" customHeight="1">
      <c r="A12" s="13"/>
      <c r="B12" s="14"/>
      <c r="C12" s="14"/>
      <c r="D12" s="15"/>
      <c r="E12" s="15"/>
      <c r="F12" s="59"/>
      <c r="G12" s="59"/>
      <c r="H12" s="59"/>
      <c r="I12" s="11"/>
      <c r="J12" s="6" t="str">
        <f t="shared" si="2"/>
        <v/>
      </c>
      <c r="K12" s="257" t="str">
        <f t="shared" si="3"/>
        <v/>
      </c>
      <c r="L12" s="14"/>
    </row>
    <row r="13" spans="1:12" ht="16.5" customHeight="1">
      <c r="A13" s="13"/>
      <c r="B13" s="14"/>
      <c r="C13" s="14"/>
      <c r="D13" s="15"/>
      <c r="E13" s="15"/>
      <c r="F13" s="59"/>
      <c r="G13" s="59"/>
      <c r="H13" s="59"/>
      <c r="I13" s="11"/>
      <c r="J13" s="6" t="str">
        <f t="shared" si="2"/>
        <v/>
      </c>
      <c r="K13" s="257" t="str">
        <f t="shared" si="3"/>
        <v/>
      </c>
      <c r="L13" s="14"/>
    </row>
    <row r="14" spans="1:12" ht="16.5" customHeight="1">
      <c r="A14" s="13"/>
      <c r="B14" s="14"/>
      <c r="C14" s="14"/>
      <c r="D14" s="15"/>
      <c r="E14" s="15"/>
      <c r="F14" s="59"/>
      <c r="G14" s="59"/>
      <c r="H14" s="59"/>
      <c r="I14" s="11"/>
      <c r="J14" s="6" t="str">
        <f t="shared" si="2"/>
        <v/>
      </c>
      <c r="K14" s="257" t="str">
        <f t="shared" si="3"/>
        <v/>
      </c>
      <c r="L14" s="14"/>
    </row>
    <row r="15" spans="1:12" ht="16.5" customHeight="1">
      <c r="A15" s="13"/>
      <c r="B15" s="14"/>
      <c r="C15" s="14"/>
      <c r="D15" s="15"/>
      <c r="E15" s="15"/>
      <c r="F15" s="59"/>
      <c r="G15" s="59"/>
      <c r="H15" s="59"/>
      <c r="I15" s="11"/>
      <c r="J15" s="6" t="str">
        <f t="shared" si="2"/>
        <v/>
      </c>
      <c r="K15" s="257" t="str">
        <f t="shared" si="3"/>
        <v/>
      </c>
      <c r="L15" s="14"/>
    </row>
    <row r="16" spans="1:12" ht="16.5" customHeight="1">
      <c r="A16" s="13"/>
      <c r="B16" s="14"/>
      <c r="C16" s="14"/>
      <c r="D16" s="15"/>
      <c r="E16" s="15"/>
      <c r="F16" s="59"/>
      <c r="G16" s="59"/>
      <c r="H16" s="59"/>
      <c r="I16" s="11"/>
      <c r="J16" s="6" t="str">
        <f t="shared" si="2"/>
        <v/>
      </c>
      <c r="K16" s="257" t="str">
        <f t="shared" si="3"/>
        <v/>
      </c>
      <c r="L16" s="14"/>
    </row>
    <row r="17" spans="1:12" ht="16.5" customHeight="1">
      <c r="A17" s="13"/>
      <c r="B17" s="14"/>
      <c r="C17" s="14"/>
      <c r="D17" s="15"/>
      <c r="E17" s="15"/>
      <c r="F17" s="59"/>
      <c r="G17" s="59"/>
      <c r="H17" s="59"/>
      <c r="I17" s="11"/>
      <c r="J17" s="6" t="str">
        <f t="shared" si="2"/>
        <v/>
      </c>
      <c r="K17" s="257" t="str">
        <f t="shared" si="3"/>
        <v/>
      </c>
      <c r="L17" s="14"/>
    </row>
    <row r="18" spans="1:12" ht="16.5" customHeight="1">
      <c r="A18" s="13"/>
      <c r="B18" s="14"/>
      <c r="C18" s="14"/>
      <c r="D18" s="15"/>
      <c r="E18" s="15"/>
      <c r="F18" s="59"/>
      <c r="G18" s="59"/>
      <c r="H18" s="59"/>
      <c r="I18" s="11"/>
      <c r="J18" s="6" t="str">
        <f t="shared" si="2"/>
        <v/>
      </c>
      <c r="K18" s="257" t="str">
        <f t="shared" si="3"/>
        <v/>
      </c>
      <c r="L18" s="14"/>
    </row>
    <row r="19" spans="1:12" ht="16.5" customHeight="1">
      <c r="A19" s="13"/>
      <c r="B19" s="14"/>
      <c r="C19" s="14"/>
      <c r="D19" s="15"/>
      <c r="E19" s="15"/>
      <c r="F19" s="59"/>
      <c r="G19" s="59"/>
      <c r="H19" s="59"/>
      <c r="I19" s="11"/>
      <c r="J19" s="6" t="str">
        <f t="shared" si="2"/>
        <v/>
      </c>
      <c r="K19" s="257" t="str">
        <f t="shared" si="3"/>
        <v/>
      </c>
      <c r="L19" s="14"/>
    </row>
    <row r="20" spans="1:12" ht="16.5" customHeight="1">
      <c r="A20" s="13"/>
      <c r="B20" s="14"/>
      <c r="C20" s="14"/>
      <c r="D20" s="15"/>
      <c r="E20" s="15"/>
      <c r="F20" s="59"/>
      <c r="G20" s="59"/>
      <c r="H20" s="59"/>
      <c r="I20" s="11"/>
      <c r="J20" s="6" t="str">
        <f t="shared" si="2"/>
        <v/>
      </c>
      <c r="K20" s="257" t="str">
        <f t="shared" si="3"/>
        <v/>
      </c>
      <c r="L20" s="14"/>
    </row>
    <row r="21" spans="1:12" ht="16.5" customHeight="1">
      <c r="A21" s="13"/>
      <c r="B21" s="14"/>
      <c r="C21" s="14"/>
      <c r="D21" s="15"/>
      <c r="E21" s="15"/>
      <c r="F21" s="59"/>
      <c r="G21" s="59"/>
      <c r="H21" s="59"/>
      <c r="I21" s="11"/>
      <c r="J21" s="6" t="str">
        <f t="shared" si="2"/>
        <v/>
      </c>
      <c r="K21" s="257" t="str">
        <f t="shared" si="3"/>
        <v/>
      </c>
      <c r="L21" s="14"/>
    </row>
    <row r="22" spans="1:12" ht="16.5" customHeight="1">
      <c r="A22" s="13"/>
      <c r="B22" s="14"/>
      <c r="C22" s="14"/>
      <c r="D22" s="15"/>
      <c r="E22" s="15"/>
      <c r="F22" s="59"/>
      <c r="G22" s="59"/>
      <c r="H22" s="59"/>
      <c r="I22" s="11"/>
      <c r="J22" s="6" t="str">
        <f t="shared" si="2"/>
        <v/>
      </c>
      <c r="K22" s="257" t="str">
        <f t="shared" si="3"/>
        <v/>
      </c>
      <c r="L22" s="14"/>
    </row>
    <row r="23" spans="1:12" ht="16.5" customHeight="1">
      <c r="A23" s="13"/>
      <c r="B23" s="14"/>
      <c r="C23" s="14"/>
      <c r="D23" s="15"/>
      <c r="E23" s="15"/>
      <c r="F23" s="59"/>
      <c r="G23" s="59"/>
      <c r="H23" s="59"/>
      <c r="I23" s="11"/>
      <c r="J23" s="6" t="str">
        <f t="shared" si="2"/>
        <v/>
      </c>
      <c r="K23" s="257" t="str">
        <f t="shared" si="3"/>
        <v/>
      </c>
      <c r="L23" s="14"/>
    </row>
    <row r="24" spans="1:12" ht="16.5" customHeight="1">
      <c r="A24" s="13"/>
      <c r="B24" s="14"/>
      <c r="C24" s="14"/>
      <c r="D24" s="15"/>
      <c r="E24" s="15"/>
      <c r="F24" s="59"/>
      <c r="G24" s="59"/>
      <c r="H24" s="59"/>
      <c r="I24" s="11"/>
      <c r="J24" s="6" t="str">
        <f t="shared" si="2"/>
        <v/>
      </c>
      <c r="K24" s="257" t="str">
        <f t="shared" si="3"/>
        <v/>
      </c>
      <c r="L24" s="14"/>
    </row>
    <row r="25" spans="1:12" ht="16.5" customHeight="1">
      <c r="A25" s="13"/>
      <c r="B25" s="14"/>
      <c r="C25" s="14"/>
      <c r="D25" s="15"/>
      <c r="E25" s="15"/>
      <c r="F25" s="59"/>
      <c r="G25" s="59"/>
      <c r="H25" s="59"/>
      <c r="I25" s="11"/>
      <c r="J25" s="6" t="str">
        <f t="shared" si="2"/>
        <v/>
      </c>
      <c r="K25" s="257" t="str">
        <f t="shared" si="3"/>
        <v/>
      </c>
      <c r="L25" s="14"/>
    </row>
    <row r="26" spans="1:12" ht="16.5" customHeight="1">
      <c r="A26" s="13"/>
      <c r="B26" s="14"/>
      <c r="C26" s="14"/>
      <c r="D26" s="15"/>
      <c r="E26" s="15"/>
      <c r="F26" s="59"/>
      <c r="G26" s="59"/>
      <c r="H26" s="59"/>
      <c r="I26" s="11"/>
      <c r="J26" s="6" t="str">
        <f t="shared" si="2"/>
        <v/>
      </c>
      <c r="K26" s="257" t="str">
        <f t="shared" si="3"/>
        <v/>
      </c>
      <c r="L26" s="14"/>
    </row>
    <row r="27" spans="1:12" ht="16.5" customHeight="1">
      <c r="A27" s="946" t="s">
        <v>255</v>
      </c>
      <c r="B27" s="946"/>
      <c r="C27" s="6"/>
      <c r="D27" s="6"/>
      <c r="E27" s="6"/>
      <c r="F27" s="6"/>
      <c r="G27" s="6"/>
      <c r="H27" s="11">
        <f>SUM(H7:H26)</f>
        <v>0</v>
      </c>
      <c r="I27" s="11">
        <f>SUM(I7:I26)</f>
        <v>0</v>
      </c>
      <c r="J27" s="6" t="str">
        <f t="shared" si="2"/>
        <v/>
      </c>
      <c r="K27" s="257" t="str">
        <f t="shared" si="3"/>
        <v/>
      </c>
      <c r="L27" s="14"/>
    </row>
    <row r="28" spans="1:12" ht="14.25" customHeight="1">
      <c r="A28" s="3" t="str">
        <f>基本情况!C14</f>
        <v>产权持有单位填表人：何治强</v>
      </c>
      <c r="I28" s="4" t="str">
        <f>基本情况!D14</f>
        <v>评估人员：邓泽华、余颖莉、李英婕</v>
      </c>
    </row>
    <row r="29" spans="1:12" ht="14.25" customHeight="1">
      <c r="A29" s="3" t="str">
        <f>基本情况!C2</f>
        <v>填表日期：2022年4月26日</v>
      </c>
    </row>
  </sheetData>
  <mergeCells count="3">
    <mergeCell ref="A1:L1"/>
    <mergeCell ref="A2:L2"/>
    <mergeCell ref="A27:B27"/>
  </mergeCells>
  <phoneticPr fontId="24" type="noConversion"/>
  <hyperlinks>
    <hyperlink ref="L3" location="基本情况!A1" display="表3-2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29"/>
  <sheetViews>
    <sheetView view="pageBreakPreview" zoomScale="101" zoomScaleNormal="100" zoomScaleSheetLayoutView="101" workbookViewId="0">
      <pane xSplit="1" ySplit="6" topLeftCell="B7" activePane="bottomRight" state="frozen"/>
      <selection pane="topRight"/>
      <selection pane="bottomLeft"/>
      <selection pane="bottomRight" activeCell="B7" sqref="B7:C10"/>
    </sheetView>
  </sheetViews>
  <sheetFormatPr defaultColWidth="9" defaultRowHeight="14.25" customHeight="1"/>
  <cols>
    <col min="1" max="1" width="4.625" style="1" customWidth="1"/>
    <col min="2" max="2" width="28.5" style="4" customWidth="1"/>
    <col min="3" max="3" width="9.875" style="4" customWidth="1"/>
    <col min="4" max="4" width="9.375" style="4" customWidth="1"/>
    <col min="5" max="5" width="8" style="4" customWidth="1"/>
    <col min="6" max="6" width="11.5" style="4" customWidth="1"/>
    <col min="7" max="7" width="11" style="4" customWidth="1"/>
    <col min="8" max="8" width="15.375" style="4" customWidth="1"/>
    <col min="9" max="9" width="10.125" style="4" customWidth="1"/>
    <col min="10" max="10" width="8.625" style="4" customWidth="1"/>
    <col min="11" max="11" width="6.875" style="4" customWidth="1"/>
    <col min="12" max="12" width="4.875" style="4" customWidth="1"/>
    <col min="13" max="16384" width="9" style="4"/>
  </cols>
  <sheetData>
    <row r="1" spans="1:12" ht="30" customHeight="1">
      <c r="A1" s="950" t="s">
        <v>326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327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6" t="s">
        <v>219</v>
      </c>
      <c r="B6" s="6" t="s">
        <v>328</v>
      </c>
      <c r="C6" s="6" t="s">
        <v>329</v>
      </c>
      <c r="D6" s="6" t="s">
        <v>330</v>
      </c>
      <c r="E6" s="6" t="s">
        <v>324</v>
      </c>
      <c r="F6" s="6" t="s">
        <v>318</v>
      </c>
      <c r="G6" s="6" t="s">
        <v>250</v>
      </c>
      <c r="H6" s="6" t="s">
        <v>331</v>
      </c>
      <c r="I6" s="6" t="s">
        <v>251</v>
      </c>
      <c r="J6" s="6" t="s">
        <v>252</v>
      </c>
      <c r="K6" s="6" t="s">
        <v>253</v>
      </c>
      <c r="L6" s="6" t="s">
        <v>258</v>
      </c>
    </row>
    <row r="7" spans="1:12" s="258" customFormat="1" ht="16.5" customHeight="1">
      <c r="A7" s="260">
        <v>1</v>
      </c>
      <c r="B7" s="261"/>
      <c r="C7" s="260"/>
      <c r="D7" s="260"/>
      <c r="E7" s="262"/>
      <c r="F7" s="11"/>
      <c r="G7" s="11"/>
      <c r="H7" s="260"/>
      <c r="I7" s="265"/>
      <c r="J7" s="265" t="str">
        <f>IF(I7=G7,"",I7-G7)</f>
        <v/>
      </c>
      <c r="K7" s="266" t="str">
        <f>IF(OR(G7=0,I7=G7),"",ROUND(J7/ABS(G7),4))</f>
        <v/>
      </c>
      <c r="L7" s="260"/>
    </row>
    <row r="8" spans="1:12" s="259" customFormat="1" ht="16.5" customHeight="1">
      <c r="A8" s="260">
        <v>2</v>
      </c>
      <c r="B8" s="261"/>
      <c r="C8" s="15"/>
      <c r="D8" s="75"/>
      <c r="E8" s="262"/>
      <c r="F8" s="11"/>
      <c r="G8" s="11"/>
      <c r="H8" s="11"/>
      <c r="I8" s="11"/>
      <c r="J8" s="265" t="str">
        <f t="shared" ref="J8:J27" si="0">IF(I8=G8,"",I8-G8)</f>
        <v/>
      </c>
      <c r="K8" s="266" t="str">
        <f t="shared" ref="K8:K27" si="1">IF(OR(G8=0,I8=G8),"",ROUND(J8/ABS(G8),4))</f>
        <v/>
      </c>
      <c r="L8" s="260"/>
    </row>
    <row r="9" spans="1:12" s="259" customFormat="1" ht="16.5" customHeight="1">
      <c r="A9" s="260">
        <v>3</v>
      </c>
      <c r="B9" s="261"/>
      <c r="C9" s="15"/>
      <c r="D9" s="75"/>
      <c r="E9" s="262"/>
      <c r="F9" s="11"/>
      <c r="G9" s="11"/>
      <c r="H9" s="11"/>
      <c r="I9" s="11"/>
      <c r="J9" s="265" t="str">
        <f t="shared" si="0"/>
        <v/>
      </c>
      <c r="K9" s="266" t="str">
        <f t="shared" si="1"/>
        <v/>
      </c>
      <c r="L9" s="260"/>
    </row>
    <row r="10" spans="1:12" s="259" customFormat="1" ht="16.5" customHeight="1">
      <c r="A10" s="260"/>
      <c r="B10" s="261"/>
      <c r="C10" s="15"/>
      <c r="D10" s="75"/>
      <c r="E10" s="262"/>
      <c r="F10" s="11"/>
      <c r="G10" s="11"/>
      <c r="H10" s="11"/>
      <c r="I10" s="11"/>
      <c r="J10" s="265" t="str">
        <f t="shared" si="0"/>
        <v/>
      </c>
      <c r="K10" s="266" t="str">
        <f t="shared" si="1"/>
        <v/>
      </c>
      <c r="L10" s="260"/>
    </row>
    <row r="11" spans="1:12" s="259" customFormat="1" ht="16.5" customHeight="1">
      <c r="A11" s="260"/>
      <c r="B11" s="75"/>
      <c r="C11" s="15"/>
      <c r="D11" s="75"/>
      <c r="E11" s="262"/>
      <c r="F11" s="11"/>
      <c r="G11" s="11"/>
      <c r="H11" s="11"/>
      <c r="I11" s="11"/>
      <c r="J11" s="265" t="str">
        <f t="shared" si="0"/>
        <v/>
      </c>
      <c r="K11" s="266" t="str">
        <f t="shared" si="1"/>
        <v/>
      </c>
      <c r="L11" s="267"/>
    </row>
    <row r="12" spans="1:12" s="259" customFormat="1" ht="16.5" customHeight="1">
      <c r="A12" s="260"/>
      <c r="B12" s="75"/>
      <c r="C12" s="15"/>
      <c r="D12" s="75"/>
      <c r="E12" s="262"/>
      <c r="F12" s="11"/>
      <c r="G12" s="11"/>
      <c r="H12" s="11"/>
      <c r="I12" s="11"/>
      <c r="J12" s="265" t="str">
        <f t="shared" si="0"/>
        <v/>
      </c>
      <c r="K12" s="266" t="str">
        <f t="shared" si="1"/>
        <v/>
      </c>
      <c r="L12" s="267"/>
    </row>
    <row r="13" spans="1:12" s="259" customFormat="1" ht="16.5" customHeight="1">
      <c r="A13" s="260"/>
      <c r="B13" s="75"/>
      <c r="C13" s="15"/>
      <c r="D13" s="75"/>
      <c r="E13" s="262"/>
      <c r="F13" s="11"/>
      <c r="G13" s="11"/>
      <c r="H13" s="11"/>
      <c r="I13" s="11"/>
      <c r="J13" s="265" t="str">
        <f t="shared" si="0"/>
        <v/>
      </c>
      <c r="K13" s="266" t="str">
        <f t="shared" si="1"/>
        <v/>
      </c>
      <c r="L13" s="267"/>
    </row>
    <row r="14" spans="1:12" ht="16.5" customHeight="1">
      <c r="A14" s="13"/>
      <c r="B14" s="14"/>
      <c r="C14" s="15"/>
      <c r="D14" s="14"/>
      <c r="E14" s="59"/>
      <c r="F14" s="59"/>
      <c r="G14" s="59"/>
      <c r="H14" s="11"/>
      <c r="I14" s="11"/>
      <c r="J14" s="265" t="str">
        <f t="shared" si="0"/>
        <v/>
      </c>
      <c r="K14" s="266" t="str">
        <f t="shared" si="1"/>
        <v/>
      </c>
      <c r="L14" s="59"/>
    </row>
    <row r="15" spans="1:12" ht="16.5" customHeight="1">
      <c r="A15" s="13"/>
      <c r="B15" s="14"/>
      <c r="C15" s="15"/>
      <c r="D15" s="14"/>
      <c r="E15" s="59"/>
      <c r="F15" s="59"/>
      <c r="G15" s="59"/>
      <c r="H15" s="11"/>
      <c r="I15" s="11"/>
      <c r="J15" s="265" t="str">
        <f t="shared" si="0"/>
        <v/>
      </c>
      <c r="K15" s="266" t="str">
        <f t="shared" si="1"/>
        <v/>
      </c>
      <c r="L15" s="59"/>
    </row>
    <row r="16" spans="1:12" ht="16.5" customHeight="1">
      <c r="A16" s="13"/>
      <c r="B16" s="14"/>
      <c r="C16" s="15"/>
      <c r="D16" s="14"/>
      <c r="E16" s="59"/>
      <c r="F16" s="59"/>
      <c r="G16" s="59"/>
      <c r="H16" s="11"/>
      <c r="I16" s="11"/>
      <c r="J16" s="265" t="str">
        <f t="shared" si="0"/>
        <v/>
      </c>
      <c r="K16" s="266" t="str">
        <f t="shared" si="1"/>
        <v/>
      </c>
      <c r="L16" s="59"/>
    </row>
    <row r="17" spans="1:12" ht="16.5" customHeight="1">
      <c r="A17" s="13"/>
      <c r="B17" s="14"/>
      <c r="C17" s="15"/>
      <c r="D17" s="14"/>
      <c r="E17" s="59"/>
      <c r="F17" s="59"/>
      <c r="G17" s="59"/>
      <c r="H17" s="11"/>
      <c r="I17" s="11"/>
      <c r="J17" s="265" t="str">
        <f t="shared" si="0"/>
        <v/>
      </c>
      <c r="K17" s="266" t="str">
        <f t="shared" si="1"/>
        <v/>
      </c>
      <c r="L17" s="59"/>
    </row>
    <row r="18" spans="1:12" ht="16.5" customHeight="1">
      <c r="A18" s="13"/>
      <c r="B18" s="14"/>
      <c r="C18" s="15"/>
      <c r="D18" s="14"/>
      <c r="E18" s="59"/>
      <c r="F18" s="59"/>
      <c r="G18" s="59"/>
      <c r="H18" s="11"/>
      <c r="I18" s="11"/>
      <c r="J18" s="265" t="str">
        <f t="shared" si="0"/>
        <v/>
      </c>
      <c r="K18" s="266" t="str">
        <f t="shared" si="1"/>
        <v/>
      </c>
      <c r="L18" s="59"/>
    </row>
    <row r="19" spans="1:12" ht="16.5" customHeight="1">
      <c r="A19" s="13"/>
      <c r="B19" s="14"/>
      <c r="C19" s="15"/>
      <c r="D19" s="14"/>
      <c r="E19" s="59"/>
      <c r="F19" s="59"/>
      <c r="G19" s="59"/>
      <c r="H19" s="11"/>
      <c r="I19" s="11"/>
      <c r="J19" s="265" t="str">
        <f t="shared" si="0"/>
        <v/>
      </c>
      <c r="K19" s="266" t="str">
        <f t="shared" si="1"/>
        <v/>
      </c>
      <c r="L19" s="59"/>
    </row>
    <row r="20" spans="1:12" ht="16.5" customHeight="1">
      <c r="A20" s="13"/>
      <c r="B20" s="14"/>
      <c r="C20" s="15"/>
      <c r="D20" s="14"/>
      <c r="E20" s="59"/>
      <c r="F20" s="59"/>
      <c r="G20" s="59"/>
      <c r="H20" s="11"/>
      <c r="I20" s="11"/>
      <c r="J20" s="265" t="str">
        <f t="shared" si="0"/>
        <v/>
      </c>
      <c r="K20" s="266" t="str">
        <f t="shared" si="1"/>
        <v/>
      </c>
      <c r="L20" s="59"/>
    </row>
    <row r="21" spans="1:12" ht="16.5" customHeight="1">
      <c r="A21" s="13"/>
      <c r="B21" s="14"/>
      <c r="C21" s="15"/>
      <c r="D21" s="14"/>
      <c r="E21" s="59"/>
      <c r="F21" s="59"/>
      <c r="G21" s="59"/>
      <c r="H21" s="11"/>
      <c r="I21" s="11"/>
      <c r="J21" s="265" t="str">
        <f t="shared" si="0"/>
        <v/>
      </c>
      <c r="K21" s="266" t="str">
        <f t="shared" si="1"/>
        <v/>
      </c>
      <c r="L21" s="59"/>
    </row>
    <row r="22" spans="1:12" ht="16.5" customHeight="1">
      <c r="A22" s="13"/>
      <c r="B22" s="14"/>
      <c r="C22" s="15"/>
      <c r="D22" s="14"/>
      <c r="E22" s="59"/>
      <c r="F22" s="59"/>
      <c r="G22" s="59"/>
      <c r="H22" s="11"/>
      <c r="I22" s="11"/>
      <c r="J22" s="265" t="str">
        <f t="shared" si="0"/>
        <v/>
      </c>
      <c r="K22" s="266" t="str">
        <f t="shared" si="1"/>
        <v/>
      </c>
      <c r="L22" s="59"/>
    </row>
    <row r="23" spans="1:12" ht="16.5" customHeight="1">
      <c r="A23" s="13"/>
      <c r="B23" s="14"/>
      <c r="C23" s="15"/>
      <c r="D23" s="14"/>
      <c r="E23" s="59"/>
      <c r="F23" s="59"/>
      <c r="G23" s="59"/>
      <c r="H23" s="11"/>
      <c r="I23" s="11"/>
      <c r="J23" s="265" t="str">
        <f t="shared" si="0"/>
        <v/>
      </c>
      <c r="K23" s="266" t="str">
        <f t="shared" si="1"/>
        <v/>
      </c>
      <c r="L23" s="59"/>
    </row>
    <row r="24" spans="1:12" ht="16.5" customHeight="1">
      <c r="A24" s="13"/>
      <c r="B24" s="14"/>
      <c r="C24" s="15"/>
      <c r="D24" s="14"/>
      <c r="E24" s="59"/>
      <c r="F24" s="59"/>
      <c r="G24" s="59"/>
      <c r="H24" s="11"/>
      <c r="I24" s="11"/>
      <c r="J24" s="265" t="str">
        <f t="shared" si="0"/>
        <v/>
      </c>
      <c r="K24" s="266" t="str">
        <f t="shared" si="1"/>
        <v/>
      </c>
      <c r="L24" s="59"/>
    </row>
    <row r="25" spans="1:12" ht="16.5" customHeight="1">
      <c r="A25" s="13"/>
      <c r="B25" s="14"/>
      <c r="C25" s="15"/>
      <c r="D25" s="14"/>
      <c r="E25" s="59"/>
      <c r="F25" s="59"/>
      <c r="G25" s="59"/>
      <c r="H25" s="11"/>
      <c r="I25" s="11"/>
      <c r="J25" s="265" t="str">
        <f t="shared" si="0"/>
        <v/>
      </c>
      <c r="K25" s="266" t="str">
        <f t="shared" si="1"/>
        <v/>
      </c>
      <c r="L25" s="59"/>
    </row>
    <row r="26" spans="1:12" ht="16.5" customHeight="1">
      <c r="A26" s="13"/>
      <c r="B26" s="14"/>
      <c r="C26" s="15"/>
      <c r="D26" s="14"/>
      <c r="E26" s="59"/>
      <c r="F26" s="59"/>
      <c r="G26" s="59"/>
      <c r="H26" s="11"/>
      <c r="I26" s="11"/>
      <c r="J26" s="265" t="str">
        <f t="shared" si="0"/>
        <v/>
      </c>
      <c r="K26" s="266" t="str">
        <f t="shared" si="1"/>
        <v/>
      </c>
      <c r="L26" s="59"/>
    </row>
    <row r="27" spans="1:12" ht="16.5" customHeight="1">
      <c r="A27" s="946" t="s">
        <v>255</v>
      </c>
      <c r="B27" s="946"/>
      <c r="C27" s="263"/>
      <c r="D27" s="6"/>
      <c r="E27" s="6"/>
      <c r="F27" s="6"/>
      <c r="G27" s="11">
        <f>SUM(G7:G26)</f>
        <v>0</v>
      </c>
      <c r="H27" s="11"/>
      <c r="I27" s="11">
        <f t="shared" ref="I27" si="2">SUM(I7:I26)</f>
        <v>0</v>
      </c>
      <c r="J27" s="265" t="str">
        <f t="shared" si="0"/>
        <v/>
      </c>
      <c r="K27" s="266" t="str">
        <f t="shared" si="1"/>
        <v/>
      </c>
      <c r="L27" s="59"/>
    </row>
    <row r="28" spans="1:12" ht="14.25" customHeight="1">
      <c r="A28" s="3" t="str">
        <f>基本情况!C15</f>
        <v>产权持有单位填表人：田仕军</v>
      </c>
      <c r="I28" s="4" t="str">
        <f>基本情况!D15</f>
        <v>评估人员：邓泽华、余颖莉、李英婕</v>
      </c>
    </row>
    <row r="29" spans="1:12" ht="14.25" customHeight="1">
      <c r="A29" s="3" t="str">
        <f>基本情况!C2</f>
        <v>填表日期：2022年4月26日</v>
      </c>
      <c r="G29" s="264"/>
    </row>
  </sheetData>
  <mergeCells count="3">
    <mergeCell ref="A1:L1"/>
    <mergeCell ref="A2:L2"/>
    <mergeCell ref="A27:B27"/>
  </mergeCells>
  <phoneticPr fontId="24" type="noConversion"/>
  <hyperlinks>
    <hyperlink ref="L3" location="基本情况!A1" display="表3-2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8"/>
  <sheetViews>
    <sheetView view="pageBreakPreview" zoomScale="98" zoomScaleNormal="100" zoomScaleSheetLayoutView="98" workbookViewId="0">
      <pane xSplit="1" ySplit="6" topLeftCell="B16" activePane="bottomRight" state="frozen"/>
      <selection pane="topRight"/>
      <selection pane="bottomLeft"/>
      <selection pane="bottomRight" activeCell="B7" sqref="B7:C10"/>
    </sheetView>
  </sheetViews>
  <sheetFormatPr defaultColWidth="9" defaultRowHeight="14.25" customHeight="1"/>
  <cols>
    <col min="1" max="1" width="4.625" style="1" customWidth="1"/>
    <col min="2" max="2" width="32.5" style="4" customWidth="1"/>
    <col min="3" max="3" width="15" style="4" customWidth="1"/>
    <col min="4" max="4" width="8.625" style="4" customWidth="1"/>
    <col min="5" max="5" width="6.125" style="4" customWidth="1"/>
    <col min="6" max="6" width="12.375" style="4" customWidth="1"/>
    <col min="7" max="7" width="10.5" style="4" customWidth="1"/>
    <col min="8" max="8" width="10.625" style="4" customWidth="1"/>
    <col min="9" max="9" width="10.875" style="4" customWidth="1"/>
    <col min="10" max="10" width="10.375" style="4" customWidth="1"/>
    <col min="11" max="11" width="6.875" style="4" customWidth="1"/>
    <col min="12" max="12" width="14.125" style="4" customWidth="1"/>
    <col min="13" max="14" width="20" style="4" customWidth="1"/>
    <col min="15" max="17" width="9" style="4"/>
    <col min="18" max="18" width="19.375" style="4" customWidth="1"/>
    <col min="19" max="19" width="15" style="4" customWidth="1"/>
    <col min="20" max="16384" width="9" style="4"/>
  </cols>
  <sheetData>
    <row r="1" spans="1:19" ht="30" customHeight="1">
      <c r="A1" s="939" t="s">
        <v>332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1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</row>
    <row r="3" spans="1:19" ht="14.25" customHeight="1">
      <c r="K3" s="16" t="s">
        <v>333</v>
      </c>
    </row>
    <row r="4" spans="1:19" ht="14.25" customHeight="1">
      <c r="K4" s="16"/>
    </row>
    <row r="5" spans="1:19" ht="14.25" customHeight="1">
      <c r="A5" s="3" t="str">
        <f>基本情况!B2</f>
        <v>产权持有单位：瓮福（集团）有限责任公司</v>
      </c>
      <c r="K5" s="17" t="s">
        <v>247</v>
      </c>
    </row>
    <row r="6" spans="1:19" s="1" customFormat="1" ht="12.75">
      <c r="A6" s="6" t="s">
        <v>219</v>
      </c>
      <c r="B6" s="6" t="s">
        <v>334</v>
      </c>
      <c r="C6" s="6" t="s">
        <v>335</v>
      </c>
      <c r="D6" s="6" t="s">
        <v>324</v>
      </c>
      <c r="E6" s="6" t="s">
        <v>336</v>
      </c>
      <c r="F6" s="6" t="s">
        <v>318</v>
      </c>
      <c r="G6" s="6" t="s">
        <v>250</v>
      </c>
      <c r="H6" s="6" t="s">
        <v>251</v>
      </c>
      <c r="I6" s="6" t="s">
        <v>252</v>
      </c>
      <c r="J6" s="6" t="s">
        <v>253</v>
      </c>
      <c r="K6" s="6" t="s">
        <v>258</v>
      </c>
    </row>
    <row r="7" spans="1:19" s="438" customFormat="1" ht="16.5" customHeight="1">
      <c r="A7" s="191">
        <v>1</v>
      </c>
      <c r="B7" s="190"/>
      <c r="C7" s="825"/>
      <c r="D7" s="826"/>
      <c r="E7" s="827"/>
      <c r="F7" s="72"/>
      <c r="G7" s="44"/>
      <c r="H7" s="828"/>
      <c r="I7" s="11" t="str">
        <f t="shared" ref="I7" si="0">IF(H7=G7,"",H7-G7)</f>
        <v/>
      </c>
      <c r="J7" s="266" t="str">
        <f t="shared" ref="J7" si="1">IF(OR(G7=0,H7=G7),"",ROUND(I7/ABS(G7),4))</f>
        <v/>
      </c>
      <c r="K7" s="191"/>
      <c r="L7" s="834"/>
      <c r="M7" s="835"/>
      <c r="N7" s="835"/>
    </row>
    <row r="8" spans="1:19" s="438" customFormat="1" ht="16.5" customHeight="1">
      <c r="A8" s="191"/>
      <c r="B8" s="829"/>
      <c r="C8" s="830"/>
      <c r="D8" s="831"/>
      <c r="E8" s="827"/>
      <c r="F8" s="828"/>
      <c r="G8" s="828"/>
      <c r="H8" s="828"/>
      <c r="I8" s="11" t="str">
        <f t="shared" ref="I8:I24" si="2">IF(H8=G8,"",H8-G8)</f>
        <v/>
      </c>
      <c r="J8" s="266" t="str">
        <f t="shared" ref="J8:J24" si="3">IF(OR(G8=0,H8=G8),"",ROUND(I8/ABS(G8),4))</f>
        <v/>
      </c>
      <c r="K8" s="191"/>
      <c r="L8" s="834"/>
      <c r="M8" s="835"/>
      <c r="N8" s="835"/>
    </row>
    <row r="9" spans="1:19" s="438" customFormat="1" ht="16.5" customHeight="1">
      <c r="A9" s="191"/>
      <c r="B9" s="829"/>
      <c r="C9" s="830"/>
      <c r="D9" s="831"/>
      <c r="E9" s="827"/>
      <c r="F9" s="828"/>
      <c r="G9" s="828"/>
      <c r="H9" s="828"/>
      <c r="I9" s="11" t="str">
        <f t="shared" si="2"/>
        <v/>
      </c>
      <c r="J9" s="266" t="str">
        <f t="shared" si="3"/>
        <v/>
      </c>
      <c r="K9" s="191"/>
      <c r="L9" s="834"/>
      <c r="M9" s="835"/>
      <c r="N9" s="835"/>
      <c r="O9" s="836"/>
      <c r="P9" s="837"/>
      <c r="Q9" s="837"/>
      <c r="R9" s="837"/>
    </row>
    <row r="10" spans="1:19" s="258" customFormat="1" ht="16.5" customHeight="1">
      <c r="A10" s="260"/>
      <c r="B10" s="232"/>
      <c r="C10" s="233"/>
      <c r="D10" s="233"/>
      <c r="E10" s="832"/>
      <c r="F10" s="833"/>
      <c r="G10" s="526"/>
      <c r="H10" s="260"/>
      <c r="I10" s="11" t="str">
        <f t="shared" si="2"/>
        <v/>
      </c>
      <c r="J10" s="266" t="str">
        <f t="shared" si="3"/>
        <v/>
      </c>
      <c r="K10" s="260"/>
      <c r="O10" s="837"/>
      <c r="P10" s="837"/>
      <c r="Q10" s="837"/>
      <c r="R10" s="438"/>
      <c r="S10" s="438"/>
    </row>
    <row r="11" spans="1:19" s="258" customFormat="1" ht="16.5" customHeight="1">
      <c r="A11" s="260"/>
      <c r="B11" s="232"/>
      <c r="C11" s="233"/>
      <c r="D11" s="233"/>
      <c r="E11" s="832"/>
      <c r="F11" s="833"/>
      <c r="G11" s="526"/>
      <c r="H11" s="260"/>
      <c r="I11" s="11" t="str">
        <f t="shared" si="2"/>
        <v/>
      </c>
      <c r="J11" s="266" t="str">
        <f t="shared" si="3"/>
        <v/>
      </c>
      <c r="K11" s="260"/>
      <c r="L11" s="838"/>
      <c r="M11" s="834"/>
      <c r="N11" s="834"/>
      <c r="O11" s="837"/>
      <c r="P11" s="837"/>
      <c r="Q11" s="837"/>
      <c r="R11" s="840"/>
      <c r="S11" s="840"/>
    </row>
    <row r="12" spans="1:19" s="258" customFormat="1" ht="16.5" customHeight="1">
      <c r="A12" s="260"/>
      <c r="B12" s="232"/>
      <c r="C12" s="233"/>
      <c r="D12" s="233"/>
      <c r="E12" s="832"/>
      <c r="F12" s="833"/>
      <c r="G12" s="526"/>
      <c r="H12" s="260"/>
      <c r="I12" s="11" t="str">
        <f t="shared" si="2"/>
        <v/>
      </c>
      <c r="J12" s="266" t="str">
        <f t="shared" si="3"/>
        <v/>
      </c>
      <c r="K12" s="260"/>
      <c r="O12" s="837"/>
      <c r="P12" s="837"/>
      <c r="Q12" s="837"/>
      <c r="R12" s="841"/>
      <c r="S12" s="841"/>
    </row>
    <row r="13" spans="1:19" s="258" customFormat="1" ht="16.5" customHeight="1">
      <c r="A13" s="260"/>
      <c r="B13" s="232"/>
      <c r="C13" s="233"/>
      <c r="D13" s="233"/>
      <c r="E13" s="832"/>
      <c r="F13" s="833"/>
      <c r="G13" s="526"/>
      <c r="H13" s="260"/>
      <c r="I13" s="11" t="str">
        <f t="shared" si="2"/>
        <v/>
      </c>
      <c r="J13" s="266" t="str">
        <f t="shared" si="3"/>
        <v/>
      </c>
      <c r="K13" s="260"/>
      <c r="O13" s="837"/>
      <c r="P13" s="837"/>
      <c r="Q13" s="837"/>
      <c r="R13" s="842"/>
      <c r="S13" s="842"/>
    </row>
    <row r="14" spans="1:19" s="258" customFormat="1" ht="16.5" customHeight="1">
      <c r="A14" s="260"/>
      <c r="B14" s="232"/>
      <c r="C14" s="233"/>
      <c r="D14" s="233"/>
      <c r="E14" s="832"/>
      <c r="F14" s="833"/>
      <c r="G14" s="526"/>
      <c r="H14" s="260"/>
      <c r="I14" s="11" t="str">
        <f t="shared" si="2"/>
        <v/>
      </c>
      <c r="J14" s="266" t="str">
        <f t="shared" si="3"/>
        <v/>
      </c>
      <c r="K14" s="260"/>
      <c r="L14" s="834"/>
      <c r="O14" s="837"/>
      <c r="P14" s="837"/>
      <c r="Q14" s="837"/>
      <c r="R14" s="842"/>
      <c r="S14" s="842"/>
    </row>
    <row r="15" spans="1:19" s="258" customFormat="1" ht="16.5" customHeight="1">
      <c r="A15" s="260"/>
      <c r="B15" s="232"/>
      <c r="C15" s="233"/>
      <c r="D15" s="233"/>
      <c r="E15" s="832"/>
      <c r="F15" s="833"/>
      <c r="G15" s="526"/>
      <c r="H15" s="260"/>
      <c r="I15" s="11" t="str">
        <f t="shared" si="2"/>
        <v/>
      </c>
      <c r="J15" s="266" t="str">
        <f t="shared" si="3"/>
        <v/>
      </c>
      <c r="K15" s="260"/>
      <c r="O15" s="837"/>
      <c r="P15" s="837"/>
      <c r="Q15" s="837"/>
      <c r="R15" s="843"/>
      <c r="S15" s="843"/>
    </row>
    <row r="16" spans="1:19" s="258" customFormat="1" ht="16.5" customHeight="1">
      <c r="A16" s="260"/>
      <c r="B16" s="232"/>
      <c r="C16" s="233"/>
      <c r="D16" s="233"/>
      <c r="E16" s="832"/>
      <c r="F16" s="833"/>
      <c r="G16" s="526"/>
      <c r="H16" s="260"/>
      <c r="I16" s="11" t="str">
        <f t="shared" si="2"/>
        <v/>
      </c>
      <c r="J16" s="266" t="str">
        <f t="shared" si="3"/>
        <v/>
      </c>
      <c r="K16" s="260"/>
      <c r="O16" s="837"/>
      <c r="P16" s="837"/>
      <c r="Q16" s="837"/>
      <c r="R16" s="842"/>
      <c r="S16" s="842"/>
    </row>
    <row r="17" spans="1:19" s="258" customFormat="1" ht="16.5" customHeight="1">
      <c r="A17" s="260"/>
      <c r="B17" s="232"/>
      <c r="C17" s="233"/>
      <c r="D17" s="233"/>
      <c r="E17" s="832"/>
      <c r="F17" s="833"/>
      <c r="G17" s="526"/>
      <c r="H17" s="260"/>
      <c r="I17" s="11" t="str">
        <f t="shared" si="2"/>
        <v/>
      </c>
      <c r="J17" s="266" t="str">
        <f t="shared" si="3"/>
        <v/>
      </c>
      <c r="K17" s="260"/>
      <c r="O17" s="837"/>
      <c r="P17" s="837"/>
      <c r="Q17" s="837"/>
      <c r="R17" s="843"/>
      <c r="S17" s="843"/>
    </row>
    <row r="18" spans="1:19" s="258" customFormat="1" ht="16.5" customHeight="1">
      <c r="A18" s="260"/>
      <c r="B18" s="232"/>
      <c r="C18" s="233"/>
      <c r="D18" s="233"/>
      <c r="E18" s="832"/>
      <c r="F18" s="833"/>
      <c r="G18" s="526"/>
      <c r="H18" s="260"/>
      <c r="I18" s="11" t="str">
        <f t="shared" si="2"/>
        <v/>
      </c>
      <c r="J18" s="266" t="str">
        <f t="shared" si="3"/>
        <v/>
      </c>
      <c r="K18" s="260"/>
      <c r="O18" s="837"/>
      <c r="P18" s="837"/>
      <c r="Q18" s="837"/>
      <c r="R18" s="844"/>
      <c r="S18" s="844"/>
    </row>
    <row r="19" spans="1:19" s="258" customFormat="1" ht="16.5" customHeight="1">
      <c r="A19" s="260"/>
      <c r="B19" s="232"/>
      <c r="C19" s="233"/>
      <c r="D19" s="233"/>
      <c r="E19" s="832"/>
      <c r="F19" s="833"/>
      <c r="G19" s="526"/>
      <c r="H19" s="260"/>
      <c r="I19" s="11" t="str">
        <f t="shared" si="2"/>
        <v/>
      </c>
      <c r="J19" s="266" t="str">
        <f t="shared" si="3"/>
        <v/>
      </c>
      <c r="K19" s="260"/>
      <c r="O19" s="837"/>
      <c r="P19" s="837"/>
      <c r="Q19" s="845"/>
      <c r="R19" s="844"/>
      <c r="S19" s="844"/>
    </row>
    <row r="20" spans="1:19" s="258" customFormat="1" ht="16.5" customHeight="1">
      <c r="A20" s="260"/>
      <c r="B20" s="232"/>
      <c r="C20" s="233"/>
      <c r="D20" s="233"/>
      <c r="E20" s="832"/>
      <c r="F20" s="833"/>
      <c r="G20" s="526"/>
      <c r="H20" s="260"/>
      <c r="I20" s="11" t="str">
        <f t="shared" si="2"/>
        <v/>
      </c>
      <c r="J20" s="266" t="str">
        <f t="shared" si="3"/>
        <v/>
      </c>
      <c r="K20" s="260"/>
      <c r="O20" s="837"/>
      <c r="P20" s="837"/>
      <c r="Q20" s="837"/>
      <c r="R20" s="842"/>
      <c r="S20" s="842"/>
    </row>
    <row r="21" spans="1:19" s="259" customFormat="1" ht="16.5" customHeight="1">
      <c r="A21" s="260"/>
      <c r="B21" s="232"/>
      <c r="C21" s="233"/>
      <c r="D21" s="233"/>
      <c r="E21" s="832"/>
      <c r="F21" s="833"/>
      <c r="G21" s="526"/>
      <c r="H21" s="11"/>
      <c r="I21" s="11" t="str">
        <f t="shared" si="2"/>
        <v/>
      </c>
      <c r="J21" s="266" t="str">
        <f t="shared" si="3"/>
        <v/>
      </c>
      <c r="K21" s="267"/>
      <c r="O21" s="837"/>
      <c r="P21" s="837"/>
      <c r="Q21" s="837"/>
      <c r="R21" s="843"/>
      <c r="S21" s="843"/>
    </row>
    <row r="22" spans="1:19" s="259" customFormat="1" ht="16.5" customHeight="1">
      <c r="A22" s="260"/>
      <c r="B22" s="232"/>
      <c r="C22" s="233"/>
      <c r="D22" s="233"/>
      <c r="E22" s="832"/>
      <c r="F22" s="833"/>
      <c r="G22" s="526"/>
      <c r="H22" s="11"/>
      <c r="I22" s="11" t="str">
        <f t="shared" si="2"/>
        <v/>
      </c>
      <c r="J22" s="266" t="str">
        <f t="shared" si="3"/>
        <v/>
      </c>
      <c r="K22" s="267"/>
      <c r="O22" s="839"/>
      <c r="P22" s="837"/>
      <c r="Q22" s="837"/>
      <c r="R22" s="846"/>
      <c r="S22" s="846"/>
    </row>
    <row r="23" spans="1:19" s="259" customFormat="1" ht="16.5" customHeight="1">
      <c r="A23" s="260"/>
      <c r="B23" s="232"/>
      <c r="C23" s="233"/>
      <c r="D23" s="233"/>
      <c r="E23" s="832"/>
      <c r="F23" s="833"/>
      <c r="G23" s="526"/>
      <c r="H23" s="11"/>
      <c r="I23" s="11" t="str">
        <f t="shared" si="2"/>
        <v/>
      </c>
      <c r="J23" s="266" t="str">
        <f t="shared" si="3"/>
        <v/>
      </c>
      <c r="K23" s="267"/>
      <c r="R23" s="847"/>
    </row>
    <row r="24" spans="1:19" s="259" customFormat="1" ht="16.5" customHeight="1">
      <c r="A24" s="951" t="s">
        <v>255</v>
      </c>
      <c r="B24" s="951"/>
      <c r="C24" s="15"/>
      <c r="D24" s="260"/>
      <c r="E24" s="260"/>
      <c r="F24" s="11">
        <f>SUM(F7:F18)</f>
        <v>0</v>
      </c>
      <c r="G24" s="11">
        <f>SUM(G7:G18)</f>
        <v>0</v>
      </c>
      <c r="H24" s="11">
        <f>SUM(H7:H18)</f>
        <v>0</v>
      </c>
      <c r="I24" s="11" t="str">
        <f t="shared" si="2"/>
        <v/>
      </c>
      <c r="J24" s="266" t="str">
        <f t="shared" si="3"/>
        <v/>
      </c>
      <c r="K24" s="267"/>
    </row>
    <row r="25" spans="1:19" ht="14.25" customHeight="1">
      <c r="A25" s="3" t="str">
        <f>基本情况!C18</f>
        <v>产权持有单位填表人：田仕军</v>
      </c>
      <c r="H25" s="4" t="str">
        <f>基本情况!D18</f>
        <v>评估人员：邓泽华、余颖莉、李英婕</v>
      </c>
    </row>
    <row r="26" spans="1:19" ht="14.25" customHeight="1">
      <c r="A26" s="3" t="str">
        <f>基本情况!C2</f>
        <v>填表日期：2022年4月26日</v>
      </c>
    </row>
    <row r="28" spans="1:19" ht="14.25" customHeight="1">
      <c r="F28" s="264"/>
      <c r="G28" s="264"/>
    </row>
  </sheetData>
  <mergeCells count="3">
    <mergeCell ref="A1:K1"/>
    <mergeCell ref="A2:K2"/>
    <mergeCell ref="A24:B24"/>
  </mergeCells>
  <phoneticPr fontId="24" type="noConversion"/>
  <hyperlinks>
    <hyperlink ref="K3" location="基本情况!A1" display="表3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33"/>
  <sheetViews>
    <sheetView view="pageBreakPreview" zoomScale="97" zoomScaleNormal="100" zoomScaleSheetLayoutView="97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220" customWidth="1"/>
    <col min="2" max="2" width="20.25" style="223" customWidth="1"/>
    <col min="3" max="3" width="9.625" style="223" customWidth="1"/>
    <col min="4" max="4" width="9.375" style="223" customWidth="1"/>
    <col min="5" max="8" width="7.5" style="223" customWidth="1"/>
    <col min="9" max="9" width="12.125" style="223" customWidth="1"/>
    <col min="10" max="10" width="11.875" style="223" customWidth="1"/>
    <col min="11" max="11" width="10" style="223" customWidth="1"/>
    <col min="12" max="12" width="10.625" style="223" customWidth="1"/>
    <col min="13" max="13" width="10" style="223" customWidth="1"/>
    <col min="14" max="16384" width="9" style="223"/>
  </cols>
  <sheetData>
    <row r="1" spans="1:13" ht="30" customHeight="1">
      <c r="A1" s="952" t="s">
        <v>337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</row>
    <row r="2" spans="1:13" ht="14.25" customHeight="1">
      <c r="A2" s="954" t="str">
        <f>基本情况!C1</f>
        <v>评估基准日：2022年4月26日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</row>
    <row r="3" spans="1:13" ht="14.25" customHeight="1">
      <c r="I3" s="224"/>
      <c r="M3" s="245" t="s">
        <v>338</v>
      </c>
    </row>
    <row r="4" spans="1:13" ht="14.25" customHeight="1">
      <c r="I4" s="224"/>
      <c r="M4" s="245"/>
    </row>
    <row r="5" spans="1:13" ht="12.75">
      <c r="A5" s="225" t="str">
        <f>基本情况!B2</f>
        <v>产权持有单位：瓮福（集团）有限责任公司</v>
      </c>
      <c r="I5" s="226"/>
      <c r="M5" s="246" t="s">
        <v>287</v>
      </c>
    </row>
    <row r="6" spans="1:13" s="220" customFormat="1" ht="37.5" customHeight="1">
      <c r="A6" s="197" t="s">
        <v>288</v>
      </c>
      <c r="B6" s="197" t="s">
        <v>339</v>
      </c>
      <c r="C6" s="249" t="s">
        <v>340</v>
      </c>
      <c r="D6" s="250" t="s">
        <v>341</v>
      </c>
      <c r="E6" s="250" t="s">
        <v>342</v>
      </c>
      <c r="F6" s="251" t="s">
        <v>343</v>
      </c>
      <c r="G6" s="251" t="s">
        <v>344</v>
      </c>
      <c r="H6" s="252" t="s">
        <v>345</v>
      </c>
      <c r="I6" s="197" t="s">
        <v>294</v>
      </c>
      <c r="J6" s="197" t="s">
        <v>295</v>
      </c>
      <c r="K6" s="197" t="s">
        <v>296</v>
      </c>
      <c r="L6" s="197" t="s">
        <v>297</v>
      </c>
      <c r="M6" s="197" t="s">
        <v>298</v>
      </c>
    </row>
    <row r="7" spans="1:13" s="221" customFormat="1" ht="16.5" customHeight="1">
      <c r="A7" s="228">
        <v>1</v>
      </c>
      <c r="B7" s="229"/>
      <c r="C7" s="253"/>
      <c r="D7" s="254"/>
      <c r="E7" s="254"/>
      <c r="F7" s="253"/>
      <c r="G7" s="253"/>
      <c r="I7" s="230"/>
      <c r="J7" s="231"/>
      <c r="K7" s="200" t="str">
        <f t="shared" ref="K7" si="0">IF(J7=I7,"",J7-I7)</f>
        <v/>
      </c>
      <c r="L7" s="201" t="str">
        <f t="shared" ref="L7" si="1">IF(OR(I7=0,J7=I7),"",ROUND(K7/ABS(I7),4))</f>
        <v/>
      </c>
      <c r="M7" s="228"/>
    </row>
    <row r="8" spans="1:13" s="222" customFormat="1" ht="16.5" customHeight="1">
      <c r="A8" s="228"/>
      <c r="B8" s="232"/>
      <c r="C8" s="233"/>
      <c r="D8" s="234"/>
      <c r="E8" s="228"/>
      <c r="F8" s="228"/>
      <c r="G8" s="228"/>
      <c r="H8" s="228"/>
      <c r="I8" s="235"/>
      <c r="J8" s="231"/>
      <c r="K8" s="200" t="str">
        <f t="shared" ref="K8:K26" si="2">IF(J8=I8,"",J8-I8)</f>
        <v/>
      </c>
      <c r="L8" s="201" t="str">
        <f t="shared" ref="L8:L26" si="3">IF(OR(I8=0,J8=I8),"",ROUND(K8/ABS(I8),4))</f>
        <v/>
      </c>
      <c r="M8" s="247"/>
    </row>
    <row r="9" spans="1:13" s="221" customFormat="1" ht="16.5" customHeight="1">
      <c r="A9" s="228"/>
      <c r="B9" s="229"/>
      <c r="C9" s="229"/>
      <c r="D9" s="228"/>
      <c r="E9" s="228"/>
      <c r="F9" s="228"/>
      <c r="G9" s="228"/>
      <c r="H9" s="228"/>
      <c r="I9" s="230"/>
      <c r="J9" s="231"/>
      <c r="K9" s="200" t="str">
        <f t="shared" si="2"/>
        <v/>
      </c>
      <c r="L9" s="201" t="str">
        <f t="shared" si="3"/>
        <v/>
      </c>
      <c r="M9" s="228"/>
    </row>
    <row r="10" spans="1:13" s="221" customFormat="1" ht="16.5" customHeight="1">
      <c r="A10" s="228"/>
      <c r="B10" s="229"/>
      <c r="C10" s="229"/>
      <c r="D10" s="228"/>
      <c r="E10" s="228"/>
      <c r="F10" s="228"/>
      <c r="G10" s="228"/>
      <c r="H10" s="228"/>
      <c r="I10" s="230"/>
      <c r="J10" s="231"/>
      <c r="K10" s="200" t="str">
        <f t="shared" si="2"/>
        <v/>
      </c>
      <c r="L10" s="201" t="str">
        <f t="shared" si="3"/>
        <v/>
      </c>
      <c r="M10" s="228"/>
    </row>
    <row r="11" spans="1:13" s="221" customFormat="1" ht="16.5" customHeight="1">
      <c r="A11" s="228"/>
      <c r="B11" s="229"/>
      <c r="C11" s="229"/>
      <c r="D11" s="228"/>
      <c r="E11" s="228"/>
      <c r="F11" s="228"/>
      <c r="G11" s="228"/>
      <c r="H11" s="228"/>
      <c r="I11" s="230"/>
      <c r="J11" s="231"/>
      <c r="K11" s="200" t="str">
        <f t="shared" si="2"/>
        <v/>
      </c>
      <c r="L11" s="201" t="str">
        <f t="shared" si="3"/>
        <v/>
      </c>
      <c r="M11" s="228"/>
    </row>
    <row r="12" spans="1:13" s="221" customFormat="1" ht="16.5" customHeight="1">
      <c r="A12" s="228"/>
      <c r="B12" s="229"/>
      <c r="C12" s="229"/>
      <c r="D12" s="228"/>
      <c r="E12" s="228"/>
      <c r="F12" s="228"/>
      <c r="G12" s="228"/>
      <c r="H12" s="228"/>
      <c r="I12" s="230"/>
      <c r="J12" s="231"/>
      <c r="K12" s="200" t="str">
        <f t="shared" si="2"/>
        <v/>
      </c>
      <c r="L12" s="201" t="str">
        <f t="shared" si="3"/>
        <v/>
      </c>
      <c r="M12" s="228"/>
    </row>
    <row r="13" spans="1:13" s="221" customFormat="1" ht="16.5" customHeight="1">
      <c r="A13" s="228"/>
      <c r="B13" s="229"/>
      <c r="C13" s="229"/>
      <c r="D13" s="228"/>
      <c r="E13" s="228"/>
      <c r="F13" s="228"/>
      <c r="G13" s="228"/>
      <c r="H13" s="228"/>
      <c r="I13" s="230"/>
      <c r="J13" s="231"/>
      <c r="K13" s="200" t="str">
        <f t="shared" si="2"/>
        <v/>
      </c>
      <c r="L13" s="201" t="str">
        <f t="shared" si="3"/>
        <v/>
      </c>
      <c r="M13" s="228"/>
    </row>
    <row r="14" spans="1:13" s="221" customFormat="1" ht="16.5" customHeight="1">
      <c r="A14" s="228"/>
      <c r="B14" s="229"/>
      <c r="C14" s="229"/>
      <c r="D14" s="228"/>
      <c r="E14" s="228"/>
      <c r="F14" s="228"/>
      <c r="G14" s="228"/>
      <c r="H14" s="228"/>
      <c r="I14" s="230"/>
      <c r="J14" s="231"/>
      <c r="K14" s="200" t="str">
        <f t="shared" si="2"/>
        <v/>
      </c>
      <c r="L14" s="201" t="str">
        <f t="shared" si="3"/>
        <v/>
      </c>
      <c r="M14" s="228"/>
    </row>
    <row r="15" spans="1:13" s="221" customFormat="1" ht="16.5" customHeight="1">
      <c r="A15" s="228"/>
      <c r="B15" s="229"/>
      <c r="C15" s="229"/>
      <c r="D15" s="228"/>
      <c r="E15" s="228"/>
      <c r="F15" s="228"/>
      <c r="G15" s="228"/>
      <c r="H15" s="228"/>
      <c r="I15" s="230"/>
      <c r="J15" s="231"/>
      <c r="K15" s="200" t="str">
        <f t="shared" si="2"/>
        <v/>
      </c>
      <c r="L15" s="201" t="str">
        <f t="shared" si="3"/>
        <v/>
      </c>
      <c r="M15" s="228"/>
    </row>
    <row r="16" spans="1:13" s="221" customFormat="1" ht="16.5" customHeight="1">
      <c r="A16" s="228"/>
      <c r="B16" s="229"/>
      <c r="C16" s="229"/>
      <c r="D16" s="228"/>
      <c r="E16" s="228"/>
      <c r="F16" s="228"/>
      <c r="G16" s="228"/>
      <c r="H16" s="228"/>
      <c r="I16" s="230"/>
      <c r="J16" s="231"/>
      <c r="K16" s="200" t="str">
        <f t="shared" si="2"/>
        <v/>
      </c>
      <c r="L16" s="201" t="str">
        <f t="shared" si="3"/>
        <v/>
      </c>
      <c r="M16" s="228"/>
    </row>
    <row r="17" spans="1:13" s="221" customFormat="1" ht="16.5" customHeight="1">
      <c r="A17" s="228"/>
      <c r="B17" s="229"/>
      <c r="C17" s="229"/>
      <c r="D17" s="228"/>
      <c r="E17" s="228"/>
      <c r="F17" s="228"/>
      <c r="G17" s="228"/>
      <c r="H17" s="228"/>
      <c r="I17" s="230"/>
      <c r="J17" s="231"/>
      <c r="K17" s="200" t="str">
        <f t="shared" si="2"/>
        <v/>
      </c>
      <c r="L17" s="201" t="str">
        <f t="shared" si="3"/>
        <v/>
      </c>
      <c r="M17" s="228"/>
    </row>
    <row r="18" spans="1:13" s="221" customFormat="1" ht="16.5" customHeight="1">
      <c r="A18" s="228"/>
      <c r="B18" s="229"/>
      <c r="C18" s="229"/>
      <c r="D18" s="228"/>
      <c r="E18" s="228"/>
      <c r="F18" s="228"/>
      <c r="G18" s="228"/>
      <c r="H18" s="228"/>
      <c r="I18" s="230"/>
      <c r="J18" s="231"/>
      <c r="K18" s="200" t="str">
        <f t="shared" si="2"/>
        <v/>
      </c>
      <c r="L18" s="201" t="str">
        <f t="shared" si="3"/>
        <v/>
      </c>
      <c r="M18" s="228"/>
    </row>
    <row r="19" spans="1:13" s="221" customFormat="1" ht="16.5" customHeight="1">
      <c r="A19" s="228"/>
      <c r="B19" s="229"/>
      <c r="C19" s="229"/>
      <c r="D19" s="228"/>
      <c r="E19" s="228"/>
      <c r="F19" s="228"/>
      <c r="G19" s="228"/>
      <c r="H19" s="228"/>
      <c r="I19" s="230"/>
      <c r="J19" s="231"/>
      <c r="K19" s="200" t="str">
        <f t="shared" si="2"/>
        <v/>
      </c>
      <c r="L19" s="201" t="str">
        <f t="shared" si="3"/>
        <v/>
      </c>
      <c r="M19" s="228"/>
    </row>
    <row r="20" spans="1:13" s="221" customFormat="1" ht="16.5" customHeight="1">
      <c r="A20" s="228"/>
      <c r="B20" s="229"/>
      <c r="C20" s="229"/>
      <c r="D20" s="228"/>
      <c r="E20" s="228"/>
      <c r="F20" s="228"/>
      <c r="G20" s="228"/>
      <c r="H20" s="228"/>
      <c r="I20" s="230"/>
      <c r="J20" s="231"/>
      <c r="K20" s="200" t="str">
        <f t="shared" si="2"/>
        <v/>
      </c>
      <c r="L20" s="201" t="str">
        <f t="shared" si="3"/>
        <v/>
      </c>
      <c r="M20" s="228"/>
    </row>
    <row r="21" spans="1:13" ht="16.5" customHeight="1">
      <c r="A21" s="197"/>
      <c r="B21" s="236"/>
      <c r="C21" s="236"/>
      <c r="D21" s="237"/>
      <c r="E21" s="236"/>
      <c r="F21" s="236"/>
      <c r="G21" s="236"/>
      <c r="H21" s="236"/>
      <c r="I21" s="238"/>
      <c r="J21" s="238"/>
      <c r="K21" s="200"/>
      <c r="L21" s="201"/>
      <c r="M21" s="248"/>
    </row>
    <row r="22" spans="1:13" ht="16.5" customHeight="1">
      <c r="A22" s="197"/>
      <c r="B22" s="236"/>
      <c r="C22" s="236"/>
      <c r="D22" s="237"/>
      <c r="E22" s="236"/>
      <c r="F22" s="236"/>
      <c r="G22" s="236"/>
      <c r="H22" s="236"/>
      <c r="I22" s="238"/>
      <c r="J22" s="238"/>
      <c r="K22" s="200"/>
      <c r="L22" s="201"/>
      <c r="M22" s="248"/>
    </row>
    <row r="23" spans="1:13" ht="16.5" customHeight="1">
      <c r="A23" s="197"/>
      <c r="B23" s="236"/>
      <c r="C23" s="236"/>
      <c r="D23" s="237"/>
      <c r="E23" s="236"/>
      <c r="F23" s="236"/>
      <c r="G23" s="236"/>
      <c r="H23" s="236"/>
      <c r="I23" s="238"/>
      <c r="J23" s="238"/>
      <c r="K23" s="200"/>
      <c r="L23" s="201"/>
      <c r="M23" s="248"/>
    </row>
    <row r="24" spans="1:13" ht="16.5" customHeight="1">
      <c r="A24" s="955"/>
      <c r="B24" s="955"/>
      <c r="C24" s="236"/>
      <c r="D24" s="237"/>
      <c r="E24" s="236"/>
      <c r="F24" s="236"/>
      <c r="G24" s="236"/>
      <c r="H24" s="236"/>
      <c r="I24" s="239"/>
      <c r="J24" s="239"/>
      <c r="K24" s="200"/>
      <c r="L24" s="201"/>
      <c r="M24" s="248"/>
    </row>
    <row r="25" spans="1:13" ht="16.5" customHeight="1">
      <c r="A25" s="955"/>
      <c r="B25" s="955"/>
      <c r="C25" s="236"/>
      <c r="D25" s="237"/>
      <c r="E25" s="236"/>
      <c r="F25" s="236"/>
      <c r="G25" s="236"/>
      <c r="H25" s="236"/>
      <c r="I25" s="239"/>
      <c r="J25" s="239"/>
      <c r="K25" s="200"/>
      <c r="L25" s="201"/>
      <c r="M25" s="248"/>
    </row>
    <row r="26" spans="1:13" ht="16.5" customHeight="1">
      <c r="A26" s="956" t="s">
        <v>299</v>
      </c>
      <c r="B26" s="956"/>
      <c r="C26" s="240"/>
      <c r="D26" s="197"/>
      <c r="E26" s="197"/>
      <c r="F26" s="197"/>
      <c r="G26" s="197"/>
      <c r="H26" s="197"/>
      <c r="I26" s="239">
        <f>SUM(I7:I25)</f>
        <v>0</v>
      </c>
      <c r="J26" s="239">
        <f>SUM(J7:J25)</f>
        <v>0</v>
      </c>
      <c r="K26" s="200" t="str">
        <f t="shared" si="2"/>
        <v/>
      </c>
      <c r="L26" s="201" t="str">
        <f t="shared" si="3"/>
        <v/>
      </c>
      <c r="M26" s="248"/>
    </row>
    <row r="27" spans="1:13" ht="14.25" customHeight="1">
      <c r="A27" s="225" t="str">
        <f>基本情况!C18</f>
        <v>产权持有单位填表人：田仕军</v>
      </c>
      <c r="J27" s="223" t="str">
        <f>基本情况!D18</f>
        <v>评估人员：邓泽华、余颖莉、李英婕</v>
      </c>
    </row>
    <row r="28" spans="1:13" ht="14.25" customHeight="1">
      <c r="A28" s="225" t="str">
        <f>基本情况!C2</f>
        <v>填表日期：2022年4月26日</v>
      </c>
    </row>
    <row r="30" spans="1:13" ht="14.25" customHeight="1">
      <c r="C30" s="241"/>
      <c r="D30" s="242"/>
      <c r="E30" s="957"/>
      <c r="F30" s="957"/>
      <c r="G30" s="957"/>
      <c r="H30" s="957"/>
      <c r="I30" s="957"/>
      <c r="J30" s="242"/>
    </row>
    <row r="31" spans="1:13" ht="14.25" customHeight="1">
      <c r="C31" s="241"/>
      <c r="D31" s="242"/>
      <c r="E31" s="958"/>
      <c r="F31" s="958"/>
      <c r="G31" s="958"/>
      <c r="H31" s="958"/>
      <c r="I31" s="958"/>
      <c r="J31" s="242"/>
    </row>
    <row r="32" spans="1:13" ht="14.25" customHeight="1">
      <c r="C32" s="241"/>
      <c r="D32" s="242"/>
      <c r="E32" s="242"/>
      <c r="F32" s="242"/>
      <c r="G32" s="242"/>
      <c r="H32" s="242"/>
      <c r="I32" s="243"/>
      <c r="J32" s="242"/>
    </row>
    <row r="33" spans="4:10" ht="14.25" customHeight="1">
      <c r="D33" s="242"/>
      <c r="E33" s="242"/>
      <c r="F33" s="242"/>
      <c r="G33" s="242"/>
      <c r="H33" s="242"/>
      <c r="I33" s="244"/>
      <c r="J33" s="242"/>
    </row>
  </sheetData>
  <mergeCells count="7">
    <mergeCell ref="E30:I30"/>
    <mergeCell ref="E31:I31"/>
    <mergeCell ref="A1:M1"/>
    <mergeCell ref="A2:M2"/>
    <mergeCell ref="A24:B24"/>
    <mergeCell ref="A25:B25"/>
    <mergeCell ref="A26:B26"/>
  </mergeCells>
  <phoneticPr fontId="24" type="noConversion"/>
  <hyperlinks>
    <hyperlink ref="M3" location="基本情况!A1" display="表3-4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33"/>
  <sheetViews>
    <sheetView view="pageBreakPreview" zoomScale="97" zoomScaleNormal="100" zoomScaleSheetLayoutView="97" workbookViewId="0">
      <pane xSplit="1" ySplit="6" topLeftCell="B19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220" customWidth="1"/>
    <col min="2" max="2" width="24" style="223" customWidth="1"/>
    <col min="3" max="3" width="9.625" style="223" customWidth="1"/>
    <col min="4" max="4" width="10.375" style="223" customWidth="1"/>
    <col min="5" max="5" width="7.5" style="223" customWidth="1"/>
    <col min="6" max="6" width="10.5" style="223" customWidth="1"/>
    <col min="7" max="7" width="12.125" style="223" customWidth="1"/>
    <col min="8" max="8" width="14.625" style="223" customWidth="1"/>
    <col min="9" max="9" width="10" style="223" customWidth="1"/>
    <col min="10" max="10" width="10.625" style="223" customWidth="1"/>
    <col min="11" max="11" width="10" style="223" customWidth="1"/>
    <col min="12" max="16384" width="9" style="223"/>
  </cols>
  <sheetData>
    <row r="1" spans="1:11" ht="30" customHeight="1">
      <c r="A1" s="952" t="s">
        <v>346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</row>
    <row r="2" spans="1:11" ht="14.25" customHeight="1">
      <c r="A2" s="954" t="str">
        <f>基本情况!C1</f>
        <v>评估基准日：2022年4月26日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</row>
    <row r="3" spans="1:11" ht="14.25" customHeight="1">
      <c r="G3" s="224"/>
      <c r="K3" s="245" t="s">
        <v>347</v>
      </c>
    </row>
    <row r="4" spans="1:11" ht="14.25" customHeight="1">
      <c r="G4" s="224"/>
      <c r="K4" s="245"/>
    </row>
    <row r="5" spans="1:11" ht="12.75">
      <c r="A5" s="225" t="str">
        <f>基本情况!B2</f>
        <v>产权持有单位：瓮福（集团）有限责任公司</v>
      </c>
      <c r="G5" s="226"/>
      <c r="K5" s="246" t="s">
        <v>287</v>
      </c>
    </row>
    <row r="6" spans="1:11" s="220" customFormat="1" ht="28.5" customHeight="1">
      <c r="A6" s="197" t="s">
        <v>288</v>
      </c>
      <c r="B6" s="197" t="s">
        <v>348</v>
      </c>
      <c r="C6" s="197" t="s">
        <v>349</v>
      </c>
      <c r="D6" s="197" t="s">
        <v>350</v>
      </c>
      <c r="E6" s="197" t="s">
        <v>351</v>
      </c>
      <c r="F6" s="227" t="s">
        <v>352</v>
      </c>
      <c r="G6" s="197" t="s">
        <v>294</v>
      </c>
      <c r="H6" s="197" t="s">
        <v>295</v>
      </c>
      <c r="I6" s="197" t="s">
        <v>296</v>
      </c>
      <c r="J6" s="197" t="s">
        <v>297</v>
      </c>
      <c r="K6" s="197" t="s">
        <v>298</v>
      </c>
    </row>
    <row r="7" spans="1:11" s="221" customFormat="1" ht="16.5" customHeight="1">
      <c r="A7" s="228">
        <v>1</v>
      </c>
      <c r="B7" s="229"/>
      <c r="C7" s="229"/>
      <c r="D7" s="228"/>
      <c r="E7" s="228"/>
      <c r="G7" s="230"/>
      <c r="H7" s="231"/>
      <c r="I7" s="200" t="str">
        <f t="shared" ref="I7" si="0">IF(H7=G7,"",H7-G7)</f>
        <v/>
      </c>
      <c r="J7" s="201" t="str">
        <f t="shared" ref="J7" si="1">IF(OR(G7=0,H7=G7),"",ROUND(I7/ABS(G7),4))</f>
        <v/>
      </c>
      <c r="K7" s="228"/>
    </row>
    <row r="8" spans="1:11" s="222" customFormat="1" ht="16.5" customHeight="1">
      <c r="A8" s="228"/>
      <c r="B8" s="232"/>
      <c r="C8" s="233"/>
      <c r="D8" s="234"/>
      <c r="E8" s="228"/>
      <c r="F8" s="228"/>
      <c r="G8" s="235"/>
      <c r="H8" s="231"/>
      <c r="I8" s="200" t="str">
        <f t="shared" ref="I8:I26" si="2">IF(H8=G8,"",H8-G8)</f>
        <v/>
      </c>
      <c r="J8" s="201" t="str">
        <f t="shared" ref="J8:J26" si="3">IF(OR(G8=0,H8=G8),"",ROUND(I8/ABS(G8),4))</f>
        <v/>
      </c>
      <c r="K8" s="247"/>
    </row>
    <row r="9" spans="1:11" s="221" customFormat="1" ht="16.5" customHeight="1">
      <c r="A9" s="228"/>
      <c r="B9" s="229"/>
      <c r="C9" s="229"/>
      <c r="D9" s="228"/>
      <c r="E9" s="228"/>
      <c r="F9" s="228"/>
      <c r="G9" s="230"/>
      <c r="H9" s="231"/>
      <c r="I9" s="200" t="str">
        <f t="shared" si="2"/>
        <v/>
      </c>
      <c r="J9" s="201" t="str">
        <f t="shared" si="3"/>
        <v/>
      </c>
      <c r="K9" s="228"/>
    </row>
    <row r="10" spans="1:11" s="221" customFormat="1" ht="16.5" customHeight="1">
      <c r="A10" s="228"/>
      <c r="B10" s="229"/>
      <c r="C10" s="229"/>
      <c r="D10" s="228"/>
      <c r="E10" s="228"/>
      <c r="F10" s="228"/>
      <c r="G10" s="230"/>
      <c r="H10" s="231"/>
      <c r="I10" s="200" t="str">
        <f t="shared" si="2"/>
        <v/>
      </c>
      <c r="J10" s="201" t="str">
        <f t="shared" si="3"/>
        <v/>
      </c>
      <c r="K10" s="228"/>
    </row>
    <row r="11" spans="1:11" s="221" customFormat="1" ht="16.5" customHeight="1">
      <c r="A11" s="228"/>
      <c r="B11" s="229"/>
      <c r="C11" s="229"/>
      <c r="D11" s="228"/>
      <c r="E11" s="228"/>
      <c r="F11" s="228"/>
      <c r="G11" s="230"/>
      <c r="H11" s="231"/>
      <c r="I11" s="200" t="str">
        <f t="shared" si="2"/>
        <v/>
      </c>
      <c r="J11" s="201" t="str">
        <f t="shared" si="3"/>
        <v/>
      </c>
      <c r="K11" s="228"/>
    </row>
    <row r="12" spans="1:11" s="221" customFormat="1" ht="16.5" customHeight="1">
      <c r="A12" s="228"/>
      <c r="B12" s="229"/>
      <c r="C12" s="229"/>
      <c r="D12" s="228"/>
      <c r="E12" s="228"/>
      <c r="F12" s="228"/>
      <c r="G12" s="230"/>
      <c r="H12" s="231"/>
      <c r="I12" s="200" t="str">
        <f t="shared" si="2"/>
        <v/>
      </c>
      <c r="J12" s="201" t="str">
        <f t="shared" si="3"/>
        <v/>
      </c>
      <c r="K12" s="228"/>
    </row>
    <row r="13" spans="1:11" s="221" customFormat="1" ht="16.5" customHeight="1">
      <c r="A13" s="228"/>
      <c r="B13" s="229"/>
      <c r="C13" s="229"/>
      <c r="D13" s="228"/>
      <c r="E13" s="228"/>
      <c r="F13" s="228"/>
      <c r="G13" s="230"/>
      <c r="H13" s="231"/>
      <c r="I13" s="200" t="str">
        <f t="shared" si="2"/>
        <v/>
      </c>
      <c r="J13" s="201" t="str">
        <f t="shared" si="3"/>
        <v/>
      </c>
      <c r="K13" s="228"/>
    </row>
    <row r="14" spans="1:11" s="221" customFormat="1" ht="16.5" customHeight="1">
      <c r="A14" s="228"/>
      <c r="B14" s="229"/>
      <c r="C14" s="229"/>
      <c r="D14" s="228"/>
      <c r="E14" s="228"/>
      <c r="F14" s="228"/>
      <c r="G14" s="230"/>
      <c r="H14" s="231"/>
      <c r="I14" s="200" t="str">
        <f t="shared" si="2"/>
        <v/>
      </c>
      <c r="J14" s="201" t="str">
        <f t="shared" si="3"/>
        <v/>
      </c>
      <c r="K14" s="228"/>
    </row>
    <row r="15" spans="1:11" s="221" customFormat="1" ht="16.5" customHeight="1">
      <c r="A15" s="228"/>
      <c r="B15" s="229"/>
      <c r="C15" s="229"/>
      <c r="D15" s="228"/>
      <c r="E15" s="228"/>
      <c r="F15" s="228"/>
      <c r="G15" s="230"/>
      <c r="H15" s="231"/>
      <c r="I15" s="200" t="str">
        <f t="shared" si="2"/>
        <v/>
      </c>
      <c r="J15" s="201" t="str">
        <f t="shared" si="3"/>
        <v/>
      </c>
      <c r="K15" s="228"/>
    </row>
    <row r="16" spans="1:11" s="221" customFormat="1" ht="16.5" customHeight="1">
      <c r="A16" s="228"/>
      <c r="B16" s="229"/>
      <c r="C16" s="229"/>
      <c r="D16" s="228"/>
      <c r="E16" s="228"/>
      <c r="F16" s="228"/>
      <c r="G16" s="230"/>
      <c r="H16" s="231"/>
      <c r="I16" s="200" t="str">
        <f t="shared" si="2"/>
        <v/>
      </c>
      <c r="J16" s="201" t="str">
        <f t="shared" si="3"/>
        <v/>
      </c>
      <c r="K16" s="228"/>
    </row>
    <row r="17" spans="1:11" s="221" customFormat="1" ht="16.5" customHeight="1">
      <c r="A17" s="228"/>
      <c r="B17" s="229"/>
      <c r="C17" s="229"/>
      <c r="D17" s="228"/>
      <c r="E17" s="228"/>
      <c r="F17" s="228"/>
      <c r="G17" s="230"/>
      <c r="H17" s="231"/>
      <c r="I17" s="200" t="str">
        <f t="shared" si="2"/>
        <v/>
      </c>
      <c r="J17" s="201" t="str">
        <f t="shared" si="3"/>
        <v/>
      </c>
      <c r="K17" s="228"/>
    </row>
    <row r="18" spans="1:11" s="221" customFormat="1" ht="16.5" customHeight="1">
      <c r="A18" s="228"/>
      <c r="B18" s="229"/>
      <c r="C18" s="229"/>
      <c r="D18" s="228"/>
      <c r="E18" s="228"/>
      <c r="F18" s="228"/>
      <c r="G18" s="230"/>
      <c r="H18" s="231"/>
      <c r="I18" s="200" t="str">
        <f t="shared" si="2"/>
        <v/>
      </c>
      <c r="J18" s="201" t="str">
        <f t="shared" si="3"/>
        <v/>
      </c>
      <c r="K18" s="228"/>
    </row>
    <row r="19" spans="1:11" s="221" customFormat="1" ht="16.5" customHeight="1">
      <c r="A19" s="228"/>
      <c r="B19" s="229"/>
      <c r="C19" s="229"/>
      <c r="D19" s="228"/>
      <c r="E19" s="228"/>
      <c r="F19" s="228"/>
      <c r="G19" s="230"/>
      <c r="H19" s="231"/>
      <c r="I19" s="200" t="str">
        <f t="shared" si="2"/>
        <v/>
      </c>
      <c r="J19" s="201" t="str">
        <f t="shared" si="3"/>
        <v/>
      </c>
      <c r="K19" s="228"/>
    </row>
    <row r="20" spans="1:11" s="221" customFormat="1" ht="16.5" customHeight="1">
      <c r="A20" s="228"/>
      <c r="B20" s="229"/>
      <c r="C20" s="229"/>
      <c r="D20" s="228"/>
      <c r="E20" s="228"/>
      <c r="F20" s="228"/>
      <c r="G20" s="230"/>
      <c r="H20" s="231"/>
      <c r="I20" s="200" t="str">
        <f t="shared" si="2"/>
        <v/>
      </c>
      <c r="J20" s="201" t="str">
        <f t="shared" si="3"/>
        <v/>
      </c>
      <c r="K20" s="228"/>
    </row>
    <row r="21" spans="1:11" ht="16.5" customHeight="1">
      <c r="A21" s="197"/>
      <c r="B21" s="236"/>
      <c r="C21" s="236"/>
      <c r="D21" s="237"/>
      <c r="E21" s="236"/>
      <c r="F21" s="236"/>
      <c r="G21" s="238"/>
      <c r="H21" s="238"/>
      <c r="I21" s="200"/>
      <c r="J21" s="201"/>
      <c r="K21" s="248"/>
    </row>
    <row r="22" spans="1:11" ht="16.5" customHeight="1">
      <c r="A22" s="197"/>
      <c r="B22" s="236"/>
      <c r="C22" s="236"/>
      <c r="D22" s="237"/>
      <c r="E22" s="236"/>
      <c r="F22" s="236"/>
      <c r="G22" s="238"/>
      <c r="H22" s="238"/>
      <c r="I22" s="200"/>
      <c r="J22" s="201"/>
      <c r="K22" s="248"/>
    </row>
    <row r="23" spans="1:11" ht="16.5" customHeight="1">
      <c r="A23" s="197"/>
      <c r="B23" s="236"/>
      <c r="C23" s="236"/>
      <c r="D23" s="237"/>
      <c r="E23" s="236"/>
      <c r="F23" s="236"/>
      <c r="G23" s="238"/>
      <c r="H23" s="238"/>
      <c r="I23" s="200"/>
      <c r="J23" s="201"/>
      <c r="K23" s="248"/>
    </row>
    <row r="24" spans="1:11" ht="16.5" customHeight="1">
      <c r="A24" s="955"/>
      <c r="B24" s="955"/>
      <c r="C24" s="236"/>
      <c r="D24" s="237"/>
      <c r="E24" s="236"/>
      <c r="F24" s="236"/>
      <c r="G24" s="239"/>
      <c r="H24" s="239"/>
      <c r="I24" s="200"/>
      <c r="J24" s="201"/>
      <c r="K24" s="248"/>
    </row>
    <row r="25" spans="1:11" ht="16.5" customHeight="1">
      <c r="A25" s="955"/>
      <c r="B25" s="955"/>
      <c r="C25" s="236"/>
      <c r="D25" s="237"/>
      <c r="E25" s="236"/>
      <c r="F25" s="236"/>
      <c r="G25" s="239"/>
      <c r="H25" s="239"/>
      <c r="I25" s="200"/>
      <c r="J25" s="201"/>
      <c r="K25" s="248"/>
    </row>
    <row r="26" spans="1:11" ht="16.5" customHeight="1">
      <c r="A26" s="956" t="s">
        <v>299</v>
      </c>
      <c r="B26" s="956"/>
      <c r="C26" s="240"/>
      <c r="D26" s="197"/>
      <c r="E26" s="197"/>
      <c r="F26" s="197"/>
      <c r="G26" s="239">
        <f>SUM(G7:G25)</f>
        <v>0</v>
      </c>
      <c r="H26" s="239">
        <f>SUM(H7:H25)</f>
        <v>0</v>
      </c>
      <c r="I26" s="200" t="str">
        <f t="shared" si="2"/>
        <v/>
      </c>
      <c r="J26" s="201" t="str">
        <f t="shared" si="3"/>
        <v/>
      </c>
      <c r="K26" s="248"/>
    </row>
    <row r="27" spans="1:11" ht="14.25" customHeight="1">
      <c r="A27" s="225" t="str">
        <f>基本情况!C18</f>
        <v>产权持有单位填表人：田仕军</v>
      </c>
      <c r="H27" s="223" t="str">
        <f>基本情况!D18</f>
        <v>评估人员：邓泽华、余颖莉、李英婕</v>
      </c>
    </row>
    <row r="28" spans="1:11" ht="14.25" customHeight="1">
      <c r="A28" s="225" t="str">
        <f>基本情况!C2</f>
        <v>填表日期：2022年4月26日</v>
      </c>
    </row>
    <row r="30" spans="1:11" ht="14.25" customHeight="1">
      <c r="C30" s="241"/>
      <c r="D30" s="242"/>
      <c r="E30" s="957"/>
      <c r="F30" s="957"/>
      <c r="G30" s="957"/>
      <c r="H30" s="242"/>
    </row>
    <row r="31" spans="1:11" ht="14.25" customHeight="1">
      <c r="C31" s="241"/>
      <c r="D31" s="242"/>
      <c r="E31" s="958"/>
      <c r="F31" s="958"/>
      <c r="G31" s="958"/>
      <c r="H31" s="242"/>
    </row>
    <row r="32" spans="1:11" ht="14.25" customHeight="1">
      <c r="C32" s="241"/>
      <c r="D32" s="242"/>
      <c r="E32" s="242"/>
      <c r="F32" s="242"/>
      <c r="G32" s="243"/>
      <c r="H32" s="242"/>
    </row>
    <row r="33" spans="4:8" ht="14.25" customHeight="1">
      <c r="D33" s="242"/>
      <c r="E33" s="242"/>
      <c r="F33" s="242"/>
      <c r="G33" s="244"/>
      <c r="H33" s="242"/>
    </row>
  </sheetData>
  <mergeCells count="7">
    <mergeCell ref="E30:G30"/>
    <mergeCell ref="E31:G31"/>
    <mergeCell ref="A1:K1"/>
    <mergeCell ref="A2:K2"/>
    <mergeCell ref="A24:B24"/>
    <mergeCell ref="A25:B25"/>
    <mergeCell ref="A26:B26"/>
  </mergeCells>
  <phoneticPr fontId="24" type="noConversion"/>
  <hyperlinks>
    <hyperlink ref="K3" location="基本情况!A1" display="表3-5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38"/>
  <sheetViews>
    <sheetView view="pageBreakPreview" zoomScaleNormal="100" zoomScaleSheetLayoutView="100" workbookViewId="0">
      <pane xSplit="1" ySplit="6" topLeftCell="B13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77" customWidth="1"/>
    <col min="2" max="2" width="24.625" style="76" customWidth="1"/>
    <col min="3" max="3" width="14.875" style="813" customWidth="1"/>
    <col min="4" max="4" width="11.125" style="76" customWidth="1"/>
    <col min="5" max="5" width="10" style="76" customWidth="1"/>
    <col min="6" max="6" width="15.625" style="76" customWidth="1"/>
    <col min="7" max="7" width="13.125" style="76" customWidth="1"/>
    <col min="8" max="8" width="12.5" style="76" customWidth="1"/>
    <col min="9" max="9" width="9.625" style="76" customWidth="1"/>
    <col min="10" max="10" width="11.125" style="76" customWidth="1"/>
    <col min="11" max="11" width="9" style="76"/>
    <col min="12" max="12" width="12.375" style="76" customWidth="1"/>
    <col min="13" max="16384" width="9" style="76"/>
  </cols>
  <sheetData>
    <row r="1" spans="1:12" ht="30" customHeight="1">
      <c r="A1" s="959" t="s">
        <v>353</v>
      </c>
      <c r="B1" s="959"/>
      <c r="C1" s="959"/>
      <c r="D1" s="959"/>
      <c r="E1" s="959"/>
      <c r="F1" s="959"/>
      <c r="G1" s="959"/>
      <c r="H1" s="959"/>
      <c r="I1" s="959"/>
      <c r="J1" s="959"/>
    </row>
    <row r="2" spans="1:12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  <c r="H2" s="960"/>
      <c r="I2" s="960"/>
      <c r="J2" s="960"/>
    </row>
    <row r="3" spans="1:12" ht="14.25" customHeight="1">
      <c r="J3" s="53" t="s">
        <v>354</v>
      </c>
    </row>
    <row r="4" spans="1:12" ht="14.25" customHeight="1">
      <c r="J4" s="53"/>
    </row>
    <row r="5" spans="1:12" ht="14.25" customHeight="1">
      <c r="A5" s="180" t="str">
        <f>基本情况!B2</f>
        <v>产权持有单位：瓮福（集团）有限责任公司</v>
      </c>
      <c r="J5" s="182" t="s">
        <v>247</v>
      </c>
    </row>
    <row r="6" spans="1:12" s="177" customFormat="1" ht="16.5" customHeight="1">
      <c r="A6" s="62" t="s">
        <v>219</v>
      </c>
      <c r="B6" s="62" t="s">
        <v>355</v>
      </c>
      <c r="C6" s="814" t="s">
        <v>356</v>
      </c>
      <c r="D6" s="62" t="s">
        <v>357</v>
      </c>
      <c r="E6" s="62" t="s">
        <v>358</v>
      </c>
      <c r="F6" s="62" t="s">
        <v>250</v>
      </c>
      <c r="G6" s="62" t="s">
        <v>251</v>
      </c>
      <c r="H6" s="62" t="s">
        <v>252</v>
      </c>
      <c r="I6" s="62" t="s">
        <v>253</v>
      </c>
      <c r="J6" s="62" t="s">
        <v>258</v>
      </c>
      <c r="L6" s="196"/>
    </row>
    <row r="7" spans="1:12" s="438" customFormat="1" ht="18" customHeight="1">
      <c r="A7" s="191"/>
      <c r="B7" s="815"/>
      <c r="C7" s="816"/>
      <c r="D7" s="817"/>
      <c r="E7" s="191"/>
      <c r="F7" s="818"/>
      <c r="G7" s="306"/>
      <c r="H7" s="306"/>
      <c r="I7" s="425"/>
      <c r="J7" s="191"/>
    </row>
    <row r="8" spans="1:12" s="438" customFormat="1" ht="15" customHeight="1">
      <c r="A8" s="191"/>
      <c r="B8" s="815"/>
      <c r="C8" s="816"/>
      <c r="D8" s="817"/>
      <c r="E8" s="191"/>
      <c r="F8" s="818"/>
      <c r="G8" s="306"/>
      <c r="H8" s="306"/>
      <c r="I8" s="425"/>
      <c r="J8" s="191"/>
    </row>
    <row r="9" spans="1:12" s="438" customFormat="1" ht="15" customHeight="1">
      <c r="A9" s="191"/>
      <c r="B9" s="815"/>
      <c r="C9" s="816"/>
      <c r="D9" s="817"/>
      <c r="E9" s="191"/>
      <c r="F9" s="818"/>
      <c r="G9" s="306"/>
      <c r="H9" s="306"/>
      <c r="I9" s="425"/>
      <c r="J9" s="191"/>
    </row>
    <row r="10" spans="1:12" s="438" customFormat="1" ht="15" customHeight="1">
      <c r="A10" s="191"/>
      <c r="B10" s="815"/>
      <c r="C10" s="816"/>
      <c r="D10" s="817"/>
      <c r="E10" s="191"/>
      <c r="F10" s="818"/>
      <c r="G10" s="306"/>
      <c r="H10" s="306"/>
      <c r="I10" s="425"/>
      <c r="J10" s="191"/>
    </row>
    <row r="11" spans="1:12" s="438" customFormat="1" ht="15" customHeight="1">
      <c r="A11" s="191"/>
      <c r="B11" s="815"/>
      <c r="C11" s="816"/>
      <c r="D11" s="817"/>
      <c r="E11" s="191"/>
      <c r="F11" s="818"/>
      <c r="G11" s="306"/>
      <c r="H11" s="306"/>
      <c r="I11" s="425"/>
      <c r="J11" s="191"/>
    </row>
    <row r="12" spans="1:12" s="438" customFormat="1" ht="15" customHeight="1">
      <c r="A12" s="191"/>
      <c r="B12" s="815"/>
      <c r="C12" s="816"/>
      <c r="D12" s="817"/>
      <c r="E12" s="191"/>
      <c r="F12" s="819"/>
      <c r="G12" s="306"/>
      <c r="H12" s="306"/>
      <c r="I12" s="425"/>
      <c r="J12" s="191"/>
    </row>
    <row r="13" spans="1:12" s="438" customFormat="1" ht="15" customHeight="1">
      <c r="A13" s="191"/>
      <c r="B13" s="815"/>
      <c r="C13" s="816"/>
      <c r="D13" s="817"/>
      <c r="E13" s="191"/>
      <c r="F13" s="819"/>
      <c r="G13" s="306"/>
      <c r="H13" s="306"/>
      <c r="I13" s="425"/>
      <c r="J13" s="191"/>
    </row>
    <row r="14" spans="1:12" s="438" customFormat="1" ht="15" customHeight="1">
      <c r="A14" s="191"/>
      <c r="B14" s="815"/>
      <c r="C14" s="816"/>
      <c r="D14" s="817"/>
      <c r="E14" s="191"/>
      <c r="F14" s="818"/>
      <c r="G14" s="306"/>
      <c r="H14" s="306"/>
      <c r="I14" s="425"/>
      <c r="J14" s="191"/>
    </row>
    <row r="15" spans="1:12" s="438" customFormat="1" ht="15" customHeight="1">
      <c r="A15" s="191"/>
      <c r="B15" s="815"/>
      <c r="C15" s="816"/>
      <c r="D15" s="817"/>
      <c r="E15" s="191"/>
      <c r="F15" s="818"/>
      <c r="G15" s="306"/>
      <c r="H15" s="306"/>
      <c r="I15" s="425"/>
      <c r="J15" s="191"/>
    </row>
    <row r="16" spans="1:12" s="438" customFormat="1" ht="15" customHeight="1">
      <c r="A16" s="191"/>
      <c r="B16" s="815"/>
      <c r="C16" s="816"/>
      <c r="D16" s="817"/>
      <c r="E16" s="191"/>
      <c r="F16" s="819"/>
      <c r="G16" s="306"/>
      <c r="H16" s="306"/>
      <c r="I16" s="425"/>
      <c r="J16" s="191"/>
    </row>
    <row r="17" spans="1:10" s="438" customFormat="1" ht="15" customHeight="1">
      <c r="A17" s="191"/>
      <c r="B17" s="815"/>
      <c r="C17" s="816"/>
      <c r="D17" s="817"/>
      <c r="E17" s="191"/>
      <c r="F17" s="818"/>
      <c r="G17" s="306"/>
      <c r="H17" s="306"/>
      <c r="I17" s="425"/>
      <c r="J17" s="191"/>
    </row>
    <row r="18" spans="1:10" s="438" customFormat="1" ht="15" customHeight="1">
      <c r="A18" s="191"/>
      <c r="B18" s="815"/>
      <c r="C18" s="816"/>
      <c r="D18" s="817"/>
      <c r="E18" s="191"/>
      <c r="F18" s="818"/>
      <c r="G18" s="306"/>
      <c r="H18" s="306"/>
      <c r="I18" s="425"/>
      <c r="J18" s="191"/>
    </row>
    <row r="19" spans="1:10" s="438" customFormat="1" ht="15" customHeight="1">
      <c r="A19" s="191"/>
      <c r="B19" s="815"/>
      <c r="C19" s="816"/>
      <c r="D19" s="817"/>
      <c r="E19" s="191"/>
      <c r="F19" s="818"/>
      <c r="G19" s="306"/>
      <c r="H19" s="306"/>
      <c r="I19" s="425"/>
      <c r="J19" s="191"/>
    </row>
    <row r="20" spans="1:10" s="438" customFormat="1" ht="15" customHeight="1">
      <c r="A20" s="191"/>
      <c r="B20" s="815"/>
      <c r="C20" s="816"/>
      <c r="D20" s="817"/>
      <c r="E20" s="191"/>
      <c r="F20" s="818"/>
      <c r="G20" s="306"/>
      <c r="H20" s="306"/>
      <c r="I20" s="425"/>
      <c r="J20" s="191"/>
    </row>
    <row r="21" spans="1:10" s="438" customFormat="1" ht="15" customHeight="1">
      <c r="A21" s="191"/>
      <c r="B21" s="815"/>
      <c r="C21" s="816"/>
      <c r="D21" s="817"/>
      <c r="E21" s="191"/>
      <c r="F21" s="818"/>
      <c r="G21" s="306"/>
      <c r="H21" s="306"/>
      <c r="I21" s="425"/>
      <c r="J21" s="191"/>
    </row>
    <row r="22" spans="1:10" s="438" customFormat="1" ht="15" customHeight="1">
      <c r="A22" s="191"/>
      <c r="B22" s="815"/>
      <c r="C22" s="816"/>
      <c r="D22" s="817"/>
      <c r="E22" s="191"/>
      <c r="F22" s="819"/>
      <c r="G22" s="306"/>
      <c r="H22" s="306"/>
      <c r="I22" s="425"/>
      <c r="J22" s="191"/>
    </row>
    <row r="23" spans="1:10" s="438" customFormat="1" ht="15" customHeight="1">
      <c r="A23" s="191"/>
      <c r="B23" s="815"/>
      <c r="C23" s="816"/>
      <c r="D23" s="817"/>
      <c r="E23" s="191"/>
      <c r="F23" s="819"/>
      <c r="G23" s="306"/>
      <c r="H23" s="306"/>
      <c r="I23" s="425"/>
      <c r="J23" s="191"/>
    </row>
    <row r="24" spans="1:10" s="438" customFormat="1" ht="15" customHeight="1">
      <c r="A24" s="191"/>
      <c r="B24" s="815"/>
      <c r="C24" s="816"/>
      <c r="D24" s="817"/>
      <c r="E24" s="191"/>
      <c r="F24" s="818"/>
      <c r="G24" s="306"/>
      <c r="H24" s="306"/>
      <c r="I24" s="425"/>
      <c r="J24" s="191"/>
    </row>
    <row r="25" spans="1:10" s="438" customFormat="1" ht="15" customHeight="1">
      <c r="A25" s="191"/>
      <c r="B25" s="815"/>
      <c r="C25" s="816"/>
      <c r="D25" s="817"/>
      <c r="E25" s="191"/>
      <c r="F25" s="818"/>
      <c r="G25" s="306"/>
      <c r="H25" s="306"/>
      <c r="I25" s="425"/>
      <c r="J25" s="191"/>
    </row>
    <row r="26" spans="1:10" s="438" customFormat="1" ht="15" customHeight="1">
      <c r="A26" s="191"/>
      <c r="B26" s="815"/>
      <c r="C26" s="816"/>
      <c r="D26" s="817"/>
      <c r="E26" s="191"/>
      <c r="F26" s="818"/>
      <c r="G26" s="306"/>
      <c r="H26" s="306"/>
      <c r="I26" s="425"/>
      <c r="J26" s="191"/>
    </row>
    <row r="27" spans="1:10" s="438" customFormat="1" ht="15" customHeight="1">
      <c r="A27" s="191"/>
      <c r="B27" s="815"/>
      <c r="C27" s="816"/>
      <c r="D27" s="817"/>
      <c r="E27" s="191"/>
      <c r="F27" s="818"/>
      <c r="G27" s="306"/>
      <c r="H27" s="306"/>
      <c r="I27" s="425"/>
      <c r="J27" s="191"/>
    </row>
    <row r="28" spans="1:10" s="438" customFormat="1" ht="15" customHeight="1">
      <c r="A28" s="191"/>
      <c r="B28" s="815"/>
      <c r="C28" s="816"/>
      <c r="D28" s="817"/>
      <c r="E28" s="191"/>
      <c r="F28" s="818"/>
      <c r="G28" s="306"/>
      <c r="H28" s="306"/>
      <c r="I28" s="425"/>
      <c r="J28" s="191"/>
    </row>
    <row r="29" spans="1:10" s="438" customFormat="1" ht="15" customHeight="1">
      <c r="A29" s="191"/>
      <c r="B29" s="815"/>
      <c r="C29" s="816"/>
      <c r="D29" s="817"/>
      <c r="E29" s="191"/>
      <c r="F29" s="818"/>
      <c r="G29" s="306"/>
      <c r="H29" s="306"/>
      <c r="I29" s="425"/>
      <c r="J29" s="191"/>
    </row>
    <row r="30" spans="1:10" s="438" customFormat="1" ht="15" customHeight="1">
      <c r="A30" s="191"/>
      <c r="B30" s="815"/>
      <c r="C30" s="816"/>
      <c r="D30" s="817"/>
      <c r="E30" s="191"/>
      <c r="F30" s="818"/>
      <c r="G30" s="306"/>
      <c r="H30" s="306"/>
      <c r="I30" s="425"/>
      <c r="J30" s="191"/>
    </row>
    <row r="31" spans="1:10" s="438" customFormat="1" ht="15" customHeight="1">
      <c r="A31" s="191"/>
      <c r="B31" s="820"/>
      <c r="C31" s="821"/>
      <c r="D31" s="191"/>
      <c r="E31" s="191"/>
      <c r="F31" s="822"/>
      <c r="G31" s="306"/>
      <c r="H31" s="306"/>
      <c r="I31" s="425"/>
      <c r="J31" s="191"/>
    </row>
    <row r="32" spans="1:10" s="179" customFormat="1" ht="16.5" customHeight="1">
      <c r="A32" s="65"/>
      <c r="B32" s="486" t="s">
        <v>359</v>
      </c>
      <c r="C32" s="823"/>
      <c r="D32" s="65"/>
      <c r="E32" s="319"/>
      <c r="F32" s="822">
        <v>0</v>
      </c>
      <c r="G32" s="72">
        <f>-F35</f>
        <v>0</v>
      </c>
      <c r="H32" s="306" t="str">
        <f t="shared" ref="H32:H36" si="0">IF(G32=F32,"",G32-F32)</f>
        <v/>
      </c>
      <c r="I32" s="425" t="str">
        <f t="shared" ref="I32:I36" si="1">IF(OR(F32=0,G32=F32),"",ROUND(H32/ABS(F32),4))</f>
        <v/>
      </c>
      <c r="J32" s="195"/>
    </row>
    <row r="33" spans="1:10" s="179" customFormat="1" ht="16.5" customHeight="1">
      <c r="A33" s="65"/>
      <c r="B33" s="486"/>
      <c r="C33" s="823"/>
      <c r="D33" s="65"/>
      <c r="E33" s="319"/>
      <c r="F33" s="72"/>
      <c r="G33" s="72"/>
      <c r="H33" s="306" t="str">
        <f t="shared" si="0"/>
        <v/>
      </c>
      <c r="I33" s="425" t="str">
        <f t="shared" si="1"/>
        <v/>
      </c>
      <c r="J33" s="195"/>
    </row>
    <row r="34" spans="1:10" s="179" customFormat="1" ht="16.5" customHeight="1">
      <c r="A34" s="961" t="s">
        <v>255</v>
      </c>
      <c r="B34" s="961"/>
      <c r="C34" s="823"/>
      <c r="D34" s="65"/>
      <c r="E34" s="319"/>
      <c r="F34" s="72">
        <f>SUM(F7:F33)</f>
        <v>0</v>
      </c>
      <c r="G34" s="72">
        <f>SUM(G7:G33)</f>
        <v>0</v>
      </c>
      <c r="H34" s="306" t="str">
        <f t="shared" si="0"/>
        <v/>
      </c>
      <c r="I34" s="425" t="str">
        <f t="shared" si="1"/>
        <v/>
      </c>
      <c r="J34" s="195"/>
    </row>
    <row r="35" spans="1:10" s="179" customFormat="1" ht="16.5" customHeight="1">
      <c r="A35" s="961" t="s">
        <v>360</v>
      </c>
      <c r="B35" s="961"/>
      <c r="C35" s="823"/>
      <c r="D35" s="65"/>
      <c r="E35" s="319"/>
      <c r="F35" s="72"/>
      <c r="G35" s="72"/>
      <c r="H35" s="306" t="str">
        <f t="shared" si="0"/>
        <v/>
      </c>
      <c r="I35" s="425" t="str">
        <f t="shared" si="1"/>
        <v/>
      </c>
      <c r="J35" s="195"/>
    </row>
    <row r="36" spans="1:10" s="179" customFormat="1" ht="16.5" customHeight="1">
      <c r="A36" s="962" t="s">
        <v>255</v>
      </c>
      <c r="B36" s="962"/>
      <c r="C36" s="824"/>
      <c r="D36" s="191"/>
      <c r="E36" s="191"/>
      <c r="F36" s="72">
        <f>F34-F35</f>
        <v>0</v>
      </c>
      <c r="G36" s="72">
        <f>G34-G35</f>
        <v>0</v>
      </c>
      <c r="H36" s="306" t="str">
        <f t="shared" si="0"/>
        <v/>
      </c>
      <c r="I36" s="425" t="str">
        <f t="shared" si="1"/>
        <v/>
      </c>
      <c r="J36" s="195"/>
    </row>
    <row r="37" spans="1:10" ht="14.25" customHeight="1">
      <c r="A37" s="180" t="str">
        <f>基本情况!C19</f>
        <v>产权持有单位填表人：田仕军</v>
      </c>
      <c r="G37" s="76" t="str">
        <f>基本情况!D19</f>
        <v>评估人员：邓泽华、余颖莉、李英婕</v>
      </c>
    </row>
    <row r="38" spans="1:10" ht="14.25" customHeight="1">
      <c r="A38" s="180" t="str">
        <f>基本情况!C2</f>
        <v>填表日期：2022年4月26日</v>
      </c>
    </row>
  </sheetData>
  <mergeCells count="5">
    <mergeCell ref="A1:J1"/>
    <mergeCell ref="A2:J2"/>
    <mergeCell ref="A34:B34"/>
    <mergeCell ref="A35:B35"/>
    <mergeCell ref="A36:B36"/>
  </mergeCells>
  <phoneticPr fontId="24" type="noConversion"/>
  <hyperlinks>
    <hyperlink ref="J3" location="基本情况!A1" display="表3-6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8"/>
  <sheetViews>
    <sheetView view="pageBreakPreview" zoomScale="98" zoomScaleNormal="100" zoomScaleSheetLayoutView="98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77" customWidth="1"/>
    <col min="2" max="2" width="38.25" style="76" customWidth="1"/>
    <col min="3" max="3" width="15.625" style="76" customWidth="1"/>
    <col min="4" max="4" width="20.5" style="76" customWidth="1"/>
    <col min="5" max="5" width="14" style="76" customWidth="1"/>
    <col min="6" max="6" width="14.875" style="76" customWidth="1"/>
    <col min="7" max="7" width="10" style="76" customWidth="1"/>
    <col min="8" max="8" width="9" style="76"/>
    <col min="9" max="9" width="15" style="76" customWidth="1"/>
    <col min="10" max="16384" width="9" style="76"/>
  </cols>
  <sheetData>
    <row r="1" spans="1:9" ht="30" customHeight="1">
      <c r="A1" s="963" t="s">
        <v>361</v>
      </c>
      <c r="B1" s="959"/>
      <c r="C1" s="959"/>
      <c r="D1" s="959"/>
      <c r="E1" s="959"/>
      <c r="F1" s="959"/>
      <c r="G1" s="959"/>
    </row>
    <row r="2" spans="1:9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</row>
    <row r="3" spans="1:9" ht="14.25" customHeight="1">
      <c r="G3" s="181" t="s">
        <v>362</v>
      </c>
    </row>
    <row r="4" spans="1:9" ht="14.25" customHeight="1">
      <c r="G4" s="181"/>
      <c r="I4" s="801"/>
    </row>
    <row r="5" spans="1:9" ht="14.25" customHeight="1">
      <c r="A5" s="180" t="str">
        <f>基本情况!B2</f>
        <v>产权持有单位：瓮福（集团）有限责任公司</v>
      </c>
      <c r="G5" s="182" t="s">
        <v>247</v>
      </c>
      <c r="I5" s="801"/>
    </row>
    <row r="6" spans="1:9" s="177" customFormat="1" ht="16.5" customHeight="1">
      <c r="A6" s="62" t="s">
        <v>219</v>
      </c>
      <c r="B6" s="183" t="s">
        <v>8</v>
      </c>
      <c r="C6" s="62" t="s">
        <v>250</v>
      </c>
      <c r="D6" s="62" t="s">
        <v>251</v>
      </c>
      <c r="E6" s="62" t="s">
        <v>252</v>
      </c>
      <c r="F6" s="62" t="s">
        <v>253</v>
      </c>
      <c r="G6" s="62" t="s">
        <v>258</v>
      </c>
    </row>
    <row r="7" spans="1:9" s="438" customFormat="1" ht="16.5" customHeight="1">
      <c r="A7" s="937" t="s">
        <v>363</v>
      </c>
      <c r="B7" s="807" t="s">
        <v>364</v>
      </c>
      <c r="C7" s="808">
        <f>'3.7.1应收利息 '!G28</f>
        <v>0</v>
      </c>
      <c r="D7" s="808">
        <f>'3.7.1应收利息 '!H28</f>
        <v>0</v>
      </c>
      <c r="E7" s="307" t="str">
        <f t="shared" ref="E7" si="0">IF(D7=C7,"",D7-C7)</f>
        <v/>
      </c>
      <c r="F7" s="425" t="str">
        <f t="shared" ref="F7" si="1">IF(OR(C7=0,D7=C7),"",ROUND(E7/ABS(C7),4))</f>
        <v/>
      </c>
      <c r="G7" s="191"/>
    </row>
    <row r="8" spans="1:9" s="438" customFormat="1" ht="16.5" customHeight="1">
      <c r="A8" s="937" t="s">
        <v>365</v>
      </c>
      <c r="B8" s="807" t="s">
        <v>366</v>
      </c>
      <c r="C8" s="808">
        <f>'3.7.2应收股利 '!G27</f>
        <v>0</v>
      </c>
      <c r="D8" s="808">
        <f>'3.7.2应收股利 '!H27</f>
        <v>0</v>
      </c>
      <c r="E8" s="307" t="str">
        <f t="shared" ref="E8:E26" si="2">IF(D8=C8,"",D8-C8)</f>
        <v/>
      </c>
      <c r="F8" s="425" t="str">
        <f t="shared" ref="F8:F26" si="3">IF(OR(C8=0,D8=C8),"",ROUND(E8/ABS(C8),4))</f>
        <v/>
      </c>
      <c r="G8" s="191"/>
    </row>
    <row r="9" spans="1:9" s="438" customFormat="1" ht="16.5" customHeight="1">
      <c r="A9" s="937" t="s">
        <v>367</v>
      </c>
      <c r="B9" s="807" t="s">
        <v>39</v>
      </c>
      <c r="C9" s="808">
        <f>'3.7.3其他应收款-其他 '!F30</f>
        <v>0</v>
      </c>
      <c r="D9" s="808">
        <f>'3.7.3其他应收款-其他 '!G30</f>
        <v>0</v>
      </c>
      <c r="E9" s="307" t="str">
        <f t="shared" si="2"/>
        <v/>
      </c>
      <c r="F9" s="425" t="str">
        <f t="shared" si="3"/>
        <v/>
      </c>
      <c r="G9" s="191"/>
    </row>
    <row r="10" spans="1:9" s="438" customFormat="1" ht="16.5" customHeight="1">
      <c r="A10" s="191"/>
      <c r="B10" s="809"/>
      <c r="C10" s="808"/>
      <c r="D10" s="306"/>
      <c r="E10" s="307" t="str">
        <f t="shared" si="2"/>
        <v/>
      </c>
      <c r="F10" s="425" t="str">
        <f t="shared" si="3"/>
        <v/>
      </c>
      <c r="G10" s="191"/>
    </row>
    <row r="11" spans="1:9" s="438" customFormat="1" ht="16.5" customHeight="1">
      <c r="A11" s="191"/>
      <c r="B11" s="810"/>
      <c r="C11" s="808"/>
      <c r="D11" s="306"/>
      <c r="E11" s="307" t="str">
        <f t="shared" si="2"/>
        <v/>
      </c>
      <c r="F11" s="425" t="str">
        <f t="shared" si="3"/>
        <v/>
      </c>
      <c r="G11" s="191"/>
    </row>
    <row r="12" spans="1:9" s="438" customFormat="1" ht="16.5" customHeight="1">
      <c r="A12" s="191"/>
      <c r="B12" s="809"/>
      <c r="C12" s="808"/>
      <c r="D12" s="306"/>
      <c r="E12" s="307" t="str">
        <f t="shared" si="2"/>
        <v/>
      </c>
      <c r="F12" s="425" t="str">
        <f t="shared" si="3"/>
        <v/>
      </c>
      <c r="G12" s="191"/>
    </row>
    <row r="13" spans="1:9" s="438" customFormat="1" ht="16.5" customHeight="1">
      <c r="A13" s="191"/>
      <c r="B13" s="809"/>
      <c r="C13" s="808"/>
      <c r="D13" s="306"/>
      <c r="E13" s="307" t="str">
        <f t="shared" si="2"/>
        <v/>
      </c>
      <c r="F13" s="425" t="str">
        <f t="shared" si="3"/>
        <v/>
      </c>
      <c r="G13" s="191"/>
    </row>
    <row r="14" spans="1:9" s="438" customFormat="1" ht="16.5" customHeight="1">
      <c r="A14" s="191"/>
      <c r="B14" s="809"/>
      <c r="C14" s="808"/>
      <c r="D14" s="306"/>
      <c r="E14" s="307" t="str">
        <f t="shared" si="2"/>
        <v/>
      </c>
      <c r="F14" s="425" t="str">
        <f t="shared" si="3"/>
        <v/>
      </c>
      <c r="G14" s="191"/>
    </row>
    <row r="15" spans="1:9" s="438" customFormat="1" ht="16.5" customHeight="1">
      <c r="A15" s="191"/>
      <c r="B15" s="809"/>
      <c r="C15" s="808"/>
      <c r="D15" s="306"/>
      <c r="E15" s="307" t="str">
        <f t="shared" si="2"/>
        <v/>
      </c>
      <c r="F15" s="425" t="str">
        <f t="shared" si="3"/>
        <v/>
      </c>
      <c r="G15" s="191"/>
    </row>
    <row r="16" spans="1:9" s="438" customFormat="1" ht="16.5" customHeight="1">
      <c r="A16" s="191"/>
      <c r="B16" s="809"/>
      <c r="C16" s="808"/>
      <c r="D16" s="306"/>
      <c r="E16" s="307" t="str">
        <f t="shared" si="2"/>
        <v/>
      </c>
      <c r="F16" s="425" t="str">
        <f t="shared" si="3"/>
        <v/>
      </c>
      <c r="G16" s="191"/>
    </row>
    <row r="17" spans="1:7" s="438" customFormat="1" ht="16.5" customHeight="1">
      <c r="A17" s="191"/>
      <c r="B17" s="809"/>
      <c r="C17" s="808"/>
      <c r="D17" s="306"/>
      <c r="E17" s="307" t="str">
        <f t="shared" si="2"/>
        <v/>
      </c>
      <c r="F17" s="425" t="str">
        <f t="shared" si="3"/>
        <v/>
      </c>
      <c r="G17" s="191"/>
    </row>
    <row r="18" spans="1:7" s="438" customFormat="1" ht="16.5" customHeight="1">
      <c r="A18" s="191"/>
      <c r="B18" s="809"/>
      <c r="C18" s="808"/>
      <c r="D18" s="306"/>
      <c r="E18" s="307" t="str">
        <f t="shared" si="2"/>
        <v/>
      </c>
      <c r="F18" s="425" t="str">
        <f t="shared" si="3"/>
        <v/>
      </c>
      <c r="G18" s="191"/>
    </row>
    <row r="19" spans="1:7" s="438" customFormat="1" ht="16.5" customHeight="1">
      <c r="A19" s="191"/>
      <c r="B19" s="809"/>
      <c r="C19" s="808"/>
      <c r="D19" s="306"/>
      <c r="E19" s="307" t="str">
        <f t="shared" si="2"/>
        <v/>
      </c>
      <c r="F19" s="425" t="str">
        <f t="shared" si="3"/>
        <v/>
      </c>
      <c r="G19" s="191"/>
    </row>
    <row r="20" spans="1:7" s="438" customFormat="1" ht="16.5" customHeight="1">
      <c r="A20" s="191"/>
      <c r="B20" s="809"/>
      <c r="C20" s="808"/>
      <c r="D20" s="306"/>
      <c r="E20" s="307" t="str">
        <f t="shared" si="2"/>
        <v/>
      </c>
      <c r="F20" s="425" t="str">
        <f t="shared" si="3"/>
        <v/>
      </c>
      <c r="G20" s="191"/>
    </row>
    <row r="21" spans="1:7" s="438" customFormat="1" ht="16.5" customHeight="1">
      <c r="A21" s="191"/>
      <c r="B21" s="809"/>
      <c r="C21" s="808"/>
      <c r="D21" s="306"/>
      <c r="E21" s="307" t="str">
        <f t="shared" si="2"/>
        <v/>
      </c>
      <c r="F21" s="425" t="str">
        <f t="shared" si="3"/>
        <v/>
      </c>
      <c r="G21" s="191"/>
    </row>
    <row r="22" spans="1:7" s="438" customFormat="1" ht="16.5" customHeight="1">
      <c r="A22" s="191"/>
      <c r="B22" s="809"/>
      <c r="C22" s="808"/>
      <c r="D22" s="306"/>
      <c r="E22" s="307" t="str">
        <f t="shared" si="2"/>
        <v/>
      </c>
      <c r="F22" s="425" t="str">
        <f t="shared" si="3"/>
        <v/>
      </c>
      <c r="G22" s="191"/>
    </row>
    <row r="23" spans="1:7" ht="16.5" customHeight="1">
      <c r="A23" s="191"/>
      <c r="B23" s="809"/>
      <c r="C23" s="72"/>
      <c r="D23" s="306"/>
      <c r="E23" s="307"/>
      <c r="F23" s="425"/>
      <c r="G23" s="190"/>
    </row>
    <row r="24" spans="1:7" ht="16.5" customHeight="1">
      <c r="A24" s="297"/>
      <c r="B24" s="190"/>
      <c r="C24" s="320"/>
      <c r="D24" s="72"/>
      <c r="E24" s="307" t="str">
        <f t="shared" si="2"/>
        <v/>
      </c>
      <c r="F24" s="425" t="str">
        <f t="shared" si="3"/>
        <v/>
      </c>
      <c r="G24" s="190"/>
    </row>
    <row r="25" spans="1:7" ht="16.5" customHeight="1">
      <c r="A25" s="964"/>
      <c r="B25" s="964"/>
      <c r="C25" s="72"/>
      <c r="D25" s="72"/>
      <c r="E25" s="307"/>
      <c r="F25" s="425"/>
      <c r="G25" s="195"/>
    </row>
    <row r="26" spans="1:7" ht="16.5" customHeight="1">
      <c r="A26" s="965" t="s">
        <v>255</v>
      </c>
      <c r="B26" s="965"/>
      <c r="C26" s="72">
        <f>SUM(C7:C25)</f>
        <v>0</v>
      </c>
      <c r="D26" s="72">
        <f>SUM(D7:D25)</f>
        <v>0</v>
      </c>
      <c r="E26" s="307" t="str">
        <f t="shared" si="2"/>
        <v/>
      </c>
      <c r="F26" s="425" t="str">
        <f t="shared" si="3"/>
        <v/>
      </c>
      <c r="G26" s="811"/>
    </row>
    <row r="27" spans="1:7" ht="14.25" customHeight="1">
      <c r="A27" s="180" t="str">
        <f>基本情况!C20</f>
        <v>产权持有单位填表人：田仕军</v>
      </c>
      <c r="C27" s="812"/>
      <c r="D27" s="76" t="str">
        <f>基本情况!D20</f>
        <v>评估人员：邓泽华、余颖莉、李英婕</v>
      </c>
    </row>
    <row r="28" spans="1:7" ht="14.25" customHeight="1">
      <c r="A28" s="180" t="str">
        <f>基本情况!C2</f>
        <v>填表日期：2022年4月26日</v>
      </c>
      <c r="C28" s="801"/>
    </row>
  </sheetData>
  <mergeCells count="4">
    <mergeCell ref="A1:G1"/>
    <mergeCell ref="A2:G2"/>
    <mergeCell ref="A25:B25"/>
    <mergeCell ref="A26:B26"/>
  </mergeCells>
  <phoneticPr fontId="24" type="noConversion"/>
  <hyperlinks>
    <hyperlink ref="G3" location="基本情况!A1" display="表3-7"/>
    <hyperlink ref="B7" location="'3.6.1应收利息 '!A1" display="应收利息"/>
    <hyperlink ref="B8" location="'3.6.2应收股利 '!A1" display="应收股利"/>
    <hyperlink ref="B9" location="'3.6.3其他应收款-其他 '!A1" display="其他应收款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0"/>
  <sheetViews>
    <sheetView workbookViewId="0">
      <pane xSplit="1" ySplit="7" topLeftCell="B23" activePane="bottomRight" state="frozen"/>
      <selection pane="topRight"/>
      <selection pane="bottomLeft"/>
      <selection pane="bottomRight" activeCell="B15" sqref="B15"/>
    </sheetView>
  </sheetViews>
  <sheetFormatPr defaultColWidth="9" defaultRowHeight="15" customHeight="1"/>
  <cols>
    <col min="1" max="1" width="5.875" style="120" customWidth="1"/>
    <col min="2" max="2" width="22.125" style="116" customWidth="1"/>
    <col min="3" max="3" width="9.75" style="116" customWidth="1"/>
    <col min="4" max="4" width="9.625" style="116" customWidth="1"/>
    <col min="5" max="5" width="10.75" style="123" customWidth="1"/>
    <col min="6" max="6" width="11.5" style="123" customWidth="1"/>
    <col min="7" max="7" width="13.125" style="123" customWidth="1"/>
    <col min="8" max="9" width="12.375" style="123" customWidth="1"/>
    <col min="10" max="10" width="10.5" style="123" customWidth="1"/>
    <col min="11" max="11" width="7.125" style="123" customWidth="1"/>
    <col min="12" max="257" width="9" style="123"/>
    <col min="258" max="258" width="6.25" style="123" customWidth="1"/>
    <col min="259" max="259" width="22.125" style="123" customWidth="1"/>
    <col min="260" max="260" width="9.75" style="123" customWidth="1"/>
    <col min="261" max="261" width="11.875" style="123" customWidth="1"/>
    <col min="262" max="262" width="10.75" style="123" customWidth="1"/>
    <col min="263" max="263" width="11.5" style="123" customWidth="1"/>
    <col min="264" max="265" width="16.25" style="123" customWidth="1"/>
    <col min="266" max="267" width="11.875" style="123" customWidth="1"/>
    <col min="268" max="513" width="9" style="123"/>
    <col min="514" max="514" width="6.25" style="123" customWidth="1"/>
    <col min="515" max="515" width="22.125" style="123" customWidth="1"/>
    <col min="516" max="516" width="9.75" style="123" customWidth="1"/>
    <col min="517" max="517" width="11.875" style="123" customWidth="1"/>
    <col min="518" max="518" width="10.75" style="123" customWidth="1"/>
    <col min="519" max="519" width="11.5" style="123" customWidth="1"/>
    <col min="520" max="521" width="16.25" style="123" customWidth="1"/>
    <col min="522" max="523" width="11.875" style="123" customWidth="1"/>
    <col min="524" max="769" width="9" style="123"/>
    <col min="770" max="770" width="6.25" style="123" customWidth="1"/>
    <col min="771" max="771" width="22.125" style="123" customWidth="1"/>
    <col min="772" max="772" width="9.75" style="123" customWidth="1"/>
    <col min="773" max="773" width="11.875" style="123" customWidth="1"/>
    <col min="774" max="774" width="10.75" style="123" customWidth="1"/>
    <col min="775" max="775" width="11.5" style="123" customWidth="1"/>
    <col min="776" max="777" width="16.25" style="123" customWidth="1"/>
    <col min="778" max="779" width="11.875" style="123" customWidth="1"/>
    <col min="780" max="1025" width="9" style="123"/>
    <col min="1026" max="1026" width="6.25" style="123" customWidth="1"/>
    <col min="1027" max="1027" width="22.125" style="123" customWidth="1"/>
    <col min="1028" max="1028" width="9.75" style="123" customWidth="1"/>
    <col min="1029" max="1029" width="11.875" style="123" customWidth="1"/>
    <col min="1030" max="1030" width="10.75" style="123" customWidth="1"/>
    <col min="1031" max="1031" width="11.5" style="123" customWidth="1"/>
    <col min="1032" max="1033" width="16.25" style="123" customWidth="1"/>
    <col min="1034" max="1035" width="11.875" style="123" customWidth="1"/>
    <col min="1036" max="1281" width="9" style="123"/>
    <col min="1282" max="1282" width="6.25" style="123" customWidth="1"/>
    <col min="1283" max="1283" width="22.125" style="123" customWidth="1"/>
    <col min="1284" max="1284" width="9.75" style="123" customWidth="1"/>
    <col min="1285" max="1285" width="11.875" style="123" customWidth="1"/>
    <col min="1286" max="1286" width="10.75" style="123" customWidth="1"/>
    <col min="1287" max="1287" width="11.5" style="123" customWidth="1"/>
    <col min="1288" max="1289" width="16.25" style="123" customWidth="1"/>
    <col min="1290" max="1291" width="11.875" style="123" customWidth="1"/>
    <col min="1292" max="1537" width="9" style="123"/>
    <col min="1538" max="1538" width="6.25" style="123" customWidth="1"/>
    <col min="1539" max="1539" width="22.125" style="123" customWidth="1"/>
    <col min="1540" max="1540" width="9.75" style="123" customWidth="1"/>
    <col min="1541" max="1541" width="11.875" style="123" customWidth="1"/>
    <col min="1542" max="1542" width="10.75" style="123" customWidth="1"/>
    <col min="1543" max="1543" width="11.5" style="123" customWidth="1"/>
    <col min="1544" max="1545" width="16.25" style="123" customWidth="1"/>
    <col min="1546" max="1547" width="11.875" style="123" customWidth="1"/>
    <col min="1548" max="1793" width="9" style="123"/>
    <col min="1794" max="1794" width="6.25" style="123" customWidth="1"/>
    <col min="1795" max="1795" width="22.125" style="123" customWidth="1"/>
    <col min="1796" max="1796" width="9.75" style="123" customWidth="1"/>
    <col min="1797" max="1797" width="11.875" style="123" customWidth="1"/>
    <col min="1798" max="1798" width="10.75" style="123" customWidth="1"/>
    <col min="1799" max="1799" width="11.5" style="123" customWidth="1"/>
    <col min="1800" max="1801" width="16.25" style="123" customWidth="1"/>
    <col min="1802" max="1803" width="11.875" style="123" customWidth="1"/>
    <col min="1804" max="2049" width="9" style="123"/>
    <col min="2050" max="2050" width="6.25" style="123" customWidth="1"/>
    <col min="2051" max="2051" width="22.125" style="123" customWidth="1"/>
    <col min="2052" max="2052" width="9.75" style="123" customWidth="1"/>
    <col min="2053" max="2053" width="11.875" style="123" customWidth="1"/>
    <col min="2054" max="2054" width="10.75" style="123" customWidth="1"/>
    <col min="2055" max="2055" width="11.5" style="123" customWidth="1"/>
    <col min="2056" max="2057" width="16.25" style="123" customWidth="1"/>
    <col min="2058" max="2059" width="11.875" style="123" customWidth="1"/>
    <col min="2060" max="2305" width="9" style="123"/>
    <col min="2306" max="2306" width="6.25" style="123" customWidth="1"/>
    <col min="2307" max="2307" width="22.125" style="123" customWidth="1"/>
    <col min="2308" max="2308" width="9.75" style="123" customWidth="1"/>
    <col min="2309" max="2309" width="11.875" style="123" customWidth="1"/>
    <col min="2310" max="2310" width="10.75" style="123" customWidth="1"/>
    <col min="2311" max="2311" width="11.5" style="123" customWidth="1"/>
    <col min="2312" max="2313" width="16.25" style="123" customWidth="1"/>
    <col min="2314" max="2315" width="11.875" style="123" customWidth="1"/>
    <col min="2316" max="2561" width="9" style="123"/>
    <col min="2562" max="2562" width="6.25" style="123" customWidth="1"/>
    <col min="2563" max="2563" width="22.125" style="123" customWidth="1"/>
    <col min="2564" max="2564" width="9.75" style="123" customWidth="1"/>
    <col min="2565" max="2565" width="11.875" style="123" customWidth="1"/>
    <col min="2566" max="2566" width="10.75" style="123" customWidth="1"/>
    <col min="2567" max="2567" width="11.5" style="123" customWidth="1"/>
    <col min="2568" max="2569" width="16.25" style="123" customWidth="1"/>
    <col min="2570" max="2571" width="11.875" style="123" customWidth="1"/>
    <col min="2572" max="2817" width="9" style="123"/>
    <col min="2818" max="2818" width="6.25" style="123" customWidth="1"/>
    <col min="2819" max="2819" width="22.125" style="123" customWidth="1"/>
    <col min="2820" max="2820" width="9.75" style="123" customWidth="1"/>
    <col min="2821" max="2821" width="11.875" style="123" customWidth="1"/>
    <col min="2822" max="2822" width="10.75" style="123" customWidth="1"/>
    <col min="2823" max="2823" width="11.5" style="123" customWidth="1"/>
    <col min="2824" max="2825" width="16.25" style="123" customWidth="1"/>
    <col min="2826" max="2827" width="11.875" style="123" customWidth="1"/>
    <col min="2828" max="3073" width="9" style="123"/>
    <col min="3074" max="3074" width="6.25" style="123" customWidth="1"/>
    <col min="3075" max="3075" width="22.125" style="123" customWidth="1"/>
    <col min="3076" max="3076" width="9.75" style="123" customWidth="1"/>
    <col min="3077" max="3077" width="11.875" style="123" customWidth="1"/>
    <col min="3078" max="3078" width="10.75" style="123" customWidth="1"/>
    <col min="3079" max="3079" width="11.5" style="123" customWidth="1"/>
    <col min="3080" max="3081" width="16.25" style="123" customWidth="1"/>
    <col min="3082" max="3083" width="11.875" style="123" customWidth="1"/>
    <col min="3084" max="3329" width="9" style="123"/>
    <col min="3330" max="3330" width="6.25" style="123" customWidth="1"/>
    <col min="3331" max="3331" width="22.125" style="123" customWidth="1"/>
    <col min="3332" max="3332" width="9.75" style="123" customWidth="1"/>
    <col min="3333" max="3333" width="11.875" style="123" customWidth="1"/>
    <col min="3334" max="3334" width="10.75" style="123" customWidth="1"/>
    <col min="3335" max="3335" width="11.5" style="123" customWidth="1"/>
    <col min="3336" max="3337" width="16.25" style="123" customWidth="1"/>
    <col min="3338" max="3339" width="11.875" style="123" customWidth="1"/>
    <col min="3340" max="3585" width="9" style="123"/>
    <col min="3586" max="3586" width="6.25" style="123" customWidth="1"/>
    <col min="3587" max="3587" width="22.125" style="123" customWidth="1"/>
    <col min="3588" max="3588" width="9.75" style="123" customWidth="1"/>
    <col min="3589" max="3589" width="11.875" style="123" customWidth="1"/>
    <col min="3590" max="3590" width="10.75" style="123" customWidth="1"/>
    <col min="3591" max="3591" width="11.5" style="123" customWidth="1"/>
    <col min="3592" max="3593" width="16.25" style="123" customWidth="1"/>
    <col min="3594" max="3595" width="11.875" style="123" customWidth="1"/>
    <col min="3596" max="3841" width="9" style="123"/>
    <col min="3842" max="3842" width="6.25" style="123" customWidth="1"/>
    <col min="3843" max="3843" width="22.125" style="123" customWidth="1"/>
    <col min="3844" max="3844" width="9.75" style="123" customWidth="1"/>
    <col min="3845" max="3845" width="11.875" style="123" customWidth="1"/>
    <col min="3846" max="3846" width="10.75" style="123" customWidth="1"/>
    <col min="3847" max="3847" width="11.5" style="123" customWidth="1"/>
    <col min="3848" max="3849" width="16.25" style="123" customWidth="1"/>
    <col min="3850" max="3851" width="11.875" style="123" customWidth="1"/>
    <col min="3852" max="4097" width="9" style="123"/>
    <col min="4098" max="4098" width="6.25" style="123" customWidth="1"/>
    <col min="4099" max="4099" width="22.125" style="123" customWidth="1"/>
    <col min="4100" max="4100" width="9.75" style="123" customWidth="1"/>
    <col min="4101" max="4101" width="11.875" style="123" customWidth="1"/>
    <col min="4102" max="4102" width="10.75" style="123" customWidth="1"/>
    <col min="4103" max="4103" width="11.5" style="123" customWidth="1"/>
    <col min="4104" max="4105" width="16.25" style="123" customWidth="1"/>
    <col min="4106" max="4107" width="11.875" style="123" customWidth="1"/>
    <col min="4108" max="4353" width="9" style="123"/>
    <col min="4354" max="4354" width="6.25" style="123" customWidth="1"/>
    <col min="4355" max="4355" width="22.125" style="123" customWidth="1"/>
    <col min="4356" max="4356" width="9.75" style="123" customWidth="1"/>
    <col min="4357" max="4357" width="11.875" style="123" customWidth="1"/>
    <col min="4358" max="4358" width="10.75" style="123" customWidth="1"/>
    <col min="4359" max="4359" width="11.5" style="123" customWidth="1"/>
    <col min="4360" max="4361" width="16.25" style="123" customWidth="1"/>
    <col min="4362" max="4363" width="11.875" style="123" customWidth="1"/>
    <col min="4364" max="4609" width="9" style="123"/>
    <col min="4610" max="4610" width="6.25" style="123" customWidth="1"/>
    <col min="4611" max="4611" width="22.125" style="123" customWidth="1"/>
    <col min="4612" max="4612" width="9.75" style="123" customWidth="1"/>
    <col min="4613" max="4613" width="11.875" style="123" customWidth="1"/>
    <col min="4614" max="4614" width="10.75" style="123" customWidth="1"/>
    <col min="4615" max="4615" width="11.5" style="123" customWidth="1"/>
    <col min="4616" max="4617" width="16.25" style="123" customWidth="1"/>
    <col min="4618" max="4619" width="11.875" style="123" customWidth="1"/>
    <col min="4620" max="4865" width="9" style="123"/>
    <col min="4866" max="4866" width="6.25" style="123" customWidth="1"/>
    <col min="4867" max="4867" width="22.125" style="123" customWidth="1"/>
    <col min="4868" max="4868" width="9.75" style="123" customWidth="1"/>
    <col min="4869" max="4869" width="11.875" style="123" customWidth="1"/>
    <col min="4870" max="4870" width="10.75" style="123" customWidth="1"/>
    <col min="4871" max="4871" width="11.5" style="123" customWidth="1"/>
    <col min="4872" max="4873" width="16.25" style="123" customWidth="1"/>
    <col min="4874" max="4875" width="11.875" style="123" customWidth="1"/>
    <col min="4876" max="5121" width="9" style="123"/>
    <col min="5122" max="5122" width="6.25" style="123" customWidth="1"/>
    <col min="5123" max="5123" width="22.125" style="123" customWidth="1"/>
    <col min="5124" max="5124" width="9.75" style="123" customWidth="1"/>
    <col min="5125" max="5125" width="11.875" style="123" customWidth="1"/>
    <col min="5126" max="5126" width="10.75" style="123" customWidth="1"/>
    <col min="5127" max="5127" width="11.5" style="123" customWidth="1"/>
    <col min="5128" max="5129" width="16.25" style="123" customWidth="1"/>
    <col min="5130" max="5131" width="11.875" style="123" customWidth="1"/>
    <col min="5132" max="5377" width="9" style="123"/>
    <col min="5378" max="5378" width="6.25" style="123" customWidth="1"/>
    <col min="5379" max="5379" width="22.125" style="123" customWidth="1"/>
    <col min="5380" max="5380" width="9.75" style="123" customWidth="1"/>
    <col min="5381" max="5381" width="11.875" style="123" customWidth="1"/>
    <col min="5382" max="5382" width="10.75" style="123" customWidth="1"/>
    <col min="5383" max="5383" width="11.5" style="123" customWidth="1"/>
    <col min="5384" max="5385" width="16.25" style="123" customWidth="1"/>
    <col min="5386" max="5387" width="11.875" style="123" customWidth="1"/>
    <col min="5388" max="5633" width="9" style="123"/>
    <col min="5634" max="5634" width="6.25" style="123" customWidth="1"/>
    <col min="5635" max="5635" width="22.125" style="123" customWidth="1"/>
    <col min="5636" max="5636" width="9.75" style="123" customWidth="1"/>
    <col min="5637" max="5637" width="11.875" style="123" customWidth="1"/>
    <col min="5638" max="5638" width="10.75" style="123" customWidth="1"/>
    <col min="5639" max="5639" width="11.5" style="123" customWidth="1"/>
    <col min="5640" max="5641" width="16.25" style="123" customWidth="1"/>
    <col min="5642" max="5643" width="11.875" style="123" customWidth="1"/>
    <col min="5644" max="5889" width="9" style="123"/>
    <col min="5890" max="5890" width="6.25" style="123" customWidth="1"/>
    <col min="5891" max="5891" width="22.125" style="123" customWidth="1"/>
    <col min="5892" max="5892" width="9.75" style="123" customWidth="1"/>
    <col min="5893" max="5893" width="11.875" style="123" customWidth="1"/>
    <col min="5894" max="5894" width="10.75" style="123" customWidth="1"/>
    <col min="5895" max="5895" width="11.5" style="123" customWidth="1"/>
    <col min="5896" max="5897" width="16.25" style="123" customWidth="1"/>
    <col min="5898" max="5899" width="11.875" style="123" customWidth="1"/>
    <col min="5900" max="6145" width="9" style="123"/>
    <col min="6146" max="6146" width="6.25" style="123" customWidth="1"/>
    <col min="6147" max="6147" width="22.125" style="123" customWidth="1"/>
    <col min="6148" max="6148" width="9.75" style="123" customWidth="1"/>
    <col min="6149" max="6149" width="11.875" style="123" customWidth="1"/>
    <col min="6150" max="6150" width="10.75" style="123" customWidth="1"/>
    <col min="6151" max="6151" width="11.5" style="123" customWidth="1"/>
    <col min="6152" max="6153" width="16.25" style="123" customWidth="1"/>
    <col min="6154" max="6155" width="11.875" style="123" customWidth="1"/>
    <col min="6156" max="6401" width="9" style="123"/>
    <col min="6402" max="6402" width="6.25" style="123" customWidth="1"/>
    <col min="6403" max="6403" width="22.125" style="123" customWidth="1"/>
    <col min="6404" max="6404" width="9.75" style="123" customWidth="1"/>
    <col min="6405" max="6405" width="11.875" style="123" customWidth="1"/>
    <col min="6406" max="6406" width="10.75" style="123" customWidth="1"/>
    <col min="6407" max="6407" width="11.5" style="123" customWidth="1"/>
    <col min="6408" max="6409" width="16.25" style="123" customWidth="1"/>
    <col min="6410" max="6411" width="11.875" style="123" customWidth="1"/>
    <col min="6412" max="6657" width="9" style="123"/>
    <col min="6658" max="6658" width="6.25" style="123" customWidth="1"/>
    <col min="6659" max="6659" width="22.125" style="123" customWidth="1"/>
    <col min="6660" max="6660" width="9.75" style="123" customWidth="1"/>
    <col min="6661" max="6661" width="11.875" style="123" customWidth="1"/>
    <col min="6662" max="6662" width="10.75" style="123" customWidth="1"/>
    <col min="6663" max="6663" width="11.5" style="123" customWidth="1"/>
    <col min="6664" max="6665" width="16.25" style="123" customWidth="1"/>
    <col min="6666" max="6667" width="11.875" style="123" customWidth="1"/>
    <col min="6668" max="6913" width="9" style="123"/>
    <col min="6914" max="6914" width="6.25" style="123" customWidth="1"/>
    <col min="6915" max="6915" width="22.125" style="123" customWidth="1"/>
    <col min="6916" max="6916" width="9.75" style="123" customWidth="1"/>
    <col min="6917" max="6917" width="11.875" style="123" customWidth="1"/>
    <col min="6918" max="6918" width="10.75" style="123" customWidth="1"/>
    <col min="6919" max="6919" width="11.5" style="123" customWidth="1"/>
    <col min="6920" max="6921" width="16.25" style="123" customWidth="1"/>
    <col min="6922" max="6923" width="11.875" style="123" customWidth="1"/>
    <col min="6924" max="7169" width="9" style="123"/>
    <col min="7170" max="7170" width="6.25" style="123" customWidth="1"/>
    <col min="7171" max="7171" width="22.125" style="123" customWidth="1"/>
    <col min="7172" max="7172" width="9.75" style="123" customWidth="1"/>
    <col min="7173" max="7173" width="11.875" style="123" customWidth="1"/>
    <col min="7174" max="7174" width="10.75" style="123" customWidth="1"/>
    <col min="7175" max="7175" width="11.5" style="123" customWidth="1"/>
    <col min="7176" max="7177" width="16.25" style="123" customWidth="1"/>
    <col min="7178" max="7179" width="11.875" style="123" customWidth="1"/>
    <col min="7180" max="7425" width="9" style="123"/>
    <col min="7426" max="7426" width="6.25" style="123" customWidth="1"/>
    <col min="7427" max="7427" width="22.125" style="123" customWidth="1"/>
    <col min="7428" max="7428" width="9.75" style="123" customWidth="1"/>
    <col min="7429" max="7429" width="11.875" style="123" customWidth="1"/>
    <col min="7430" max="7430" width="10.75" style="123" customWidth="1"/>
    <col min="7431" max="7431" width="11.5" style="123" customWidth="1"/>
    <col min="7432" max="7433" width="16.25" style="123" customWidth="1"/>
    <col min="7434" max="7435" width="11.875" style="123" customWidth="1"/>
    <col min="7436" max="7681" width="9" style="123"/>
    <col min="7682" max="7682" width="6.25" style="123" customWidth="1"/>
    <col min="7683" max="7683" width="22.125" style="123" customWidth="1"/>
    <col min="7684" max="7684" width="9.75" style="123" customWidth="1"/>
    <col min="7685" max="7685" width="11.875" style="123" customWidth="1"/>
    <col min="7686" max="7686" width="10.75" style="123" customWidth="1"/>
    <col min="7687" max="7687" width="11.5" style="123" customWidth="1"/>
    <col min="7688" max="7689" width="16.25" style="123" customWidth="1"/>
    <col min="7690" max="7691" width="11.875" style="123" customWidth="1"/>
    <col min="7692" max="7937" width="9" style="123"/>
    <col min="7938" max="7938" width="6.25" style="123" customWidth="1"/>
    <col min="7939" max="7939" width="22.125" style="123" customWidth="1"/>
    <col min="7940" max="7940" width="9.75" style="123" customWidth="1"/>
    <col min="7941" max="7941" width="11.875" style="123" customWidth="1"/>
    <col min="7942" max="7942" width="10.75" style="123" customWidth="1"/>
    <col min="7943" max="7943" width="11.5" style="123" customWidth="1"/>
    <col min="7944" max="7945" width="16.25" style="123" customWidth="1"/>
    <col min="7946" max="7947" width="11.875" style="123" customWidth="1"/>
    <col min="7948" max="8193" width="9" style="123"/>
    <col min="8194" max="8194" width="6.25" style="123" customWidth="1"/>
    <col min="8195" max="8195" width="22.125" style="123" customWidth="1"/>
    <col min="8196" max="8196" width="9.75" style="123" customWidth="1"/>
    <col min="8197" max="8197" width="11.875" style="123" customWidth="1"/>
    <col min="8198" max="8198" width="10.75" style="123" customWidth="1"/>
    <col min="8199" max="8199" width="11.5" style="123" customWidth="1"/>
    <col min="8200" max="8201" width="16.25" style="123" customWidth="1"/>
    <col min="8202" max="8203" width="11.875" style="123" customWidth="1"/>
    <col min="8204" max="8449" width="9" style="123"/>
    <col min="8450" max="8450" width="6.25" style="123" customWidth="1"/>
    <col min="8451" max="8451" width="22.125" style="123" customWidth="1"/>
    <col min="8452" max="8452" width="9.75" style="123" customWidth="1"/>
    <col min="8453" max="8453" width="11.875" style="123" customWidth="1"/>
    <col min="8454" max="8454" width="10.75" style="123" customWidth="1"/>
    <col min="8455" max="8455" width="11.5" style="123" customWidth="1"/>
    <col min="8456" max="8457" width="16.25" style="123" customWidth="1"/>
    <col min="8458" max="8459" width="11.875" style="123" customWidth="1"/>
    <col min="8460" max="8705" width="9" style="123"/>
    <col min="8706" max="8706" width="6.25" style="123" customWidth="1"/>
    <col min="8707" max="8707" width="22.125" style="123" customWidth="1"/>
    <col min="8708" max="8708" width="9.75" style="123" customWidth="1"/>
    <col min="8709" max="8709" width="11.875" style="123" customWidth="1"/>
    <col min="8710" max="8710" width="10.75" style="123" customWidth="1"/>
    <col min="8711" max="8711" width="11.5" style="123" customWidth="1"/>
    <col min="8712" max="8713" width="16.25" style="123" customWidth="1"/>
    <col min="8714" max="8715" width="11.875" style="123" customWidth="1"/>
    <col min="8716" max="8961" width="9" style="123"/>
    <col min="8962" max="8962" width="6.25" style="123" customWidth="1"/>
    <col min="8963" max="8963" width="22.125" style="123" customWidth="1"/>
    <col min="8964" max="8964" width="9.75" style="123" customWidth="1"/>
    <col min="8965" max="8965" width="11.875" style="123" customWidth="1"/>
    <col min="8966" max="8966" width="10.75" style="123" customWidth="1"/>
    <col min="8967" max="8967" width="11.5" style="123" customWidth="1"/>
    <col min="8968" max="8969" width="16.25" style="123" customWidth="1"/>
    <col min="8970" max="8971" width="11.875" style="123" customWidth="1"/>
    <col min="8972" max="9217" width="9" style="123"/>
    <col min="9218" max="9218" width="6.25" style="123" customWidth="1"/>
    <col min="9219" max="9219" width="22.125" style="123" customWidth="1"/>
    <col min="9220" max="9220" width="9.75" style="123" customWidth="1"/>
    <col min="9221" max="9221" width="11.875" style="123" customWidth="1"/>
    <col min="9222" max="9222" width="10.75" style="123" customWidth="1"/>
    <col min="9223" max="9223" width="11.5" style="123" customWidth="1"/>
    <col min="9224" max="9225" width="16.25" style="123" customWidth="1"/>
    <col min="9226" max="9227" width="11.875" style="123" customWidth="1"/>
    <col min="9228" max="9473" width="9" style="123"/>
    <col min="9474" max="9474" width="6.25" style="123" customWidth="1"/>
    <col min="9475" max="9475" width="22.125" style="123" customWidth="1"/>
    <col min="9476" max="9476" width="9.75" style="123" customWidth="1"/>
    <col min="9477" max="9477" width="11.875" style="123" customWidth="1"/>
    <col min="9478" max="9478" width="10.75" style="123" customWidth="1"/>
    <col min="9479" max="9479" width="11.5" style="123" customWidth="1"/>
    <col min="9480" max="9481" width="16.25" style="123" customWidth="1"/>
    <col min="9482" max="9483" width="11.875" style="123" customWidth="1"/>
    <col min="9484" max="9729" width="9" style="123"/>
    <col min="9730" max="9730" width="6.25" style="123" customWidth="1"/>
    <col min="9731" max="9731" width="22.125" style="123" customWidth="1"/>
    <col min="9732" max="9732" width="9.75" style="123" customWidth="1"/>
    <col min="9733" max="9733" width="11.875" style="123" customWidth="1"/>
    <col min="9734" max="9734" width="10.75" style="123" customWidth="1"/>
    <col min="9735" max="9735" width="11.5" style="123" customWidth="1"/>
    <col min="9736" max="9737" width="16.25" style="123" customWidth="1"/>
    <col min="9738" max="9739" width="11.875" style="123" customWidth="1"/>
    <col min="9740" max="9985" width="9" style="123"/>
    <col min="9986" max="9986" width="6.25" style="123" customWidth="1"/>
    <col min="9987" max="9987" width="22.125" style="123" customWidth="1"/>
    <col min="9988" max="9988" width="9.75" style="123" customWidth="1"/>
    <col min="9989" max="9989" width="11.875" style="123" customWidth="1"/>
    <col min="9990" max="9990" width="10.75" style="123" customWidth="1"/>
    <col min="9991" max="9991" width="11.5" style="123" customWidth="1"/>
    <col min="9992" max="9993" width="16.25" style="123" customWidth="1"/>
    <col min="9994" max="9995" width="11.875" style="123" customWidth="1"/>
    <col min="9996" max="10241" width="9" style="123"/>
    <col min="10242" max="10242" width="6.25" style="123" customWidth="1"/>
    <col min="10243" max="10243" width="22.125" style="123" customWidth="1"/>
    <col min="10244" max="10244" width="9.75" style="123" customWidth="1"/>
    <col min="10245" max="10245" width="11.875" style="123" customWidth="1"/>
    <col min="10246" max="10246" width="10.75" style="123" customWidth="1"/>
    <col min="10247" max="10247" width="11.5" style="123" customWidth="1"/>
    <col min="10248" max="10249" width="16.25" style="123" customWidth="1"/>
    <col min="10250" max="10251" width="11.875" style="123" customWidth="1"/>
    <col min="10252" max="10497" width="9" style="123"/>
    <col min="10498" max="10498" width="6.25" style="123" customWidth="1"/>
    <col min="10499" max="10499" width="22.125" style="123" customWidth="1"/>
    <col min="10500" max="10500" width="9.75" style="123" customWidth="1"/>
    <col min="10501" max="10501" width="11.875" style="123" customWidth="1"/>
    <col min="10502" max="10502" width="10.75" style="123" customWidth="1"/>
    <col min="10503" max="10503" width="11.5" style="123" customWidth="1"/>
    <col min="10504" max="10505" width="16.25" style="123" customWidth="1"/>
    <col min="10506" max="10507" width="11.875" style="123" customWidth="1"/>
    <col min="10508" max="10753" width="9" style="123"/>
    <col min="10754" max="10754" width="6.25" style="123" customWidth="1"/>
    <col min="10755" max="10755" width="22.125" style="123" customWidth="1"/>
    <col min="10756" max="10756" width="9.75" style="123" customWidth="1"/>
    <col min="10757" max="10757" width="11.875" style="123" customWidth="1"/>
    <col min="10758" max="10758" width="10.75" style="123" customWidth="1"/>
    <col min="10759" max="10759" width="11.5" style="123" customWidth="1"/>
    <col min="10760" max="10761" width="16.25" style="123" customWidth="1"/>
    <col min="10762" max="10763" width="11.875" style="123" customWidth="1"/>
    <col min="10764" max="11009" width="9" style="123"/>
    <col min="11010" max="11010" width="6.25" style="123" customWidth="1"/>
    <col min="11011" max="11011" width="22.125" style="123" customWidth="1"/>
    <col min="11012" max="11012" width="9.75" style="123" customWidth="1"/>
    <col min="11013" max="11013" width="11.875" style="123" customWidth="1"/>
    <col min="11014" max="11014" width="10.75" style="123" customWidth="1"/>
    <col min="11015" max="11015" width="11.5" style="123" customWidth="1"/>
    <col min="11016" max="11017" width="16.25" style="123" customWidth="1"/>
    <col min="11018" max="11019" width="11.875" style="123" customWidth="1"/>
    <col min="11020" max="11265" width="9" style="123"/>
    <col min="11266" max="11266" width="6.25" style="123" customWidth="1"/>
    <col min="11267" max="11267" width="22.125" style="123" customWidth="1"/>
    <col min="11268" max="11268" width="9.75" style="123" customWidth="1"/>
    <col min="11269" max="11269" width="11.875" style="123" customWidth="1"/>
    <col min="11270" max="11270" width="10.75" style="123" customWidth="1"/>
    <col min="11271" max="11271" width="11.5" style="123" customWidth="1"/>
    <col min="11272" max="11273" width="16.25" style="123" customWidth="1"/>
    <col min="11274" max="11275" width="11.875" style="123" customWidth="1"/>
    <col min="11276" max="11521" width="9" style="123"/>
    <col min="11522" max="11522" width="6.25" style="123" customWidth="1"/>
    <col min="11523" max="11523" width="22.125" style="123" customWidth="1"/>
    <col min="11524" max="11524" width="9.75" style="123" customWidth="1"/>
    <col min="11525" max="11525" width="11.875" style="123" customWidth="1"/>
    <col min="11526" max="11526" width="10.75" style="123" customWidth="1"/>
    <col min="11527" max="11527" width="11.5" style="123" customWidth="1"/>
    <col min="11528" max="11529" width="16.25" style="123" customWidth="1"/>
    <col min="11530" max="11531" width="11.875" style="123" customWidth="1"/>
    <col min="11532" max="11777" width="9" style="123"/>
    <col min="11778" max="11778" width="6.25" style="123" customWidth="1"/>
    <col min="11779" max="11779" width="22.125" style="123" customWidth="1"/>
    <col min="11780" max="11780" width="9.75" style="123" customWidth="1"/>
    <col min="11781" max="11781" width="11.875" style="123" customWidth="1"/>
    <col min="11782" max="11782" width="10.75" style="123" customWidth="1"/>
    <col min="11783" max="11783" width="11.5" style="123" customWidth="1"/>
    <col min="11784" max="11785" width="16.25" style="123" customWidth="1"/>
    <col min="11786" max="11787" width="11.875" style="123" customWidth="1"/>
    <col min="11788" max="12033" width="9" style="123"/>
    <col min="12034" max="12034" width="6.25" style="123" customWidth="1"/>
    <col min="12035" max="12035" width="22.125" style="123" customWidth="1"/>
    <col min="12036" max="12036" width="9.75" style="123" customWidth="1"/>
    <col min="12037" max="12037" width="11.875" style="123" customWidth="1"/>
    <col min="12038" max="12038" width="10.75" style="123" customWidth="1"/>
    <col min="12039" max="12039" width="11.5" style="123" customWidth="1"/>
    <col min="12040" max="12041" width="16.25" style="123" customWidth="1"/>
    <col min="12042" max="12043" width="11.875" style="123" customWidth="1"/>
    <col min="12044" max="12289" width="9" style="123"/>
    <col min="12290" max="12290" width="6.25" style="123" customWidth="1"/>
    <col min="12291" max="12291" width="22.125" style="123" customWidth="1"/>
    <col min="12292" max="12292" width="9.75" style="123" customWidth="1"/>
    <col min="12293" max="12293" width="11.875" style="123" customWidth="1"/>
    <col min="12294" max="12294" width="10.75" style="123" customWidth="1"/>
    <col min="12295" max="12295" width="11.5" style="123" customWidth="1"/>
    <col min="12296" max="12297" width="16.25" style="123" customWidth="1"/>
    <col min="12298" max="12299" width="11.875" style="123" customWidth="1"/>
    <col min="12300" max="12545" width="9" style="123"/>
    <col min="12546" max="12546" width="6.25" style="123" customWidth="1"/>
    <col min="12547" max="12547" width="22.125" style="123" customWidth="1"/>
    <col min="12548" max="12548" width="9.75" style="123" customWidth="1"/>
    <col min="12549" max="12549" width="11.875" style="123" customWidth="1"/>
    <col min="12550" max="12550" width="10.75" style="123" customWidth="1"/>
    <col min="12551" max="12551" width="11.5" style="123" customWidth="1"/>
    <col min="12552" max="12553" width="16.25" style="123" customWidth="1"/>
    <col min="12554" max="12555" width="11.875" style="123" customWidth="1"/>
    <col min="12556" max="12801" width="9" style="123"/>
    <col min="12802" max="12802" width="6.25" style="123" customWidth="1"/>
    <col min="12803" max="12803" width="22.125" style="123" customWidth="1"/>
    <col min="12804" max="12804" width="9.75" style="123" customWidth="1"/>
    <col min="12805" max="12805" width="11.875" style="123" customWidth="1"/>
    <col min="12806" max="12806" width="10.75" style="123" customWidth="1"/>
    <col min="12807" max="12807" width="11.5" style="123" customWidth="1"/>
    <col min="12808" max="12809" width="16.25" style="123" customWidth="1"/>
    <col min="12810" max="12811" width="11.875" style="123" customWidth="1"/>
    <col min="12812" max="13057" width="9" style="123"/>
    <col min="13058" max="13058" width="6.25" style="123" customWidth="1"/>
    <col min="13059" max="13059" width="22.125" style="123" customWidth="1"/>
    <col min="13060" max="13060" width="9.75" style="123" customWidth="1"/>
    <col min="13061" max="13061" width="11.875" style="123" customWidth="1"/>
    <col min="13062" max="13062" width="10.75" style="123" customWidth="1"/>
    <col min="13063" max="13063" width="11.5" style="123" customWidth="1"/>
    <col min="13064" max="13065" width="16.25" style="123" customWidth="1"/>
    <col min="13066" max="13067" width="11.875" style="123" customWidth="1"/>
    <col min="13068" max="13313" width="9" style="123"/>
    <col min="13314" max="13314" width="6.25" style="123" customWidth="1"/>
    <col min="13315" max="13315" width="22.125" style="123" customWidth="1"/>
    <col min="13316" max="13316" width="9.75" style="123" customWidth="1"/>
    <col min="13317" max="13317" width="11.875" style="123" customWidth="1"/>
    <col min="13318" max="13318" width="10.75" style="123" customWidth="1"/>
    <col min="13319" max="13319" width="11.5" style="123" customWidth="1"/>
    <col min="13320" max="13321" width="16.25" style="123" customWidth="1"/>
    <col min="13322" max="13323" width="11.875" style="123" customWidth="1"/>
    <col min="13324" max="13569" width="9" style="123"/>
    <col min="13570" max="13570" width="6.25" style="123" customWidth="1"/>
    <col min="13571" max="13571" width="22.125" style="123" customWidth="1"/>
    <col min="13572" max="13572" width="9.75" style="123" customWidth="1"/>
    <col min="13573" max="13573" width="11.875" style="123" customWidth="1"/>
    <col min="13574" max="13574" width="10.75" style="123" customWidth="1"/>
    <col min="13575" max="13575" width="11.5" style="123" customWidth="1"/>
    <col min="13576" max="13577" width="16.25" style="123" customWidth="1"/>
    <col min="13578" max="13579" width="11.875" style="123" customWidth="1"/>
    <col min="13580" max="13825" width="9" style="123"/>
    <col min="13826" max="13826" width="6.25" style="123" customWidth="1"/>
    <col min="13827" max="13827" width="22.125" style="123" customWidth="1"/>
    <col min="13828" max="13828" width="9.75" style="123" customWidth="1"/>
    <col min="13829" max="13829" width="11.875" style="123" customWidth="1"/>
    <col min="13830" max="13830" width="10.75" style="123" customWidth="1"/>
    <col min="13831" max="13831" width="11.5" style="123" customWidth="1"/>
    <col min="13832" max="13833" width="16.25" style="123" customWidth="1"/>
    <col min="13834" max="13835" width="11.875" style="123" customWidth="1"/>
    <col min="13836" max="14081" width="9" style="123"/>
    <col min="14082" max="14082" width="6.25" style="123" customWidth="1"/>
    <col min="14083" max="14083" width="22.125" style="123" customWidth="1"/>
    <col min="14084" max="14084" width="9.75" style="123" customWidth="1"/>
    <col min="14085" max="14085" width="11.875" style="123" customWidth="1"/>
    <col min="14086" max="14086" width="10.75" style="123" customWidth="1"/>
    <col min="14087" max="14087" width="11.5" style="123" customWidth="1"/>
    <col min="14088" max="14089" width="16.25" style="123" customWidth="1"/>
    <col min="14090" max="14091" width="11.875" style="123" customWidth="1"/>
    <col min="14092" max="14337" width="9" style="123"/>
    <col min="14338" max="14338" width="6.25" style="123" customWidth="1"/>
    <col min="14339" max="14339" width="22.125" style="123" customWidth="1"/>
    <col min="14340" max="14340" width="9.75" style="123" customWidth="1"/>
    <col min="14341" max="14341" width="11.875" style="123" customWidth="1"/>
    <col min="14342" max="14342" width="10.75" style="123" customWidth="1"/>
    <col min="14343" max="14343" width="11.5" style="123" customWidth="1"/>
    <col min="14344" max="14345" width="16.25" style="123" customWidth="1"/>
    <col min="14346" max="14347" width="11.875" style="123" customWidth="1"/>
    <col min="14348" max="14593" width="9" style="123"/>
    <col min="14594" max="14594" width="6.25" style="123" customWidth="1"/>
    <col min="14595" max="14595" width="22.125" style="123" customWidth="1"/>
    <col min="14596" max="14596" width="9.75" style="123" customWidth="1"/>
    <col min="14597" max="14597" width="11.875" style="123" customWidth="1"/>
    <col min="14598" max="14598" width="10.75" style="123" customWidth="1"/>
    <col min="14599" max="14599" width="11.5" style="123" customWidth="1"/>
    <col min="14600" max="14601" width="16.25" style="123" customWidth="1"/>
    <col min="14602" max="14603" width="11.875" style="123" customWidth="1"/>
    <col min="14604" max="14849" width="9" style="123"/>
    <col min="14850" max="14850" width="6.25" style="123" customWidth="1"/>
    <col min="14851" max="14851" width="22.125" style="123" customWidth="1"/>
    <col min="14852" max="14852" width="9.75" style="123" customWidth="1"/>
    <col min="14853" max="14853" width="11.875" style="123" customWidth="1"/>
    <col min="14854" max="14854" width="10.75" style="123" customWidth="1"/>
    <col min="14855" max="14855" width="11.5" style="123" customWidth="1"/>
    <col min="14856" max="14857" width="16.25" style="123" customWidth="1"/>
    <col min="14858" max="14859" width="11.875" style="123" customWidth="1"/>
    <col min="14860" max="15105" width="9" style="123"/>
    <col min="15106" max="15106" width="6.25" style="123" customWidth="1"/>
    <col min="15107" max="15107" width="22.125" style="123" customWidth="1"/>
    <col min="15108" max="15108" width="9.75" style="123" customWidth="1"/>
    <col min="15109" max="15109" width="11.875" style="123" customWidth="1"/>
    <col min="15110" max="15110" width="10.75" style="123" customWidth="1"/>
    <col min="15111" max="15111" width="11.5" style="123" customWidth="1"/>
    <col min="15112" max="15113" width="16.25" style="123" customWidth="1"/>
    <col min="15114" max="15115" width="11.875" style="123" customWidth="1"/>
    <col min="15116" max="15361" width="9" style="123"/>
    <col min="15362" max="15362" width="6.25" style="123" customWidth="1"/>
    <col min="15363" max="15363" width="22.125" style="123" customWidth="1"/>
    <col min="15364" max="15364" width="9.75" style="123" customWidth="1"/>
    <col min="15365" max="15365" width="11.875" style="123" customWidth="1"/>
    <col min="15366" max="15366" width="10.75" style="123" customWidth="1"/>
    <col min="15367" max="15367" width="11.5" style="123" customWidth="1"/>
    <col min="15368" max="15369" width="16.25" style="123" customWidth="1"/>
    <col min="15370" max="15371" width="11.875" style="123" customWidth="1"/>
    <col min="15372" max="15617" width="9" style="123"/>
    <col min="15618" max="15618" width="6.25" style="123" customWidth="1"/>
    <col min="15619" max="15619" width="22.125" style="123" customWidth="1"/>
    <col min="15620" max="15620" width="9.75" style="123" customWidth="1"/>
    <col min="15621" max="15621" width="11.875" style="123" customWidth="1"/>
    <col min="15622" max="15622" width="10.75" style="123" customWidth="1"/>
    <col min="15623" max="15623" width="11.5" style="123" customWidth="1"/>
    <col min="15624" max="15625" width="16.25" style="123" customWidth="1"/>
    <col min="15626" max="15627" width="11.875" style="123" customWidth="1"/>
    <col min="15628" max="15873" width="9" style="123"/>
    <col min="15874" max="15874" width="6.25" style="123" customWidth="1"/>
    <col min="15875" max="15875" width="22.125" style="123" customWidth="1"/>
    <col min="15876" max="15876" width="9.75" style="123" customWidth="1"/>
    <col min="15877" max="15877" width="11.875" style="123" customWidth="1"/>
    <col min="15878" max="15878" width="10.75" style="123" customWidth="1"/>
    <col min="15879" max="15879" width="11.5" style="123" customWidth="1"/>
    <col min="15880" max="15881" width="16.25" style="123" customWidth="1"/>
    <col min="15882" max="15883" width="11.875" style="123" customWidth="1"/>
    <col min="15884" max="16129" width="9" style="123"/>
    <col min="16130" max="16130" width="6.25" style="123" customWidth="1"/>
    <col min="16131" max="16131" width="22.125" style="123" customWidth="1"/>
    <col min="16132" max="16132" width="9.75" style="123" customWidth="1"/>
    <col min="16133" max="16133" width="11.875" style="123" customWidth="1"/>
    <col min="16134" max="16134" width="10.75" style="123" customWidth="1"/>
    <col min="16135" max="16135" width="11.5" style="123" customWidth="1"/>
    <col min="16136" max="16137" width="16.25" style="123" customWidth="1"/>
    <col min="16138" max="16139" width="11.875" style="123" customWidth="1"/>
    <col min="16140" max="16384" width="9" style="123"/>
  </cols>
  <sheetData>
    <row r="1" spans="1:11" s="115" customFormat="1" ht="30" customHeight="1">
      <c r="A1" s="966" t="s">
        <v>368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</row>
    <row r="2" spans="1:11" s="116" customFormat="1" ht="15" customHeight="1">
      <c r="A2" s="124" t="str">
        <f>'3.7其他应收款'!A2:G2</f>
        <v>评估基准日：2022年4月26日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2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58" t="s">
        <v>369</v>
      </c>
    </row>
    <row r="4" spans="1:11" ht="12" customHeight="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76"/>
    </row>
    <row r="5" spans="1:11" s="116" customFormat="1" ht="17.25" customHeight="1">
      <c r="A5" s="130" t="str">
        <f>'3.7其他应收款'!A5</f>
        <v>产权持有单位：瓮福（集团）有限责任公司</v>
      </c>
      <c r="B5" s="131"/>
      <c r="C5" s="131"/>
      <c r="D5" s="131"/>
      <c r="E5" s="131"/>
      <c r="F5" s="131"/>
      <c r="G5" s="131"/>
      <c r="J5" s="132"/>
      <c r="K5" s="159" t="s">
        <v>247</v>
      </c>
    </row>
    <row r="6" spans="1:11" s="117" customFormat="1" ht="15" customHeight="1">
      <c r="A6" s="969" t="s">
        <v>370</v>
      </c>
      <c r="B6" s="969" t="s">
        <v>371</v>
      </c>
      <c r="C6" s="969" t="s">
        <v>372</v>
      </c>
      <c r="D6" s="969" t="s">
        <v>373</v>
      </c>
      <c r="E6" s="969" t="s">
        <v>374</v>
      </c>
      <c r="F6" s="134" t="s">
        <v>375</v>
      </c>
      <c r="G6" s="969" t="s">
        <v>221</v>
      </c>
      <c r="H6" s="969" t="s">
        <v>222</v>
      </c>
      <c r="I6" s="969" t="s">
        <v>376</v>
      </c>
      <c r="J6" s="969" t="s">
        <v>377</v>
      </c>
      <c r="K6" s="969" t="s">
        <v>378</v>
      </c>
    </row>
    <row r="7" spans="1:11" s="118" customFormat="1" ht="15" customHeight="1">
      <c r="A7" s="970"/>
      <c r="B7" s="970"/>
      <c r="C7" s="970"/>
      <c r="D7" s="970"/>
      <c r="E7" s="970"/>
      <c r="F7" s="136" t="s">
        <v>379</v>
      </c>
      <c r="G7" s="970"/>
      <c r="H7" s="970"/>
      <c r="I7" s="970"/>
      <c r="J7" s="970"/>
      <c r="K7" s="970"/>
    </row>
    <row r="8" spans="1:11" s="119" customFormat="1" ht="15" customHeight="1">
      <c r="A8" s="149"/>
      <c r="B8" s="150"/>
      <c r="C8" s="173"/>
      <c r="D8" s="174"/>
      <c r="E8" s="161"/>
      <c r="F8" s="150"/>
      <c r="G8" s="141"/>
      <c r="H8" s="141"/>
      <c r="I8" s="141" t="str">
        <f>IF(H8=G8,"",H8-G8)</f>
        <v/>
      </c>
      <c r="J8" s="142" t="str">
        <f>IF(OR(G8=0,H8=G8),"",ROUND(I8/ABS(G8),4))</f>
        <v/>
      </c>
      <c r="K8" s="161"/>
    </row>
    <row r="9" spans="1:11" s="119" customFormat="1" ht="15" customHeight="1">
      <c r="A9" s="149"/>
      <c r="B9" s="150"/>
      <c r="C9" s="173"/>
      <c r="D9" s="174"/>
      <c r="E9" s="161"/>
      <c r="F9" s="161"/>
      <c r="G9" s="141"/>
      <c r="H9" s="141"/>
      <c r="I9" s="141" t="str">
        <f t="shared" ref="I9:I28" si="0">IF(H9=G9,"",H9-G9)</f>
        <v/>
      </c>
      <c r="J9" s="142" t="str">
        <f t="shared" ref="J9:J28" si="1">IF(OR(G9=0,H9=G9),"",ROUND(I9/ABS(G9),4))</f>
        <v/>
      </c>
      <c r="K9" s="161"/>
    </row>
    <row r="10" spans="1:11" s="119" customFormat="1" ht="15" customHeight="1">
      <c r="A10" s="149"/>
      <c r="B10" s="150"/>
      <c r="C10" s="173"/>
      <c r="D10" s="174"/>
      <c r="E10" s="161"/>
      <c r="F10" s="161"/>
      <c r="G10" s="141"/>
      <c r="H10" s="141"/>
      <c r="I10" s="141" t="str">
        <f t="shared" si="0"/>
        <v/>
      </c>
      <c r="J10" s="142" t="str">
        <f t="shared" si="1"/>
        <v/>
      </c>
      <c r="K10" s="161"/>
    </row>
    <row r="11" spans="1:11" s="119" customFormat="1" ht="15" customHeight="1">
      <c r="A11" s="149"/>
      <c r="B11" s="150"/>
      <c r="C11" s="173"/>
      <c r="D11" s="174"/>
      <c r="E11" s="161"/>
      <c r="F11" s="161"/>
      <c r="G11" s="141"/>
      <c r="H11" s="141"/>
      <c r="I11" s="141" t="str">
        <f t="shared" si="0"/>
        <v/>
      </c>
      <c r="J11" s="142" t="str">
        <f t="shared" si="1"/>
        <v/>
      </c>
      <c r="K11" s="161"/>
    </row>
    <row r="12" spans="1:11" s="119" customFormat="1" ht="15" customHeight="1">
      <c r="A12" s="149"/>
      <c r="B12" s="150"/>
      <c r="C12" s="173"/>
      <c r="D12" s="174"/>
      <c r="E12" s="161"/>
      <c r="F12" s="161"/>
      <c r="G12" s="141"/>
      <c r="H12" s="141"/>
      <c r="I12" s="141" t="str">
        <f t="shared" si="0"/>
        <v/>
      </c>
      <c r="J12" s="142" t="str">
        <f t="shared" si="1"/>
        <v/>
      </c>
      <c r="K12" s="161"/>
    </row>
    <row r="13" spans="1:11" s="119" customFormat="1" ht="15" customHeight="1">
      <c r="A13" s="149"/>
      <c r="B13" s="150"/>
      <c r="C13" s="173"/>
      <c r="D13" s="174"/>
      <c r="E13" s="161"/>
      <c r="F13" s="161"/>
      <c r="G13" s="141"/>
      <c r="H13" s="141"/>
      <c r="I13" s="141" t="str">
        <f t="shared" si="0"/>
        <v/>
      </c>
      <c r="J13" s="142" t="str">
        <f t="shared" si="1"/>
        <v/>
      </c>
      <c r="K13" s="161"/>
    </row>
    <row r="14" spans="1:11" s="119" customFormat="1" ht="15" customHeight="1">
      <c r="A14" s="149"/>
      <c r="B14" s="150"/>
      <c r="C14" s="173"/>
      <c r="D14" s="174"/>
      <c r="E14" s="161"/>
      <c r="F14" s="161"/>
      <c r="G14" s="141"/>
      <c r="H14" s="141"/>
      <c r="I14" s="141" t="str">
        <f t="shared" si="0"/>
        <v/>
      </c>
      <c r="J14" s="142" t="str">
        <f t="shared" si="1"/>
        <v/>
      </c>
      <c r="K14" s="161"/>
    </row>
    <row r="15" spans="1:11" s="119" customFormat="1" ht="15" customHeight="1">
      <c r="A15" s="149"/>
      <c r="B15" s="150"/>
      <c r="C15" s="173"/>
      <c r="D15" s="174"/>
      <c r="E15" s="161"/>
      <c r="F15" s="161"/>
      <c r="G15" s="141"/>
      <c r="H15" s="141"/>
      <c r="I15" s="141" t="str">
        <f t="shared" si="0"/>
        <v/>
      </c>
      <c r="J15" s="142" t="str">
        <f t="shared" si="1"/>
        <v/>
      </c>
      <c r="K15" s="161"/>
    </row>
    <row r="16" spans="1:11" s="119" customFormat="1" ht="15" customHeight="1">
      <c r="A16" s="149"/>
      <c r="B16" s="150"/>
      <c r="C16" s="173"/>
      <c r="D16" s="174"/>
      <c r="E16" s="161"/>
      <c r="F16" s="161"/>
      <c r="G16" s="141"/>
      <c r="H16" s="141"/>
      <c r="I16" s="141" t="str">
        <f t="shared" si="0"/>
        <v/>
      </c>
      <c r="J16" s="142" t="str">
        <f t="shared" si="1"/>
        <v/>
      </c>
      <c r="K16" s="161"/>
    </row>
    <row r="17" spans="1:11" s="119" customFormat="1" ht="15" customHeight="1">
      <c r="A17" s="149"/>
      <c r="B17" s="150"/>
      <c r="C17" s="173"/>
      <c r="D17" s="174"/>
      <c r="E17" s="161"/>
      <c r="F17" s="161"/>
      <c r="G17" s="141"/>
      <c r="H17" s="141"/>
      <c r="I17" s="141" t="str">
        <f t="shared" si="0"/>
        <v/>
      </c>
      <c r="J17" s="142" t="str">
        <f t="shared" si="1"/>
        <v/>
      </c>
      <c r="K17" s="161"/>
    </row>
    <row r="18" spans="1:11" s="119" customFormat="1" ht="15" customHeight="1">
      <c r="A18" s="149"/>
      <c r="B18" s="150"/>
      <c r="C18" s="173"/>
      <c r="D18" s="174"/>
      <c r="E18" s="161"/>
      <c r="F18" s="161"/>
      <c r="G18" s="141"/>
      <c r="H18" s="141"/>
      <c r="I18" s="141" t="str">
        <f t="shared" si="0"/>
        <v/>
      </c>
      <c r="J18" s="142" t="str">
        <f t="shared" si="1"/>
        <v/>
      </c>
      <c r="K18" s="161"/>
    </row>
    <row r="19" spans="1:11" s="119" customFormat="1" ht="15" customHeight="1">
      <c r="A19" s="149"/>
      <c r="B19" s="150"/>
      <c r="C19" s="173"/>
      <c r="D19" s="174"/>
      <c r="E19" s="161"/>
      <c r="F19" s="161"/>
      <c r="G19" s="141"/>
      <c r="H19" s="141"/>
      <c r="I19" s="141" t="str">
        <f t="shared" si="0"/>
        <v/>
      </c>
      <c r="J19" s="142" t="str">
        <f t="shared" si="1"/>
        <v/>
      </c>
      <c r="K19" s="161"/>
    </row>
    <row r="20" spans="1:11" s="119" customFormat="1" ht="15" customHeight="1">
      <c r="A20" s="149"/>
      <c r="B20" s="150"/>
      <c r="C20" s="173"/>
      <c r="D20" s="174"/>
      <c r="E20" s="161"/>
      <c r="F20" s="161"/>
      <c r="G20" s="141"/>
      <c r="H20" s="141"/>
      <c r="I20" s="141" t="str">
        <f t="shared" si="0"/>
        <v/>
      </c>
      <c r="J20" s="142" t="str">
        <f t="shared" si="1"/>
        <v/>
      </c>
      <c r="K20" s="161"/>
    </row>
    <row r="21" spans="1:11" s="119" customFormat="1" ht="15" customHeight="1">
      <c r="A21" s="149"/>
      <c r="B21" s="150"/>
      <c r="C21" s="173"/>
      <c r="D21" s="174"/>
      <c r="E21" s="161"/>
      <c r="F21" s="161"/>
      <c r="G21" s="141"/>
      <c r="H21" s="141"/>
      <c r="I21" s="141" t="str">
        <f t="shared" si="0"/>
        <v/>
      </c>
      <c r="J21" s="142" t="str">
        <f t="shared" si="1"/>
        <v/>
      </c>
      <c r="K21" s="161"/>
    </row>
    <row r="22" spans="1:11" s="119" customFormat="1" ht="15" customHeight="1">
      <c r="A22" s="149"/>
      <c r="B22" s="150"/>
      <c r="C22" s="173"/>
      <c r="D22" s="174"/>
      <c r="E22" s="161"/>
      <c r="F22" s="161"/>
      <c r="G22" s="141"/>
      <c r="H22" s="141"/>
      <c r="I22" s="141" t="str">
        <f t="shared" si="0"/>
        <v/>
      </c>
      <c r="J22" s="142" t="str">
        <f t="shared" si="1"/>
        <v/>
      </c>
      <c r="K22" s="161"/>
    </row>
    <row r="23" spans="1:11" s="119" customFormat="1" ht="15" customHeight="1">
      <c r="A23" s="149"/>
      <c r="B23" s="150"/>
      <c r="C23" s="173"/>
      <c r="D23" s="174"/>
      <c r="E23" s="161"/>
      <c r="F23" s="161"/>
      <c r="G23" s="141"/>
      <c r="H23" s="141"/>
      <c r="I23" s="141" t="str">
        <f t="shared" si="0"/>
        <v/>
      </c>
      <c r="J23" s="142" t="str">
        <f t="shared" si="1"/>
        <v/>
      </c>
      <c r="K23" s="161"/>
    </row>
    <row r="24" spans="1:11" s="119" customFormat="1" ht="15" customHeight="1">
      <c r="A24" s="149"/>
      <c r="B24" s="150"/>
      <c r="C24" s="173"/>
      <c r="D24" s="174"/>
      <c r="E24" s="161"/>
      <c r="F24" s="161"/>
      <c r="G24" s="141"/>
      <c r="H24" s="141"/>
      <c r="I24" s="141" t="str">
        <f t="shared" si="0"/>
        <v/>
      </c>
      <c r="J24" s="142" t="str">
        <f t="shared" si="1"/>
        <v/>
      </c>
      <c r="K24" s="161"/>
    </row>
    <row r="25" spans="1:11" s="119" customFormat="1" ht="15" customHeight="1">
      <c r="A25" s="149"/>
      <c r="B25" s="150"/>
      <c r="C25" s="173"/>
      <c r="D25" s="174"/>
      <c r="E25" s="161"/>
      <c r="F25" s="161"/>
      <c r="G25" s="141"/>
      <c r="H25" s="141"/>
      <c r="I25" s="141" t="str">
        <f t="shared" si="0"/>
        <v/>
      </c>
      <c r="J25" s="142" t="str">
        <f t="shared" si="1"/>
        <v/>
      </c>
      <c r="K25" s="161"/>
    </row>
    <row r="26" spans="1:11" s="119" customFormat="1" ht="15" customHeight="1">
      <c r="A26" s="149"/>
      <c r="B26" s="150"/>
      <c r="C26" s="173"/>
      <c r="D26" s="174"/>
      <c r="E26" s="161"/>
      <c r="F26" s="161"/>
      <c r="G26" s="141"/>
      <c r="H26" s="141"/>
      <c r="I26" s="141" t="str">
        <f t="shared" si="0"/>
        <v/>
      </c>
      <c r="J26" s="142" t="str">
        <f t="shared" si="1"/>
        <v/>
      </c>
      <c r="K26" s="161"/>
    </row>
    <row r="27" spans="1:11" s="119" customFormat="1" ht="15" customHeight="1">
      <c r="A27" s="149"/>
      <c r="B27" s="150"/>
      <c r="C27" s="173"/>
      <c r="D27" s="174"/>
      <c r="E27" s="161"/>
      <c r="F27" s="161"/>
      <c r="G27" s="141"/>
      <c r="H27" s="141"/>
      <c r="I27" s="141" t="str">
        <f t="shared" si="0"/>
        <v/>
      </c>
      <c r="J27" s="142" t="str">
        <f t="shared" si="1"/>
        <v/>
      </c>
      <c r="K27" s="161"/>
    </row>
    <row r="28" spans="1:11" s="119" customFormat="1" ht="15" customHeight="1">
      <c r="A28" s="967" t="s">
        <v>380</v>
      </c>
      <c r="B28" s="968"/>
      <c r="C28" s="153"/>
      <c r="D28" s="153"/>
      <c r="E28" s="175"/>
      <c r="F28" s="175"/>
      <c r="G28" s="168">
        <f>SUM(G6:G27)</f>
        <v>0</v>
      </c>
      <c r="H28" s="168">
        <f>SUM(H6:H27)</f>
        <v>0</v>
      </c>
      <c r="I28" s="141" t="str">
        <f t="shared" si="0"/>
        <v/>
      </c>
      <c r="J28" s="142" t="str">
        <f t="shared" si="1"/>
        <v/>
      </c>
      <c r="K28" s="172"/>
    </row>
    <row r="29" spans="1:11" ht="15" customHeight="1">
      <c r="A29" s="157" t="str">
        <f>'3.7其他应收款'!A27</f>
        <v>产权持有单位填表人：田仕军</v>
      </c>
      <c r="B29" s="157"/>
      <c r="C29" s="157"/>
      <c r="E29" s="157" t="str">
        <f>'3.7其他应收款'!D27</f>
        <v>评估人员：邓泽华、余颖莉、李英婕</v>
      </c>
      <c r="F29" s="157"/>
      <c r="G29" s="157"/>
      <c r="H29" s="157"/>
      <c r="I29" s="157"/>
      <c r="J29" s="157"/>
    </row>
    <row r="30" spans="1:11" ht="15" customHeight="1">
      <c r="A30" s="157" t="str">
        <f>'3.7其他应收款'!A28</f>
        <v>填表日期：2022年4月26日</v>
      </c>
      <c r="B30" s="157"/>
      <c r="C30" s="157"/>
      <c r="D30" s="157"/>
      <c r="E30" s="157"/>
    </row>
  </sheetData>
  <mergeCells count="12">
    <mergeCell ref="A1:K1"/>
    <mergeCell ref="A28:B28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</mergeCells>
  <phoneticPr fontId="24" type="noConversion"/>
  <conditionalFormatting sqref="J8:J28 G28:H28">
    <cfRule type="expression" dxfId="41" priority="1" stopIfTrue="1">
      <formula>G8=0</formula>
    </cfRule>
  </conditionalFormatting>
  <hyperlinks>
    <hyperlink ref="K3" location="基本情况!A1" display="表3-7-1"/>
  </hyperlinks>
  <printOptions horizontalCentered="1"/>
  <pageMargins left="0.55118110236220497" right="0.55118110236220497" top="0.59055118110236204" bottom="0.78740157480314998" header="0.511811023622047" footer="0.511811023622047"/>
  <pageSetup paperSize="9" orientation="landscape"/>
  <headerFooter alignWithMargins="0">
    <oddHeader>&amp;R&amp;9
共&amp;N页第&amp;P页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L32"/>
  <sheetViews>
    <sheetView view="pageBreakPreview" zoomScale="96" zoomScaleNormal="100" zoomScaleSheetLayoutView="96" workbookViewId="0">
      <pane xSplit="1" ySplit="7" topLeftCell="B17" activePane="bottomRight" state="frozen"/>
      <selection pane="topRight"/>
      <selection pane="bottomLeft"/>
      <selection pane="bottomRight" activeCell="B15" sqref="B15"/>
    </sheetView>
  </sheetViews>
  <sheetFormatPr defaultColWidth="9" defaultRowHeight="15" customHeight="1"/>
  <cols>
    <col min="1" max="1" width="5.875" style="164" customWidth="1"/>
    <col min="2" max="2" width="22.125" style="116" customWidth="1"/>
    <col min="3" max="3" width="11.75" style="121" customWidth="1"/>
    <col min="4" max="4" width="8.875" style="803" customWidth="1"/>
    <col min="5" max="5" width="8.5" style="803" customWidth="1"/>
    <col min="6" max="6" width="13.5" style="123" customWidth="1"/>
    <col min="7" max="7" width="11" style="123" customWidth="1"/>
    <col min="8" max="9" width="13.125" style="123" customWidth="1"/>
    <col min="10" max="10" width="10.375" style="123" customWidth="1"/>
    <col min="11" max="11" width="7.75" style="123" customWidth="1"/>
    <col min="12" max="259" width="9" style="123"/>
    <col min="260" max="260" width="5.875" style="123" customWidth="1"/>
    <col min="261" max="261" width="26.75" style="123" customWidth="1"/>
    <col min="262" max="262" width="13.125" style="123" customWidth="1"/>
    <col min="263" max="263" width="14.875" style="123" customWidth="1"/>
    <col min="264" max="264" width="22.75" style="123" customWidth="1"/>
    <col min="265" max="265" width="22.5" style="123" customWidth="1"/>
    <col min="266" max="266" width="18.25" style="123" customWidth="1"/>
    <col min="267" max="267" width="16.5" style="123" customWidth="1"/>
    <col min="268" max="515" width="9" style="123"/>
    <col min="516" max="516" width="5.875" style="123" customWidth="1"/>
    <col min="517" max="517" width="26.75" style="123" customWidth="1"/>
    <col min="518" max="518" width="13.125" style="123" customWidth="1"/>
    <col min="519" max="519" width="14.875" style="123" customWidth="1"/>
    <col min="520" max="520" width="22.75" style="123" customWidth="1"/>
    <col min="521" max="521" width="22.5" style="123" customWidth="1"/>
    <col min="522" max="522" width="18.25" style="123" customWidth="1"/>
    <col min="523" max="523" width="16.5" style="123" customWidth="1"/>
    <col min="524" max="771" width="9" style="123"/>
    <col min="772" max="772" width="5.875" style="123" customWidth="1"/>
    <col min="773" max="773" width="26.75" style="123" customWidth="1"/>
    <col min="774" max="774" width="13.125" style="123" customWidth="1"/>
    <col min="775" max="775" width="14.875" style="123" customWidth="1"/>
    <col min="776" max="776" width="22.75" style="123" customWidth="1"/>
    <col min="777" max="777" width="22.5" style="123" customWidth="1"/>
    <col min="778" max="778" width="18.25" style="123" customWidth="1"/>
    <col min="779" max="779" width="16.5" style="123" customWidth="1"/>
    <col min="780" max="1027" width="9" style="123"/>
    <col min="1028" max="1028" width="5.875" style="123" customWidth="1"/>
    <col min="1029" max="1029" width="26.75" style="123" customWidth="1"/>
    <col min="1030" max="1030" width="13.125" style="123" customWidth="1"/>
    <col min="1031" max="1031" width="14.875" style="123" customWidth="1"/>
    <col min="1032" max="1032" width="22.75" style="123" customWidth="1"/>
    <col min="1033" max="1033" width="22.5" style="123" customWidth="1"/>
    <col min="1034" max="1034" width="18.25" style="123" customWidth="1"/>
    <col min="1035" max="1035" width="16.5" style="123" customWidth="1"/>
    <col min="1036" max="1283" width="9" style="123"/>
    <col min="1284" max="1284" width="5.875" style="123" customWidth="1"/>
    <col min="1285" max="1285" width="26.75" style="123" customWidth="1"/>
    <col min="1286" max="1286" width="13.125" style="123" customWidth="1"/>
    <col min="1287" max="1287" width="14.875" style="123" customWidth="1"/>
    <col min="1288" max="1288" width="22.75" style="123" customWidth="1"/>
    <col min="1289" max="1289" width="22.5" style="123" customWidth="1"/>
    <col min="1290" max="1290" width="18.25" style="123" customWidth="1"/>
    <col min="1291" max="1291" width="16.5" style="123" customWidth="1"/>
    <col min="1292" max="1539" width="9" style="123"/>
    <col min="1540" max="1540" width="5.875" style="123" customWidth="1"/>
    <col min="1541" max="1541" width="26.75" style="123" customWidth="1"/>
    <col min="1542" max="1542" width="13.125" style="123" customWidth="1"/>
    <col min="1543" max="1543" width="14.875" style="123" customWidth="1"/>
    <col min="1544" max="1544" width="22.75" style="123" customWidth="1"/>
    <col min="1545" max="1545" width="22.5" style="123" customWidth="1"/>
    <col min="1546" max="1546" width="18.25" style="123" customWidth="1"/>
    <col min="1547" max="1547" width="16.5" style="123" customWidth="1"/>
    <col min="1548" max="1795" width="9" style="123"/>
    <col min="1796" max="1796" width="5.875" style="123" customWidth="1"/>
    <col min="1797" max="1797" width="26.75" style="123" customWidth="1"/>
    <col min="1798" max="1798" width="13.125" style="123" customWidth="1"/>
    <col min="1799" max="1799" width="14.875" style="123" customWidth="1"/>
    <col min="1800" max="1800" width="22.75" style="123" customWidth="1"/>
    <col min="1801" max="1801" width="22.5" style="123" customWidth="1"/>
    <col min="1802" max="1802" width="18.25" style="123" customWidth="1"/>
    <col min="1803" max="1803" width="16.5" style="123" customWidth="1"/>
    <col min="1804" max="2051" width="9" style="123"/>
    <col min="2052" max="2052" width="5.875" style="123" customWidth="1"/>
    <col min="2053" max="2053" width="26.75" style="123" customWidth="1"/>
    <col min="2054" max="2054" width="13.125" style="123" customWidth="1"/>
    <col min="2055" max="2055" width="14.875" style="123" customWidth="1"/>
    <col min="2056" max="2056" width="22.75" style="123" customWidth="1"/>
    <col min="2057" max="2057" width="22.5" style="123" customWidth="1"/>
    <col min="2058" max="2058" width="18.25" style="123" customWidth="1"/>
    <col min="2059" max="2059" width="16.5" style="123" customWidth="1"/>
    <col min="2060" max="2307" width="9" style="123"/>
    <col min="2308" max="2308" width="5.875" style="123" customWidth="1"/>
    <col min="2309" max="2309" width="26.75" style="123" customWidth="1"/>
    <col min="2310" max="2310" width="13.125" style="123" customWidth="1"/>
    <col min="2311" max="2311" width="14.875" style="123" customWidth="1"/>
    <col min="2312" max="2312" width="22.75" style="123" customWidth="1"/>
    <col min="2313" max="2313" width="22.5" style="123" customWidth="1"/>
    <col min="2314" max="2314" width="18.25" style="123" customWidth="1"/>
    <col min="2315" max="2315" width="16.5" style="123" customWidth="1"/>
    <col min="2316" max="2563" width="9" style="123"/>
    <col min="2564" max="2564" width="5.875" style="123" customWidth="1"/>
    <col min="2565" max="2565" width="26.75" style="123" customWidth="1"/>
    <col min="2566" max="2566" width="13.125" style="123" customWidth="1"/>
    <col min="2567" max="2567" width="14.875" style="123" customWidth="1"/>
    <col min="2568" max="2568" width="22.75" style="123" customWidth="1"/>
    <col min="2569" max="2569" width="22.5" style="123" customWidth="1"/>
    <col min="2570" max="2570" width="18.25" style="123" customWidth="1"/>
    <col min="2571" max="2571" width="16.5" style="123" customWidth="1"/>
    <col min="2572" max="2819" width="9" style="123"/>
    <col min="2820" max="2820" width="5.875" style="123" customWidth="1"/>
    <col min="2821" max="2821" width="26.75" style="123" customWidth="1"/>
    <col min="2822" max="2822" width="13.125" style="123" customWidth="1"/>
    <col min="2823" max="2823" width="14.875" style="123" customWidth="1"/>
    <col min="2824" max="2824" width="22.75" style="123" customWidth="1"/>
    <col min="2825" max="2825" width="22.5" style="123" customWidth="1"/>
    <col min="2826" max="2826" width="18.25" style="123" customWidth="1"/>
    <col min="2827" max="2827" width="16.5" style="123" customWidth="1"/>
    <col min="2828" max="3075" width="9" style="123"/>
    <col min="3076" max="3076" width="5.875" style="123" customWidth="1"/>
    <col min="3077" max="3077" width="26.75" style="123" customWidth="1"/>
    <col min="3078" max="3078" width="13.125" style="123" customWidth="1"/>
    <col min="3079" max="3079" width="14.875" style="123" customWidth="1"/>
    <col min="3080" max="3080" width="22.75" style="123" customWidth="1"/>
    <col min="3081" max="3081" width="22.5" style="123" customWidth="1"/>
    <col min="3082" max="3082" width="18.25" style="123" customWidth="1"/>
    <col min="3083" max="3083" width="16.5" style="123" customWidth="1"/>
    <col min="3084" max="3331" width="9" style="123"/>
    <col min="3332" max="3332" width="5.875" style="123" customWidth="1"/>
    <col min="3333" max="3333" width="26.75" style="123" customWidth="1"/>
    <col min="3334" max="3334" width="13.125" style="123" customWidth="1"/>
    <col min="3335" max="3335" width="14.875" style="123" customWidth="1"/>
    <col min="3336" max="3336" width="22.75" style="123" customWidth="1"/>
    <col min="3337" max="3337" width="22.5" style="123" customWidth="1"/>
    <col min="3338" max="3338" width="18.25" style="123" customWidth="1"/>
    <col min="3339" max="3339" width="16.5" style="123" customWidth="1"/>
    <col min="3340" max="3587" width="9" style="123"/>
    <col min="3588" max="3588" width="5.875" style="123" customWidth="1"/>
    <col min="3589" max="3589" width="26.75" style="123" customWidth="1"/>
    <col min="3590" max="3590" width="13.125" style="123" customWidth="1"/>
    <col min="3591" max="3591" width="14.875" style="123" customWidth="1"/>
    <col min="3592" max="3592" width="22.75" style="123" customWidth="1"/>
    <col min="3593" max="3593" width="22.5" style="123" customWidth="1"/>
    <col min="3594" max="3594" width="18.25" style="123" customWidth="1"/>
    <col min="3595" max="3595" width="16.5" style="123" customWidth="1"/>
    <col min="3596" max="3843" width="9" style="123"/>
    <col min="3844" max="3844" width="5.875" style="123" customWidth="1"/>
    <col min="3845" max="3845" width="26.75" style="123" customWidth="1"/>
    <col min="3846" max="3846" width="13.125" style="123" customWidth="1"/>
    <col min="3847" max="3847" width="14.875" style="123" customWidth="1"/>
    <col min="3848" max="3848" width="22.75" style="123" customWidth="1"/>
    <col min="3849" max="3849" width="22.5" style="123" customWidth="1"/>
    <col min="3850" max="3850" width="18.25" style="123" customWidth="1"/>
    <col min="3851" max="3851" width="16.5" style="123" customWidth="1"/>
    <col min="3852" max="4099" width="9" style="123"/>
    <col min="4100" max="4100" width="5.875" style="123" customWidth="1"/>
    <col min="4101" max="4101" width="26.75" style="123" customWidth="1"/>
    <col min="4102" max="4102" width="13.125" style="123" customWidth="1"/>
    <col min="4103" max="4103" width="14.875" style="123" customWidth="1"/>
    <col min="4104" max="4104" width="22.75" style="123" customWidth="1"/>
    <col min="4105" max="4105" width="22.5" style="123" customWidth="1"/>
    <col min="4106" max="4106" width="18.25" style="123" customWidth="1"/>
    <col min="4107" max="4107" width="16.5" style="123" customWidth="1"/>
    <col min="4108" max="4355" width="9" style="123"/>
    <col min="4356" max="4356" width="5.875" style="123" customWidth="1"/>
    <col min="4357" max="4357" width="26.75" style="123" customWidth="1"/>
    <col min="4358" max="4358" width="13.125" style="123" customWidth="1"/>
    <col min="4359" max="4359" width="14.875" style="123" customWidth="1"/>
    <col min="4360" max="4360" width="22.75" style="123" customWidth="1"/>
    <col min="4361" max="4361" width="22.5" style="123" customWidth="1"/>
    <col min="4362" max="4362" width="18.25" style="123" customWidth="1"/>
    <col min="4363" max="4363" width="16.5" style="123" customWidth="1"/>
    <col min="4364" max="4611" width="9" style="123"/>
    <col min="4612" max="4612" width="5.875" style="123" customWidth="1"/>
    <col min="4613" max="4613" width="26.75" style="123" customWidth="1"/>
    <col min="4614" max="4614" width="13.125" style="123" customWidth="1"/>
    <col min="4615" max="4615" width="14.875" style="123" customWidth="1"/>
    <col min="4616" max="4616" width="22.75" style="123" customWidth="1"/>
    <col min="4617" max="4617" width="22.5" style="123" customWidth="1"/>
    <col min="4618" max="4618" width="18.25" style="123" customWidth="1"/>
    <col min="4619" max="4619" width="16.5" style="123" customWidth="1"/>
    <col min="4620" max="4867" width="9" style="123"/>
    <col min="4868" max="4868" width="5.875" style="123" customWidth="1"/>
    <col min="4869" max="4869" width="26.75" style="123" customWidth="1"/>
    <col min="4870" max="4870" width="13.125" style="123" customWidth="1"/>
    <col min="4871" max="4871" width="14.875" style="123" customWidth="1"/>
    <col min="4872" max="4872" width="22.75" style="123" customWidth="1"/>
    <col min="4873" max="4873" width="22.5" style="123" customWidth="1"/>
    <col min="4874" max="4874" width="18.25" style="123" customWidth="1"/>
    <col min="4875" max="4875" width="16.5" style="123" customWidth="1"/>
    <col min="4876" max="5123" width="9" style="123"/>
    <col min="5124" max="5124" width="5.875" style="123" customWidth="1"/>
    <col min="5125" max="5125" width="26.75" style="123" customWidth="1"/>
    <col min="5126" max="5126" width="13.125" style="123" customWidth="1"/>
    <col min="5127" max="5127" width="14.875" style="123" customWidth="1"/>
    <col min="5128" max="5128" width="22.75" style="123" customWidth="1"/>
    <col min="5129" max="5129" width="22.5" style="123" customWidth="1"/>
    <col min="5130" max="5130" width="18.25" style="123" customWidth="1"/>
    <col min="5131" max="5131" width="16.5" style="123" customWidth="1"/>
    <col min="5132" max="5379" width="9" style="123"/>
    <col min="5380" max="5380" width="5.875" style="123" customWidth="1"/>
    <col min="5381" max="5381" width="26.75" style="123" customWidth="1"/>
    <col min="5382" max="5382" width="13.125" style="123" customWidth="1"/>
    <col min="5383" max="5383" width="14.875" style="123" customWidth="1"/>
    <col min="5384" max="5384" width="22.75" style="123" customWidth="1"/>
    <col min="5385" max="5385" width="22.5" style="123" customWidth="1"/>
    <col min="5386" max="5386" width="18.25" style="123" customWidth="1"/>
    <col min="5387" max="5387" width="16.5" style="123" customWidth="1"/>
    <col min="5388" max="5635" width="9" style="123"/>
    <col min="5636" max="5636" width="5.875" style="123" customWidth="1"/>
    <col min="5637" max="5637" width="26.75" style="123" customWidth="1"/>
    <col min="5638" max="5638" width="13.125" style="123" customWidth="1"/>
    <col min="5639" max="5639" width="14.875" style="123" customWidth="1"/>
    <col min="5640" max="5640" width="22.75" style="123" customWidth="1"/>
    <col min="5641" max="5641" width="22.5" style="123" customWidth="1"/>
    <col min="5642" max="5642" width="18.25" style="123" customWidth="1"/>
    <col min="5643" max="5643" width="16.5" style="123" customWidth="1"/>
    <col min="5644" max="5891" width="9" style="123"/>
    <col min="5892" max="5892" width="5.875" style="123" customWidth="1"/>
    <col min="5893" max="5893" width="26.75" style="123" customWidth="1"/>
    <col min="5894" max="5894" width="13.125" style="123" customWidth="1"/>
    <col min="5895" max="5895" width="14.875" style="123" customWidth="1"/>
    <col min="5896" max="5896" width="22.75" style="123" customWidth="1"/>
    <col min="5897" max="5897" width="22.5" style="123" customWidth="1"/>
    <col min="5898" max="5898" width="18.25" style="123" customWidth="1"/>
    <col min="5899" max="5899" width="16.5" style="123" customWidth="1"/>
    <col min="5900" max="6147" width="9" style="123"/>
    <col min="6148" max="6148" width="5.875" style="123" customWidth="1"/>
    <col min="6149" max="6149" width="26.75" style="123" customWidth="1"/>
    <col min="6150" max="6150" width="13.125" style="123" customWidth="1"/>
    <col min="6151" max="6151" width="14.875" style="123" customWidth="1"/>
    <col min="6152" max="6152" width="22.75" style="123" customWidth="1"/>
    <col min="6153" max="6153" width="22.5" style="123" customWidth="1"/>
    <col min="6154" max="6154" width="18.25" style="123" customWidth="1"/>
    <col min="6155" max="6155" width="16.5" style="123" customWidth="1"/>
    <col min="6156" max="6403" width="9" style="123"/>
    <col min="6404" max="6404" width="5.875" style="123" customWidth="1"/>
    <col min="6405" max="6405" width="26.75" style="123" customWidth="1"/>
    <col min="6406" max="6406" width="13.125" style="123" customWidth="1"/>
    <col min="6407" max="6407" width="14.875" style="123" customWidth="1"/>
    <col min="6408" max="6408" width="22.75" style="123" customWidth="1"/>
    <col min="6409" max="6409" width="22.5" style="123" customWidth="1"/>
    <col min="6410" max="6410" width="18.25" style="123" customWidth="1"/>
    <col min="6411" max="6411" width="16.5" style="123" customWidth="1"/>
    <col min="6412" max="6659" width="9" style="123"/>
    <col min="6660" max="6660" width="5.875" style="123" customWidth="1"/>
    <col min="6661" max="6661" width="26.75" style="123" customWidth="1"/>
    <col min="6662" max="6662" width="13.125" style="123" customWidth="1"/>
    <col min="6663" max="6663" width="14.875" style="123" customWidth="1"/>
    <col min="6664" max="6664" width="22.75" style="123" customWidth="1"/>
    <col min="6665" max="6665" width="22.5" style="123" customWidth="1"/>
    <col min="6666" max="6666" width="18.25" style="123" customWidth="1"/>
    <col min="6667" max="6667" width="16.5" style="123" customWidth="1"/>
    <col min="6668" max="6915" width="9" style="123"/>
    <col min="6916" max="6916" width="5.875" style="123" customWidth="1"/>
    <col min="6917" max="6917" width="26.75" style="123" customWidth="1"/>
    <col min="6918" max="6918" width="13.125" style="123" customWidth="1"/>
    <col min="6919" max="6919" width="14.875" style="123" customWidth="1"/>
    <col min="6920" max="6920" width="22.75" style="123" customWidth="1"/>
    <col min="6921" max="6921" width="22.5" style="123" customWidth="1"/>
    <col min="6922" max="6922" width="18.25" style="123" customWidth="1"/>
    <col min="6923" max="6923" width="16.5" style="123" customWidth="1"/>
    <col min="6924" max="7171" width="9" style="123"/>
    <col min="7172" max="7172" width="5.875" style="123" customWidth="1"/>
    <col min="7173" max="7173" width="26.75" style="123" customWidth="1"/>
    <col min="7174" max="7174" width="13.125" style="123" customWidth="1"/>
    <col min="7175" max="7175" width="14.875" style="123" customWidth="1"/>
    <col min="7176" max="7176" width="22.75" style="123" customWidth="1"/>
    <col min="7177" max="7177" width="22.5" style="123" customWidth="1"/>
    <col min="7178" max="7178" width="18.25" style="123" customWidth="1"/>
    <col min="7179" max="7179" width="16.5" style="123" customWidth="1"/>
    <col min="7180" max="7427" width="9" style="123"/>
    <col min="7428" max="7428" width="5.875" style="123" customWidth="1"/>
    <col min="7429" max="7429" width="26.75" style="123" customWidth="1"/>
    <col min="7430" max="7430" width="13.125" style="123" customWidth="1"/>
    <col min="7431" max="7431" width="14.875" style="123" customWidth="1"/>
    <col min="7432" max="7432" width="22.75" style="123" customWidth="1"/>
    <col min="7433" max="7433" width="22.5" style="123" customWidth="1"/>
    <col min="7434" max="7434" width="18.25" style="123" customWidth="1"/>
    <col min="7435" max="7435" width="16.5" style="123" customWidth="1"/>
    <col min="7436" max="7683" width="9" style="123"/>
    <col min="7684" max="7684" width="5.875" style="123" customWidth="1"/>
    <col min="7685" max="7685" width="26.75" style="123" customWidth="1"/>
    <col min="7686" max="7686" width="13.125" style="123" customWidth="1"/>
    <col min="7687" max="7687" width="14.875" style="123" customWidth="1"/>
    <col min="7688" max="7688" width="22.75" style="123" customWidth="1"/>
    <col min="7689" max="7689" width="22.5" style="123" customWidth="1"/>
    <col min="7690" max="7690" width="18.25" style="123" customWidth="1"/>
    <col min="7691" max="7691" width="16.5" style="123" customWidth="1"/>
    <col min="7692" max="7939" width="9" style="123"/>
    <col min="7940" max="7940" width="5.875" style="123" customWidth="1"/>
    <col min="7941" max="7941" width="26.75" style="123" customWidth="1"/>
    <col min="7942" max="7942" width="13.125" style="123" customWidth="1"/>
    <col min="7943" max="7943" width="14.875" style="123" customWidth="1"/>
    <col min="7944" max="7944" width="22.75" style="123" customWidth="1"/>
    <col min="7945" max="7945" width="22.5" style="123" customWidth="1"/>
    <col min="7946" max="7946" width="18.25" style="123" customWidth="1"/>
    <col min="7947" max="7947" width="16.5" style="123" customWidth="1"/>
    <col min="7948" max="8195" width="9" style="123"/>
    <col min="8196" max="8196" width="5.875" style="123" customWidth="1"/>
    <col min="8197" max="8197" width="26.75" style="123" customWidth="1"/>
    <col min="8198" max="8198" width="13.125" style="123" customWidth="1"/>
    <col min="8199" max="8199" width="14.875" style="123" customWidth="1"/>
    <col min="8200" max="8200" width="22.75" style="123" customWidth="1"/>
    <col min="8201" max="8201" width="22.5" style="123" customWidth="1"/>
    <col min="8202" max="8202" width="18.25" style="123" customWidth="1"/>
    <col min="8203" max="8203" width="16.5" style="123" customWidth="1"/>
    <col min="8204" max="8451" width="9" style="123"/>
    <col min="8452" max="8452" width="5.875" style="123" customWidth="1"/>
    <col min="8453" max="8453" width="26.75" style="123" customWidth="1"/>
    <col min="8454" max="8454" width="13.125" style="123" customWidth="1"/>
    <col min="8455" max="8455" width="14.875" style="123" customWidth="1"/>
    <col min="8456" max="8456" width="22.75" style="123" customWidth="1"/>
    <col min="8457" max="8457" width="22.5" style="123" customWidth="1"/>
    <col min="8458" max="8458" width="18.25" style="123" customWidth="1"/>
    <col min="8459" max="8459" width="16.5" style="123" customWidth="1"/>
    <col min="8460" max="8707" width="9" style="123"/>
    <col min="8708" max="8708" width="5.875" style="123" customWidth="1"/>
    <col min="8709" max="8709" width="26.75" style="123" customWidth="1"/>
    <col min="8710" max="8710" width="13.125" style="123" customWidth="1"/>
    <col min="8711" max="8711" width="14.875" style="123" customWidth="1"/>
    <col min="8712" max="8712" width="22.75" style="123" customWidth="1"/>
    <col min="8713" max="8713" width="22.5" style="123" customWidth="1"/>
    <col min="8714" max="8714" width="18.25" style="123" customWidth="1"/>
    <col min="8715" max="8715" width="16.5" style="123" customWidth="1"/>
    <col min="8716" max="8963" width="9" style="123"/>
    <col min="8964" max="8964" width="5.875" style="123" customWidth="1"/>
    <col min="8965" max="8965" width="26.75" style="123" customWidth="1"/>
    <col min="8966" max="8966" width="13.125" style="123" customWidth="1"/>
    <col min="8967" max="8967" width="14.875" style="123" customWidth="1"/>
    <col min="8968" max="8968" width="22.75" style="123" customWidth="1"/>
    <col min="8969" max="8969" width="22.5" style="123" customWidth="1"/>
    <col min="8970" max="8970" width="18.25" style="123" customWidth="1"/>
    <col min="8971" max="8971" width="16.5" style="123" customWidth="1"/>
    <col min="8972" max="9219" width="9" style="123"/>
    <col min="9220" max="9220" width="5.875" style="123" customWidth="1"/>
    <col min="9221" max="9221" width="26.75" style="123" customWidth="1"/>
    <col min="9222" max="9222" width="13.125" style="123" customWidth="1"/>
    <col min="9223" max="9223" width="14.875" style="123" customWidth="1"/>
    <col min="9224" max="9224" width="22.75" style="123" customWidth="1"/>
    <col min="9225" max="9225" width="22.5" style="123" customWidth="1"/>
    <col min="9226" max="9226" width="18.25" style="123" customWidth="1"/>
    <col min="9227" max="9227" width="16.5" style="123" customWidth="1"/>
    <col min="9228" max="9475" width="9" style="123"/>
    <col min="9476" max="9476" width="5.875" style="123" customWidth="1"/>
    <col min="9477" max="9477" width="26.75" style="123" customWidth="1"/>
    <col min="9478" max="9478" width="13.125" style="123" customWidth="1"/>
    <col min="9479" max="9479" width="14.875" style="123" customWidth="1"/>
    <col min="9480" max="9480" width="22.75" style="123" customWidth="1"/>
    <col min="9481" max="9481" width="22.5" style="123" customWidth="1"/>
    <col min="9482" max="9482" width="18.25" style="123" customWidth="1"/>
    <col min="9483" max="9483" width="16.5" style="123" customWidth="1"/>
    <col min="9484" max="9731" width="9" style="123"/>
    <col min="9732" max="9732" width="5.875" style="123" customWidth="1"/>
    <col min="9733" max="9733" width="26.75" style="123" customWidth="1"/>
    <col min="9734" max="9734" width="13.125" style="123" customWidth="1"/>
    <col min="9735" max="9735" width="14.875" style="123" customWidth="1"/>
    <col min="9736" max="9736" width="22.75" style="123" customWidth="1"/>
    <col min="9737" max="9737" width="22.5" style="123" customWidth="1"/>
    <col min="9738" max="9738" width="18.25" style="123" customWidth="1"/>
    <col min="9739" max="9739" width="16.5" style="123" customWidth="1"/>
    <col min="9740" max="9987" width="9" style="123"/>
    <col min="9988" max="9988" width="5.875" style="123" customWidth="1"/>
    <col min="9989" max="9989" width="26.75" style="123" customWidth="1"/>
    <col min="9990" max="9990" width="13.125" style="123" customWidth="1"/>
    <col min="9991" max="9991" width="14.875" style="123" customWidth="1"/>
    <col min="9992" max="9992" width="22.75" style="123" customWidth="1"/>
    <col min="9993" max="9993" width="22.5" style="123" customWidth="1"/>
    <col min="9994" max="9994" width="18.25" style="123" customWidth="1"/>
    <col min="9995" max="9995" width="16.5" style="123" customWidth="1"/>
    <col min="9996" max="10243" width="9" style="123"/>
    <col min="10244" max="10244" width="5.875" style="123" customWidth="1"/>
    <col min="10245" max="10245" width="26.75" style="123" customWidth="1"/>
    <col min="10246" max="10246" width="13.125" style="123" customWidth="1"/>
    <col min="10247" max="10247" width="14.875" style="123" customWidth="1"/>
    <col min="10248" max="10248" width="22.75" style="123" customWidth="1"/>
    <col min="10249" max="10249" width="22.5" style="123" customWidth="1"/>
    <col min="10250" max="10250" width="18.25" style="123" customWidth="1"/>
    <col min="10251" max="10251" width="16.5" style="123" customWidth="1"/>
    <col min="10252" max="10499" width="9" style="123"/>
    <col min="10500" max="10500" width="5.875" style="123" customWidth="1"/>
    <col min="10501" max="10501" width="26.75" style="123" customWidth="1"/>
    <col min="10502" max="10502" width="13.125" style="123" customWidth="1"/>
    <col min="10503" max="10503" width="14.875" style="123" customWidth="1"/>
    <col min="10504" max="10504" width="22.75" style="123" customWidth="1"/>
    <col min="10505" max="10505" width="22.5" style="123" customWidth="1"/>
    <col min="10506" max="10506" width="18.25" style="123" customWidth="1"/>
    <col min="10507" max="10507" width="16.5" style="123" customWidth="1"/>
    <col min="10508" max="10755" width="9" style="123"/>
    <col min="10756" max="10756" width="5.875" style="123" customWidth="1"/>
    <col min="10757" max="10757" width="26.75" style="123" customWidth="1"/>
    <col min="10758" max="10758" width="13.125" style="123" customWidth="1"/>
    <col min="10759" max="10759" width="14.875" style="123" customWidth="1"/>
    <col min="10760" max="10760" width="22.75" style="123" customWidth="1"/>
    <col min="10761" max="10761" width="22.5" style="123" customWidth="1"/>
    <col min="10762" max="10762" width="18.25" style="123" customWidth="1"/>
    <col min="10763" max="10763" width="16.5" style="123" customWidth="1"/>
    <col min="10764" max="11011" width="9" style="123"/>
    <col min="11012" max="11012" width="5.875" style="123" customWidth="1"/>
    <col min="11013" max="11013" width="26.75" style="123" customWidth="1"/>
    <col min="11014" max="11014" width="13.125" style="123" customWidth="1"/>
    <col min="11015" max="11015" width="14.875" style="123" customWidth="1"/>
    <col min="11016" max="11016" width="22.75" style="123" customWidth="1"/>
    <col min="11017" max="11017" width="22.5" style="123" customWidth="1"/>
    <col min="11018" max="11018" width="18.25" style="123" customWidth="1"/>
    <col min="11019" max="11019" width="16.5" style="123" customWidth="1"/>
    <col min="11020" max="11267" width="9" style="123"/>
    <col min="11268" max="11268" width="5.875" style="123" customWidth="1"/>
    <col min="11269" max="11269" width="26.75" style="123" customWidth="1"/>
    <col min="11270" max="11270" width="13.125" style="123" customWidth="1"/>
    <col min="11271" max="11271" width="14.875" style="123" customWidth="1"/>
    <col min="11272" max="11272" width="22.75" style="123" customWidth="1"/>
    <col min="11273" max="11273" width="22.5" style="123" customWidth="1"/>
    <col min="11274" max="11274" width="18.25" style="123" customWidth="1"/>
    <col min="11275" max="11275" width="16.5" style="123" customWidth="1"/>
    <col min="11276" max="11523" width="9" style="123"/>
    <col min="11524" max="11524" width="5.875" style="123" customWidth="1"/>
    <col min="11525" max="11525" width="26.75" style="123" customWidth="1"/>
    <col min="11526" max="11526" width="13.125" style="123" customWidth="1"/>
    <col min="11527" max="11527" width="14.875" style="123" customWidth="1"/>
    <col min="11528" max="11528" width="22.75" style="123" customWidth="1"/>
    <col min="11529" max="11529" width="22.5" style="123" customWidth="1"/>
    <col min="11530" max="11530" width="18.25" style="123" customWidth="1"/>
    <col min="11531" max="11531" width="16.5" style="123" customWidth="1"/>
    <col min="11532" max="11779" width="9" style="123"/>
    <col min="11780" max="11780" width="5.875" style="123" customWidth="1"/>
    <col min="11781" max="11781" width="26.75" style="123" customWidth="1"/>
    <col min="11782" max="11782" width="13.125" style="123" customWidth="1"/>
    <col min="11783" max="11783" width="14.875" style="123" customWidth="1"/>
    <col min="11784" max="11784" width="22.75" style="123" customWidth="1"/>
    <col min="11785" max="11785" width="22.5" style="123" customWidth="1"/>
    <col min="11786" max="11786" width="18.25" style="123" customWidth="1"/>
    <col min="11787" max="11787" width="16.5" style="123" customWidth="1"/>
    <col min="11788" max="12035" width="9" style="123"/>
    <col min="12036" max="12036" width="5.875" style="123" customWidth="1"/>
    <col min="12037" max="12037" width="26.75" style="123" customWidth="1"/>
    <col min="12038" max="12038" width="13.125" style="123" customWidth="1"/>
    <col min="12039" max="12039" width="14.875" style="123" customWidth="1"/>
    <col min="12040" max="12040" width="22.75" style="123" customWidth="1"/>
    <col min="12041" max="12041" width="22.5" style="123" customWidth="1"/>
    <col min="12042" max="12042" width="18.25" style="123" customWidth="1"/>
    <col min="12043" max="12043" width="16.5" style="123" customWidth="1"/>
    <col min="12044" max="12291" width="9" style="123"/>
    <col min="12292" max="12292" width="5.875" style="123" customWidth="1"/>
    <col min="12293" max="12293" width="26.75" style="123" customWidth="1"/>
    <col min="12294" max="12294" width="13.125" style="123" customWidth="1"/>
    <col min="12295" max="12295" width="14.875" style="123" customWidth="1"/>
    <col min="12296" max="12296" width="22.75" style="123" customWidth="1"/>
    <col min="12297" max="12297" width="22.5" style="123" customWidth="1"/>
    <col min="12298" max="12298" width="18.25" style="123" customWidth="1"/>
    <col min="12299" max="12299" width="16.5" style="123" customWidth="1"/>
    <col min="12300" max="12547" width="9" style="123"/>
    <col min="12548" max="12548" width="5.875" style="123" customWidth="1"/>
    <col min="12549" max="12549" width="26.75" style="123" customWidth="1"/>
    <col min="12550" max="12550" width="13.125" style="123" customWidth="1"/>
    <col min="12551" max="12551" width="14.875" style="123" customWidth="1"/>
    <col min="12552" max="12552" width="22.75" style="123" customWidth="1"/>
    <col min="12553" max="12553" width="22.5" style="123" customWidth="1"/>
    <col min="12554" max="12554" width="18.25" style="123" customWidth="1"/>
    <col min="12555" max="12555" width="16.5" style="123" customWidth="1"/>
    <col min="12556" max="12803" width="9" style="123"/>
    <col min="12804" max="12804" width="5.875" style="123" customWidth="1"/>
    <col min="12805" max="12805" width="26.75" style="123" customWidth="1"/>
    <col min="12806" max="12806" width="13.125" style="123" customWidth="1"/>
    <col min="12807" max="12807" width="14.875" style="123" customWidth="1"/>
    <col min="12808" max="12808" width="22.75" style="123" customWidth="1"/>
    <col min="12809" max="12809" width="22.5" style="123" customWidth="1"/>
    <col min="12810" max="12810" width="18.25" style="123" customWidth="1"/>
    <col min="12811" max="12811" width="16.5" style="123" customWidth="1"/>
    <col min="12812" max="13059" width="9" style="123"/>
    <col min="13060" max="13060" width="5.875" style="123" customWidth="1"/>
    <col min="13061" max="13061" width="26.75" style="123" customWidth="1"/>
    <col min="13062" max="13062" width="13.125" style="123" customWidth="1"/>
    <col min="13063" max="13063" width="14.875" style="123" customWidth="1"/>
    <col min="13064" max="13064" width="22.75" style="123" customWidth="1"/>
    <col min="13065" max="13065" width="22.5" style="123" customWidth="1"/>
    <col min="13066" max="13066" width="18.25" style="123" customWidth="1"/>
    <col min="13067" max="13067" width="16.5" style="123" customWidth="1"/>
    <col min="13068" max="13315" width="9" style="123"/>
    <col min="13316" max="13316" width="5.875" style="123" customWidth="1"/>
    <col min="13317" max="13317" width="26.75" style="123" customWidth="1"/>
    <col min="13318" max="13318" width="13.125" style="123" customWidth="1"/>
    <col min="13319" max="13319" width="14.875" style="123" customWidth="1"/>
    <col min="13320" max="13320" width="22.75" style="123" customWidth="1"/>
    <col min="13321" max="13321" width="22.5" style="123" customWidth="1"/>
    <col min="13322" max="13322" width="18.25" style="123" customWidth="1"/>
    <col min="13323" max="13323" width="16.5" style="123" customWidth="1"/>
    <col min="13324" max="13571" width="9" style="123"/>
    <col min="13572" max="13572" width="5.875" style="123" customWidth="1"/>
    <col min="13573" max="13573" width="26.75" style="123" customWidth="1"/>
    <col min="13574" max="13574" width="13.125" style="123" customWidth="1"/>
    <col min="13575" max="13575" width="14.875" style="123" customWidth="1"/>
    <col min="13576" max="13576" width="22.75" style="123" customWidth="1"/>
    <col min="13577" max="13577" width="22.5" style="123" customWidth="1"/>
    <col min="13578" max="13578" width="18.25" style="123" customWidth="1"/>
    <col min="13579" max="13579" width="16.5" style="123" customWidth="1"/>
    <col min="13580" max="13827" width="9" style="123"/>
    <col min="13828" max="13828" width="5.875" style="123" customWidth="1"/>
    <col min="13829" max="13829" width="26.75" style="123" customWidth="1"/>
    <col min="13830" max="13830" width="13.125" style="123" customWidth="1"/>
    <col min="13831" max="13831" width="14.875" style="123" customWidth="1"/>
    <col min="13832" max="13832" width="22.75" style="123" customWidth="1"/>
    <col min="13833" max="13833" width="22.5" style="123" customWidth="1"/>
    <col min="13834" max="13834" width="18.25" style="123" customWidth="1"/>
    <col min="13835" max="13835" width="16.5" style="123" customWidth="1"/>
    <col min="13836" max="14083" width="9" style="123"/>
    <col min="14084" max="14084" width="5.875" style="123" customWidth="1"/>
    <col min="14085" max="14085" width="26.75" style="123" customWidth="1"/>
    <col min="14086" max="14086" width="13.125" style="123" customWidth="1"/>
    <col min="14087" max="14087" width="14.875" style="123" customWidth="1"/>
    <col min="14088" max="14088" width="22.75" style="123" customWidth="1"/>
    <col min="14089" max="14089" width="22.5" style="123" customWidth="1"/>
    <col min="14090" max="14090" width="18.25" style="123" customWidth="1"/>
    <col min="14091" max="14091" width="16.5" style="123" customWidth="1"/>
    <col min="14092" max="14339" width="9" style="123"/>
    <col min="14340" max="14340" width="5.875" style="123" customWidth="1"/>
    <col min="14341" max="14341" width="26.75" style="123" customWidth="1"/>
    <col min="14342" max="14342" width="13.125" style="123" customWidth="1"/>
    <col min="14343" max="14343" width="14.875" style="123" customWidth="1"/>
    <col min="14344" max="14344" width="22.75" style="123" customWidth="1"/>
    <col min="14345" max="14345" width="22.5" style="123" customWidth="1"/>
    <col min="14346" max="14346" width="18.25" style="123" customWidth="1"/>
    <col min="14347" max="14347" width="16.5" style="123" customWidth="1"/>
    <col min="14348" max="14595" width="9" style="123"/>
    <col min="14596" max="14596" width="5.875" style="123" customWidth="1"/>
    <col min="14597" max="14597" width="26.75" style="123" customWidth="1"/>
    <col min="14598" max="14598" width="13.125" style="123" customWidth="1"/>
    <col min="14599" max="14599" width="14.875" style="123" customWidth="1"/>
    <col min="14600" max="14600" width="22.75" style="123" customWidth="1"/>
    <col min="14601" max="14601" width="22.5" style="123" customWidth="1"/>
    <col min="14602" max="14602" width="18.25" style="123" customWidth="1"/>
    <col min="14603" max="14603" width="16.5" style="123" customWidth="1"/>
    <col min="14604" max="14851" width="9" style="123"/>
    <col min="14852" max="14852" width="5.875" style="123" customWidth="1"/>
    <col min="14853" max="14853" width="26.75" style="123" customWidth="1"/>
    <col min="14854" max="14854" width="13.125" style="123" customWidth="1"/>
    <col min="14855" max="14855" width="14.875" style="123" customWidth="1"/>
    <col min="14856" max="14856" width="22.75" style="123" customWidth="1"/>
    <col min="14857" max="14857" width="22.5" style="123" customWidth="1"/>
    <col min="14858" max="14858" width="18.25" style="123" customWidth="1"/>
    <col min="14859" max="14859" width="16.5" style="123" customWidth="1"/>
    <col min="14860" max="15107" width="9" style="123"/>
    <col min="15108" max="15108" width="5.875" style="123" customWidth="1"/>
    <col min="15109" max="15109" width="26.75" style="123" customWidth="1"/>
    <col min="15110" max="15110" width="13.125" style="123" customWidth="1"/>
    <col min="15111" max="15111" width="14.875" style="123" customWidth="1"/>
    <col min="15112" max="15112" width="22.75" style="123" customWidth="1"/>
    <col min="15113" max="15113" width="22.5" style="123" customWidth="1"/>
    <col min="15114" max="15114" width="18.25" style="123" customWidth="1"/>
    <col min="15115" max="15115" width="16.5" style="123" customWidth="1"/>
    <col min="15116" max="15363" width="9" style="123"/>
    <col min="15364" max="15364" width="5.875" style="123" customWidth="1"/>
    <col min="15365" max="15365" width="26.75" style="123" customWidth="1"/>
    <col min="15366" max="15366" width="13.125" style="123" customWidth="1"/>
    <col min="15367" max="15367" width="14.875" style="123" customWidth="1"/>
    <col min="15368" max="15368" width="22.75" style="123" customWidth="1"/>
    <col min="15369" max="15369" width="22.5" style="123" customWidth="1"/>
    <col min="15370" max="15370" width="18.25" style="123" customWidth="1"/>
    <col min="15371" max="15371" width="16.5" style="123" customWidth="1"/>
    <col min="15372" max="15619" width="9" style="123"/>
    <col min="15620" max="15620" width="5.875" style="123" customWidth="1"/>
    <col min="15621" max="15621" width="26.75" style="123" customWidth="1"/>
    <col min="15622" max="15622" width="13.125" style="123" customWidth="1"/>
    <col min="15623" max="15623" width="14.875" style="123" customWidth="1"/>
    <col min="15624" max="15624" width="22.75" style="123" customWidth="1"/>
    <col min="15625" max="15625" width="22.5" style="123" customWidth="1"/>
    <col min="15626" max="15626" width="18.25" style="123" customWidth="1"/>
    <col min="15627" max="15627" width="16.5" style="123" customWidth="1"/>
    <col min="15628" max="15875" width="9" style="123"/>
    <col min="15876" max="15876" width="5.875" style="123" customWidth="1"/>
    <col min="15877" max="15877" width="26.75" style="123" customWidth="1"/>
    <col min="15878" max="15878" width="13.125" style="123" customWidth="1"/>
    <col min="15879" max="15879" width="14.875" style="123" customWidth="1"/>
    <col min="15880" max="15880" width="22.75" style="123" customWidth="1"/>
    <col min="15881" max="15881" width="22.5" style="123" customWidth="1"/>
    <col min="15882" max="15882" width="18.25" style="123" customWidth="1"/>
    <col min="15883" max="15883" width="16.5" style="123" customWidth="1"/>
    <col min="15884" max="16131" width="9" style="123"/>
    <col min="16132" max="16132" width="5.875" style="123" customWidth="1"/>
    <col min="16133" max="16133" width="26.75" style="123" customWidth="1"/>
    <col min="16134" max="16134" width="13.125" style="123" customWidth="1"/>
    <col min="16135" max="16135" width="14.875" style="123" customWidth="1"/>
    <col min="16136" max="16136" width="22.75" style="123" customWidth="1"/>
    <col min="16137" max="16137" width="22.5" style="123" customWidth="1"/>
    <col min="16138" max="16138" width="18.25" style="123" customWidth="1"/>
    <col min="16139" max="16139" width="16.5" style="123" customWidth="1"/>
    <col min="16140" max="16384" width="9" style="123"/>
  </cols>
  <sheetData>
    <row r="1" spans="1:12" s="115" customFormat="1" ht="30" customHeight="1">
      <c r="A1" s="966" t="s">
        <v>381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169"/>
    </row>
    <row r="2" spans="1:12" s="116" customFormat="1" ht="15" customHeight="1">
      <c r="A2" s="971" t="str">
        <f>'3.7其他应收款'!A2:G2</f>
        <v>评估基准日：2022年4月26日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170"/>
    </row>
    <row r="3" spans="1:12" s="116" customFormat="1" ht="15" customHeight="1">
      <c r="A3" s="165"/>
      <c r="B3" s="165"/>
      <c r="C3" s="165"/>
      <c r="D3" s="804"/>
      <c r="E3" s="804"/>
      <c r="F3" s="165"/>
      <c r="G3" s="165"/>
      <c r="H3" s="165"/>
      <c r="I3" s="165"/>
      <c r="J3" s="165"/>
      <c r="K3" s="158" t="s">
        <v>382</v>
      </c>
      <c r="L3" s="170"/>
    </row>
    <row r="4" spans="1:12" s="116" customFormat="1" ht="15" customHeight="1">
      <c r="A4" s="165"/>
      <c r="B4" s="165"/>
      <c r="C4" s="165"/>
      <c r="D4" s="805"/>
      <c r="E4" s="805"/>
      <c r="F4" s="165"/>
      <c r="G4" s="165"/>
      <c r="H4" s="165"/>
      <c r="I4" s="165"/>
      <c r="J4" s="165"/>
      <c r="L4" s="170"/>
    </row>
    <row r="5" spans="1:12" s="116" customFormat="1" ht="18" customHeight="1">
      <c r="A5" s="130" t="str">
        <f>'3.7其他应收款'!A5</f>
        <v>产权持有单位：瓮福（集团）有限责任公司</v>
      </c>
      <c r="B5" s="131"/>
      <c r="C5" s="131"/>
      <c r="D5" s="131"/>
      <c r="E5" s="131"/>
      <c r="F5" s="131"/>
      <c r="G5" s="131"/>
      <c r="J5" s="132"/>
      <c r="K5" s="159" t="s">
        <v>247</v>
      </c>
      <c r="L5" s="170"/>
    </row>
    <row r="6" spans="1:12" s="117" customFormat="1" ht="15" customHeight="1">
      <c r="A6" s="969" t="s">
        <v>370</v>
      </c>
      <c r="B6" s="969" t="s">
        <v>383</v>
      </c>
      <c r="C6" s="972" t="s">
        <v>372</v>
      </c>
      <c r="D6" s="974" t="s">
        <v>384</v>
      </c>
      <c r="E6" s="134" t="s">
        <v>385</v>
      </c>
      <c r="F6" s="134" t="s">
        <v>386</v>
      </c>
      <c r="G6" s="969" t="s">
        <v>221</v>
      </c>
      <c r="H6" s="969" t="s">
        <v>222</v>
      </c>
      <c r="I6" s="969" t="s">
        <v>376</v>
      </c>
      <c r="J6" s="969" t="s">
        <v>377</v>
      </c>
      <c r="K6" s="969" t="s">
        <v>378</v>
      </c>
    </row>
    <row r="7" spans="1:12" s="118" customFormat="1" ht="15" customHeight="1">
      <c r="A7" s="970"/>
      <c r="B7" s="970"/>
      <c r="C7" s="973"/>
      <c r="D7" s="974"/>
      <c r="E7" s="136" t="s">
        <v>387</v>
      </c>
      <c r="F7" s="136" t="s">
        <v>379</v>
      </c>
      <c r="G7" s="970"/>
      <c r="H7" s="970"/>
      <c r="I7" s="970"/>
      <c r="J7" s="970"/>
      <c r="K7" s="970"/>
    </row>
    <row r="8" spans="1:12" s="119" customFormat="1" ht="15" customHeight="1">
      <c r="A8" s="149"/>
      <c r="B8" s="150"/>
      <c r="C8" s="151"/>
      <c r="D8" s="152" t="str">
        <f>IF(C8="","",IF((YEAR($L$5)-YEAR(C8))*12-MONTH(C8)+MONTH($L$5)+1&gt;60,"5年以上",IF((YEAR($L$5)-YEAR(C8))*12-MONTH(C8)+MONTH($L$5)+1&gt;48,"4-5年",IF((YEAR($L$5)-YEAR(C8))*12-MONTH(C8)+MONTH($L$5)+1&gt;36,"3-4年",IF((YEAR($L$5)-YEAR(C8))*12-MONTH(C8)+MONTH($L$5)+1&gt;24,"2-3年",IF((YEAR($L$5)-YEAR(C8))*12-MONTH(C8)+MONTH($L$5)+1&gt;12,"1-2年","1年以内"))))))</f>
        <v/>
      </c>
      <c r="E8" s="152"/>
      <c r="F8" s="161"/>
      <c r="G8" s="141"/>
      <c r="H8" s="141"/>
      <c r="I8" s="141" t="str">
        <f>IF(H8=G8,"",H8-G8)</f>
        <v/>
      </c>
      <c r="J8" s="142" t="str">
        <f>IF(OR(G8=0,H8=G8),"",ROUND(I8/ABS(G8),4))</f>
        <v/>
      </c>
      <c r="K8" s="171"/>
    </row>
    <row r="9" spans="1:12" s="119" customFormat="1" ht="15" customHeight="1">
      <c r="A9" s="149"/>
      <c r="B9" s="150"/>
      <c r="C9" s="151"/>
      <c r="D9" s="152" t="str">
        <f>IF(C9="","",IF((YEAR($L$5)-YEAR(C9))*12-MONTH(C9)+MONTH($L$5)+1&gt;60,"5年以上",IF((YEAR($L$5)-YEAR(C9))*12-MONTH(C9)+MONTH($L$5)+1&gt;48,"4-5年",IF((YEAR($L$5)-YEAR(C9))*12-MONTH(C9)+MONTH($L$5)+1&gt;36,"3-4年",IF((YEAR($L$5)-YEAR(C9))*12-MONTH(C9)+MONTH($L$5)+1&gt;24,"2-3年",IF((YEAR($L$5)-YEAR(C9))*12-MONTH(C9)+MONTH($L$5)+1&gt;12,"1-2年","1年以内"))))))</f>
        <v/>
      </c>
      <c r="E9" s="806"/>
      <c r="F9" s="161"/>
      <c r="G9" s="166"/>
      <c r="H9" s="166"/>
      <c r="I9" s="141" t="str">
        <f t="shared" ref="I9:I27" si="0">IF(H9=G9,"",H9-G9)</f>
        <v/>
      </c>
      <c r="J9" s="142" t="str">
        <f t="shared" ref="J9:J27" si="1">IF(OR(G9=0,H9=G9),"",ROUND(I9/ABS(G9),4))</f>
        <v/>
      </c>
      <c r="K9" s="161"/>
    </row>
    <row r="10" spans="1:12" s="119" customFormat="1" ht="15" customHeight="1">
      <c r="A10" s="149"/>
      <c r="B10" s="150"/>
      <c r="C10" s="151"/>
      <c r="D10" s="806"/>
      <c r="E10" s="806"/>
      <c r="F10" s="161"/>
      <c r="G10" s="166"/>
      <c r="H10" s="166"/>
      <c r="I10" s="141" t="str">
        <f t="shared" si="0"/>
        <v/>
      </c>
      <c r="J10" s="142" t="str">
        <f t="shared" si="1"/>
        <v/>
      </c>
      <c r="K10" s="161"/>
    </row>
    <row r="11" spans="1:12" s="119" customFormat="1" ht="15" customHeight="1">
      <c r="A11" s="149"/>
      <c r="B11" s="150"/>
      <c r="C11" s="151"/>
      <c r="D11" s="806"/>
      <c r="E11" s="806"/>
      <c r="F11" s="161"/>
      <c r="G11" s="166"/>
      <c r="H11" s="166"/>
      <c r="I11" s="141" t="str">
        <f t="shared" si="0"/>
        <v/>
      </c>
      <c r="J11" s="142" t="str">
        <f t="shared" si="1"/>
        <v/>
      </c>
      <c r="K11" s="161"/>
    </row>
    <row r="12" spans="1:12" s="119" customFormat="1" ht="15" customHeight="1">
      <c r="A12" s="149"/>
      <c r="B12" s="150"/>
      <c r="C12" s="151"/>
      <c r="D12" s="806"/>
      <c r="E12" s="806"/>
      <c r="F12" s="161"/>
      <c r="G12" s="166"/>
      <c r="H12" s="166"/>
      <c r="I12" s="141" t="str">
        <f t="shared" si="0"/>
        <v/>
      </c>
      <c r="J12" s="142" t="str">
        <f t="shared" si="1"/>
        <v/>
      </c>
      <c r="K12" s="161"/>
    </row>
    <row r="13" spans="1:12" s="119" customFormat="1" ht="15" customHeight="1">
      <c r="A13" s="149"/>
      <c r="B13" s="150"/>
      <c r="C13" s="151"/>
      <c r="D13" s="806"/>
      <c r="E13" s="806"/>
      <c r="F13" s="161"/>
      <c r="G13" s="166"/>
      <c r="H13" s="166"/>
      <c r="I13" s="141" t="str">
        <f t="shared" si="0"/>
        <v/>
      </c>
      <c r="J13" s="142" t="str">
        <f t="shared" si="1"/>
        <v/>
      </c>
      <c r="K13" s="161"/>
    </row>
    <row r="14" spans="1:12" s="119" customFormat="1" ht="15" customHeight="1">
      <c r="A14" s="149"/>
      <c r="B14" s="150"/>
      <c r="C14" s="151"/>
      <c r="D14" s="806"/>
      <c r="E14" s="806"/>
      <c r="F14" s="161"/>
      <c r="G14" s="166"/>
      <c r="H14" s="166"/>
      <c r="I14" s="141" t="str">
        <f t="shared" si="0"/>
        <v/>
      </c>
      <c r="J14" s="142" t="str">
        <f t="shared" si="1"/>
        <v/>
      </c>
      <c r="K14" s="161"/>
    </row>
    <row r="15" spans="1:12" s="119" customFormat="1" ht="15" customHeight="1">
      <c r="A15" s="149"/>
      <c r="B15" s="150"/>
      <c r="C15" s="151"/>
      <c r="D15" s="806"/>
      <c r="E15" s="806"/>
      <c r="F15" s="161"/>
      <c r="G15" s="166"/>
      <c r="H15" s="166"/>
      <c r="I15" s="141" t="str">
        <f t="shared" si="0"/>
        <v/>
      </c>
      <c r="J15" s="142" t="str">
        <f t="shared" si="1"/>
        <v/>
      </c>
      <c r="K15" s="161"/>
    </row>
    <row r="16" spans="1:12" s="119" customFormat="1" ht="15" customHeight="1">
      <c r="A16" s="149"/>
      <c r="B16" s="150"/>
      <c r="C16" s="151"/>
      <c r="D16" s="806"/>
      <c r="E16" s="806"/>
      <c r="F16" s="161"/>
      <c r="G16" s="166"/>
      <c r="H16" s="166"/>
      <c r="I16" s="141" t="str">
        <f t="shared" si="0"/>
        <v/>
      </c>
      <c r="J16" s="142" t="str">
        <f t="shared" si="1"/>
        <v/>
      </c>
      <c r="K16" s="161"/>
    </row>
    <row r="17" spans="1:11" s="119" customFormat="1" ht="15" customHeight="1">
      <c r="A17" s="149"/>
      <c r="B17" s="150"/>
      <c r="C17" s="151"/>
      <c r="D17" s="806"/>
      <c r="E17" s="806"/>
      <c r="F17" s="161"/>
      <c r="G17" s="166"/>
      <c r="H17" s="166"/>
      <c r="I17" s="141" t="str">
        <f t="shared" si="0"/>
        <v/>
      </c>
      <c r="J17" s="142" t="str">
        <f t="shared" si="1"/>
        <v/>
      </c>
      <c r="K17" s="161"/>
    </row>
    <row r="18" spans="1:11" s="119" customFormat="1" ht="15" customHeight="1">
      <c r="A18" s="149"/>
      <c r="B18" s="150"/>
      <c r="C18" s="151"/>
      <c r="D18" s="806"/>
      <c r="E18" s="806"/>
      <c r="F18" s="161"/>
      <c r="G18" s="166"/>
      <c r="H18" s="166"/>
      <c r="I18" s="141" t="str">
        <f t="shared" si="0"/>
        <v/>
      </c>
      <c r="J18" s="142" t="str">
        <f t="shared" si="1"/>
        <v/>
      </c>
      <c r="K18" s="161"/>
    </row>
    <row r="19" spans="1:11" s="119" customFormat="1" ht="15" customHeight="1">
      <c r="A19" s="149"/>
      <c r="B19" s="150"/>
      <c r="C19" s="151"/>
      <c r="D19" s="806"/>
      <c r="E19" s="806"/>
      <c r="F19" s="161"/>
      <c r="G19" s="166"/>
      <c r="H19" s="166"/>
      <c r="I19" s="141" t="str">
        <f t="shared" si="0"/>
        <v/>
      </c>
      <c r="J19" s="142" t="str">
        <f t="shared" si="1"/>
        <v/>
      </c>
      <c r="K19" s="161"/>
    </row>
    <row r="20" spans="1:11" s="119" customFormat="1" ht="15" customHeight="1">
      <c r="A20" s="149"/>
      <c r="B20" s="150"/>
      <c r="C20" s="151"/>
      <c r="D20" s="806"/>
      <c r="E20" s="806"/>
      <c r="F20" s="161"/>
      <c r="G20" s="166"/>
      <c r="H20" s="166"/>
      <c r="I20" s="141" t="str">
        <f t="shared" si="0"/>
        <v/>
      </c>
      <c r="J20" s="142" t="str">
        <f t="shared" si="1"/>
        <v/>
      </c>
      <c r="K20" s="161"/>
    </row>
    <row r="21" spans="1:11" s="119" customFormat="1" ht="15" customHeight="1">
      <c r="A21" s="149"/>
      <c r="B21" s="150"/>
      <c r="C21" s="151"/>
      <c r="D21" s="806"/>
      <c r="E21" s="806"/>
      <c r="F21" s="161"/>
      <c r="G21" s="166"/>
      <c r="H21" s="166"/>
      <c r="I21" s="141" t="str">
        <f t="shared" si="0"/>
        <v/>
      </c>
      <c r="J21" s="142" t="str">
        <f t="shared" si="1"/>
        <v/>
      </c>
      <c r="K21" s="161"/>
    </row>
    <row r="22" spans="1:11" s="119" customFormat="1" ht="15" customHeight="1">
      <c r="A22" s="149"/>
      <c r="B22" s="150"/>
      <c r="C22" s="151"/>
      <c r="D22" s="806"/>
      <c r="E22" s="806"/>
      <c r="F22" s="161"/>
      <c r="G22" s="166"/>
      <c r="H22" s="166"/>
      <c r="I22" s="141" t="str">
        <f t="shared" si="0"/>
        <v/>
      </c>
      <c r="J22" s="142" t="str">
        <f t="shared" si="1"/>
        <v/>
      </c>
      <c r="K22" s="161"/>
    </row>
    <row r="23" spans="1:11" s="119" customFormat="1" ht="15" customHeight="1">
      <c r="A23" s="149"/>
      <c r="B23" s="150"/>
      <c r="C23" s="151"/>
      <c r="D23" s="806"/>
      <c r="E23" s="806"/>
      <c r="F23" s="161"/>
      <c r="G23" s="166"/>
      <c r="H23" s="166"/>
      <c r="I23" s="141" t="str">
        <f t="shared" si="0"/>
        <v/>
      </c>
      <c r="J23" s="142" t="str">
        <f t="shared" si="1"/>
        <v/>
      </c>
      <c r="K23" s="161"/>
    </row>
    <row r="24" spans="1:11" s="119" customFormat="1" ht="15" customHeight="1">
      <c r="A24" s="149"/>
      <c r="B24" s="150"/>
      <c r="C24" s="151"/>
      <c r="D24" s="806"/>
      <c r="E24" s="806"/>
      <c r="F24" s="161"/>
      <c r="G24" s="166"/>
      <c r="H24" s="166"/>
      <c r="I24" s="141" t="str">
        <f t="shared" si="0"/>
        <v/>
      </c>
      <c r="J24" s="142" t="str">
        <f t="shared" si="1"/>
        <v/>
      </c>
      <c r="K24" s="161"/>
    </row>
    <row r="25" spans="1:11" s="119" customFormat="1" ht="15" customHeight="1">
      <c r="A25" s="149"/>
      <c r="B25" s="150"/>
      <c r="C25" s="151"/>
      <c r="D25" s="806"/>
      <c r="E25" s="806"/>
      <c r="F25" s="161"/>
      <c r="G25" s="166"/>
      <c r="H25" s="166"/>
      <c r="I25" s="141" t="str">
        <f t="shared" si="0"/>
        <v/>
      </c>
      <c r="J25" s="142" t="str">
        <f t="shared" si="1"/>
        <v/>
      </c>
      <c r="K25" s="161"/>
    </row>
    <row r="26" spans="1:11" s="119" customFormat="1" ht="15" customHeight="1">
      <c r="A26" s="149"/>
      <c r="B26" s="150"/>
      <c r="C26" s="151"/>
      <c r="D26" s="806"/>
      <c r="E26" s="806"/>
      <c r="F26" s="161"/>
      <c r="G26" s="166"/>
      <c r="H26" s="166"/>
      <c r="I26" s="141" t="str">
        <f t="shared" si="0"/>
        <v/>
      </c>
      <c r="J26" s="142" t="str">
        <f t="shared" si="1"/>
        <v/>
      </c>
      <c r="K26" s="161"/>
    </row>
    <row r="27" spans="1:11" s="119" customFormat="1" ht="15" customHeight="1">
      <c r="A27" s="967" t="s">
        <v>380</v>
      </c>
      <c r="B27" s="968"/>
      <c r="C27" s="154"/>
      <c r="D27" s="806"/>
      <c r="E27" s="806"/>
      <c r="F27" s="167"/>
      <c r="G27" s="168">
        <f>SUM(G6:G26)</f>
        <v>0</v>
      </c>
      <c r="H27" s="168">
        <f>SUM(H6:H26)</f>
        <v>0</v>
      </c>
      <c r="I27" s="141" t="str">
        <f t="shared" si="0"/>
        <v/>
      </c>
      <c r="J27" s="142" t="str">
        <f t="shared" si="1"/>
        <v/>
      </c>
      <c r="K27" s="172"/>
    </row>
    <row r="28" spans="1:11" ht="15" customHeight="1">
      <c r="A28" s="164" t="str">
        <f>'3.7其他应收款'!A27</f>
        <v>产权持有单位填表人：田仕军</v>
      </c>
      <c r="B28" s="164"/>
      <c r="C28" s="164"/>
      <c r="E28" s="164" t="str">
        <f>'3.7其他应收款'!D27</f>
        <v>评估人员：邓泽华、余颖莉、李英婕</v>
      </c>
      <c r="F28" s="164"/>
      <c r="G28" s="164"/>
      <c r="H28" s="164"/>
      <c r="I28" s="164"/>
    </row>
    <row r="29" spans="1:11" ht="15" customHeight="1">
      <c r="A29" s="164" t="str">
        <f>'3.7其他应收款'!A28</f>
        <v>填表日期：2022年4月26日</v>
      </c>
      <c r="B29" s="164"/>
      <c r="C29" s="164"/>
      <c r="D29" s="164"/>
      <c r="E29" s="164"/>
      <c r="F29" s="164"/>
    </row>
    <row r="30" spans="1:11" ht="15" customHeight="1">
      <c r="C30" s="164"/>
      <c r="D30" s="164"/>
      <c r="E30" s="164"/>
      <c r="F30" s="164"/>
    </row>
    <row r="31" spans="1:11" ht="15" customHeight="1">
      <c r="C31" s="164"/>
      <c r="D31" s="164"/>
      <c r="E31" s="164"/>
      <c r="F31" s="164"/>
    </row>
    <row r="32" spans="1:11" ht="15" customHeight="1">
      <c r="C32" s="164"/>
      <c r="D32" s="164"/>
      <c r="E32" s="164"/>
      <c r="F32" s="164"/>
    </row>
  </sheetData>
  <mergeCells count="12">
    <mergeCell ref="A1:K1"/>
    <mergeCell ref="A2:K2"/>
    <mergeCell ref="A27:B27"/>
    <mergeCell ref="A6:A7"/>
    <mergeCell ref="B6:B7"/>
    <mergeCell ref="C6:C7"/>
    <mergeCell ref="D6:D7"/>
    <mergeCell ref="G6:G7"/>
    <mergeCell ref="H6:H7"/>
    <mergeCell ref="I6:I7"/>
    <mergeCell ref="J6:J7"/>
    <mergeCell ref="K6:K7"/>
  </mergeCells>
  <phoneticPr fontId="24" type="noConversion"/>
  <conditionalFormatting sqref="J8:J27 G27:H27">
    <cfRule type="expression" dxfId="40" priority="1" stopIfTrue="1">
      <formula>G8=0</formula>
    </cfRule>
  </conditionalFormatting>
  <hyperlinks>
    <hyperlink ref="K3" location="基本情况!A1" display="表3-7-2"/>
  </hyperlinks>
  <printOptions horizontalCentered="1"/>
  <pageMargins left="0.55118110236220497" right="0.55118110236220497" top="0.78740157480314998" bottom="0.78740157480314998" header="0.511811023622047" footer="0.511811023622047"/>
  <pageSetup paperSize="9" orientation="landscape" r:id="rId1"/>
  <headerFooter alignWithMargins="0">
    <oddHeader>&amp;R&amp;9
共&amp;N页第&amp;P页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WVY32"/>
  <sheetViews>
    <sheetView view="pageBreakPreview" zoomScaleNormal="100" zoomScaleSheetLayoutView="100" workbookViewId="0">
      <pane xSplit="1" ySplit="7" topLeftCell="B26" activePane="bottomRight" state="frozen"/>
      <selection pane="topRight"/>
      <selection pane="bottomLeft"/>
      <selection pane="bottomRight" activeCell="B15" sqref="B15"/>
    </sheetView>
  </sheetViews>
  <sheetFormatPr defaultColWidth="9" defaultRowHeight="15" customHeight="1"/>
  <cols>
    <col min="1" max="1" width="6.375" style="120" customWidth="1"/>
    <col min="2" max="2" width="23.125" style="116" customWidth="1"/>
    <col min="3" max="3" width="10" style="121" customWidth="1"/>
    <col min="4" max="4" width="14.375" style="122" customWidth="1"/>
    <col min="5" max="5" width="11.875" style="122" customWidth="1"/>
    <col min="6" max="6" width="14.125" style="123" customWidth="1"/>
    <col min="7" max="7" width="12.625" style="123" customWidth="1"/>
    <col min="8" max="8" width="14.25" style="123" customWidth="1"/>
    <col min="9" max="9" width="9.5" style="123" customWidth="1"/>
    <col min="10" max="10" width="11.375" style="123" customWidth="1"/>
    <col min="11" max="17" width="9" style="123" hidden="1" customWidth="1"/>
    <col min="18" max="258" width="9" style="123"/>
    <col min="259" max="259" width="6.375" style="123" customWidth="1"/>
    <col min="260" max="260" width="26.5" style="123" customWidth="1"/>
    <col min="261" max="261" width="13.75" style="123" customWidth="1"/>
    <col min="262" max="262" width="14.375" style="123" customWidth="1"/>
    <col min="263" max="264" width="17" style="123" customWidth="1"/>
    <col min="265" max="266" width="17.125" style="123" customWidth="1"/>
    <col min="267" max="273" width="9" style="123" hidden="1" customWidth="1"/>
    <col min="274" max="514" width="9" style="123"/>
    <col min="515" max="515" width="6.375" style="123" customWidth="1"/>
    <col min="516" max="516" width="26.5" style="123" customWidth="1"/>
    <col min="517" max="517" width="13.75" style="123" customWidth="1"/>
    <col min="518" max="518" width="14.375" style="123" customWidth="1"/>
    <col min="519" max="520" width="17" style="123" customWidth="1"/>
    <col min="521" max="522" width="17.125" style="123" customWidth="1"/>
    <col min="523" max="529" width="9" style="123" hidden="1" customWidth="1"/>
    <col min="530" max="770" width="9" style="123"/>
    <col min="771" max="771" width="6.375" style="123" customWidth="1"/>
    <col min="772" max="772" width="26.5" style="123" customWidth="1"/>
    <col min="773" max="773" width="13.75" style="123" customWidth="1"/>
    <col min="774" max="774" width="14.375" style="123" customWidth="1"/>
    <col min="775" max="776" width="17" style="123" customWidth="1"/>
    <col min="777" max="778" width="17.125" style="123" customWidth="1"/>
    <col min="779" max="785" width="9" style="123" hidden="1" customWidth="1"/>
    <col min="786" max="1026" width="9" style="123"/>
    <col min="1027" max="1027" width="6.375" style="123" customWidth="1"/>
    <col min="1028" max="1028" width="26.5" style="123" customWidth="1"/>
    <col min="1029" max="1029" width="13.75" style="123" customWidth="1"/>
    <col min="1030" max="1030" width="14.375" style="123" customWidth="1"/>
    <col min="1031" max="1032" width="17" style="123" customWidth="1"/>
    <col min="1033" max="1034" width="17.125" style="123" customWidth="1"/>
    <col min="1035" max="1041" width="9" style="123" hidden="1" customWidth="1"/>
    <col min="1042" max="1282" width="9" style="123"/>
    <col min="1283" max="1283" width="6.375" style="123" customWidth="1"/>
    <col min="1284" max="1284" width="26.5" style="123" customWidth="1"/>
    <col min="1285" max="1285" width="13.75" style="123" customWidth="1"/>
    <col min="1286" max="1286" width="14.375" style="123" customWidth="1"/>
    <col min="1287" max="1288" width="17" style="123" customWidth="1"/>
    <col min="1289" max="1290" width="17.125" style="123" customWidth="1"/>
    <col min="1291" max="1297" width="9" style="123" hidden="1" customWidth="1"/>
    <col min="1298" max="1538" width="9" style="123"/>
    <col min="1539" max="1539" width="6.375" style="123" customWidth="1"/>
    <col min="1540" max="1540" width="26.5" style="123" customWidth="1"/>
    <col min="1541" max="1541" width="13.75" style="123" customWidth="1"/>
    <col min="1542" max="1542" width="14.375" style="123" customWidth="1"/>
    <col min="1543" max="1544" width="17" style="123" customWidth="1"/>
    <col min="1545" max="1546" width="17.125" style="123" customWidth="1"/>
    <col min="1547" max="1553" width="9" style="123" hidden="1" customWidth="1"/>
    <col min="1554" max="1794" width="9" style="123"/>
    <col min="1795" max="1795" width="6.375" style="123" customWidth="1"/>
    <col min="1796" max="1796" width="26.5" style="123" customWidth="1"/>
    <col min="1797" max="1797" width="13.75" style="123" customWidth="1"/>
    <col min="1798" max="1798" width="14.375" style="123" customWidth="1"/>
    <col min="1799" max="1800" width="17" style="123" customWidth="1"/>
    <col min="1801" max="1802" width="17.125" style="123" customWidth="1"/>
    <col min="1803" max="1809" width="9" style="123" hidden="1" customWidth="1"/>
    <col min="1810" max="2050" width="9" style="123"/>
    <col min="2051" max="2051" width="6.375" style="123" customWidth="1"/>
    <col min="2052" max="2052" width="26.5" style="123" customWidth="1"/>
    <col min="2053" max="2053" width="13.75" style="123" customWidth="1"/>
    <col min="2054" max="2054" width="14.375" style="123" customWidth="1"/>
    <col min="2055" max="2056" width="17" style="123" customWidth="1"/>
    <col min="2057" max="2058" width="17.125" style="123" customWidth="1"/>
    <col min="2059" max="2065" width="9" style="123" hidden="1" customWidth="1"/>
    <col min="2066" max="2306" width="9" style="123"/>
    <col min="2307" max="2307" width="6.375" style="123" customWidth="1"/>
    <col min="2308" max="2308" width="26.5" style="123" customWidth="1"/>
    <col min="2309" max="2309" width="13.75" style="123" customWidth="1"/>
    <col min="2310" max="2310" width="14.375" style="123" customWidth="1"/>
    <col min="2311" max="2312" width="17" style="123" customWidth="1"/>
    <col min="2313" max="2314" width="17.125" style="123" customWidth="1"/>
    <col min="2315" max="2321" width="9" style="123" hidden="1" customWidth="1"/>
    <col min="2322" max="2562" width="9" style="123"/>
    <col min="2563" max="2563" width="6.375" style="123" customWidth="1"/>
    <col min="2564" max="2564" width="26.5" style="123" customWidth="1"/>
    <col min="2565" max="2565" width="13.75" style="123" customWidth="1"/>
    <col min="2566" max="2566" width="14.375" style="123" customWidth="1"/>
    <col min="2567" max="2568" width="17" style="123" customWidth="1"/>
    <col min="2569" max="2570" width="17.125" style="123" customWidth="1"/>
    <col min="2571" max="2577" width="9" style="123" hidden="1" customWidth="1"/>
    <col min="2578" max="2818" width="9" style="123"/>
    <col min="2819" max="2819" width="6.375" style="123" customWidth="1"/>
    <col min="2820" max="2820" width="26.5" style="123" customWidth="1"/>
    <col min="2821" max="2821" width="13.75" style="123" customWidth="1"/>
    <col min="2822" max="2822" width="14.375" style="123" customWidth="1"/>
    <col min="2823" max="2824" width="17" style="123" customWidth="1"/>
    <col min="2825" max="2826" width="17.125" style="123" customWidth="1"/>
    <col min="2827" max="2833" width="9" style="123" hidden="1" customWidth="1"/>
    <col min="2834" max="3074" width="9" style="123"/>
    <col min="3075" max="3075" width="6.375" style="123" customWidth="1"/>
    <col min="3076" max="3076" width="26.5" style="123" customWidth="1"/>
    <col min="3077" max="3077" width="13.75" style="123" customWidth="1"/>
    <col min="3078" max="3078" width="14.375" style="123" customWidth="1"/>
    <col min="3079" max="3080" width="17" style="123" customWidth="1"/>
    <col min="3081" max="3082" width="17.125" style="123" customWidth="1"/>
    <col min="3083" max="3089" width="9" style="123" hidden="1" customWidth="1"/>
    <col min="3090" max="3330" width="9" style="123"/>
    <col min="3331" max="3331" width="6.375" style="123" customWidth="1"/>
    <col min="3332" max="3332" width="26.5" style="123" customWidth="1"/>
    <col min="3333" max="3333" width="13.75" style="123" customWidth="1"/>
    <col min="3334" max="3334" width="14.375" style="123" customWidth="1"/>
    <col min="3335" max="3336" width="17" style="123" customWidth="1"/>
    <col min="3337" max="3338" width="17.125" style="123" customWidth="1"/>
    <col min="3339" max="3345" width="9" style="123" hidden="1" customWidth="1"/>
    <col min="3346" max="3586" width="9" style="123"/>
    <col min="3587" max="3587" width="6.375" style="123" customWidth="1"/>
    <col min="3588" max="3588" width="26.5" style="123" customWidth="1"/>
    <col min="3589" max="3589" width="13.75" style="123" customWidth="1"/>
    <col min="3590" max="3590" width="14.375" style="123" customWidth="1"/>
    <col min="3591" max="3592" width="17" style="123" customWidth="1"/>
    <col min="3593" max="3594" width="17.125" style="123" customWidth="1"/>
    <col min="3595" max="3601" width="9" style="123" hidden="1" customWidth="1"/>
    <col min="3602" max="3842" width="9" style="123"/>
    <col min="3843" max="3843" width="6.375" style="123" customWidth="1"/>
    <col min="3844" max="3844" width="26.5" style="123" customWidth="1"/>
    <col min="3845" max="3845" width="13.75" style="123" customWidth="1"/>
    <col min="3846" max="3846" width="14.375" style="123" customWidth="1"/>
    <col min="3847" max="3848" width="17" style="123" customWidth="1"/>
    <col min="3849" max="3850" width="17.125" style="123" customWidth="1"/>
    <col min="3851" max="3857" width="9" style="123" hidden="1" customWidth="1"/>
    <col min="3858" max="4098" width="9" style="123"/>
    <col min="4099" max="4099" width="6.375" style="123" customWidth="1"/>
    <col min="4100" max="4100" width="26.5" style="123" customWidth="1"/>
    <col min="4101" max="4101" width="13.75" style="123" customWidth="1"/>
    <col min="4102" max="4102" width="14.375" style="123" customWidth="1"/>
    <col min="4103" max="4104" width="17" style="123" customWidth="1"/>
    <col min="4105" max="4106" width="17.125" style="123" customWidth="1"/>
    <col min="4107" max="4113" width="9" style="123" hidden="1" customWidth="1"/>
    <col min="4114" max="4354" width="9" style="123"/>
    <col min="4355" max="4355" width="6.375" style="123" customWidth="1"/>
    <col min="4356" max="4356" width="26.5" style="123" customWidth="1"/>
    <col min="4357" max="4357" width="13.75" style="123" customWidth="1"/>
    <col min="4358" max="4358" width="14.375" style="123" customWidth="1"/>
    <col min="4359" max="4360" width="17" style="123" customWidth="1"/>
    <col min="4361" max="4362" width="17.125" style="123" customWidth="1"/>
    <col min="4363" max="4369" width="9" style="123" hidden="1" customWidth="1"/>
    <col min="4370" max="4610" width="9" style="123"/>
    <col min="4611" max="4611" width="6.375" style="123" customWidth="1"/>
    <col min="4612" max="4612" width="26.5" style="123" customWidth="1"/>
    <col min="4613" max="4613" width="13.75" style="123" customWidth="1"/>
    <col min="4614" max="4614" width="14.375" style="123" customWidth="1"/>
    <col min="4615" max="4616" width="17" style="123" customWidth="1"/>
    <col min="4617" max="4618" width="17.125" style="123" customWidth="1"/>
    <col min="4619" max="4625" width="9" style="123" hidden="1" customWidth="1"/>
    <col min="4626" max="4866" width="9" style="123"/>
    <col min="4867" max="4867" width="6.375" style="123" customWidth="1"/>
    <col min="4868" max="4868" width="26.5" style="123" customWidth="1"/>
    <col min="4869" max="4869" width="13.75" style="123" customWidth="1"/>
    <col min="4870" max="4870" width="14.375" style="123" customWidth="1"/>
    <col min="4871" max="4872" width="17" style="123" customWidth="1"/>
    <col min="4873" max="4874" width="17.125" style="123" customWidth="1"/>
    <col min="4875" max="4881" width="9" style="123" hidden="1" customWidth="1"/>
    <col min="4882" max="5122" width="9" style="123"/>
    <col min="5123" max="5123" width="6.375" style="123" customWidth="1"/>
    <col min="5124" max="5124" width="26.5" style="123" customWidth="1"/>
    <col min="5125" max="5125" width="13.75" style="123" customWidth="1"/>
    <col min="5126" max="5126" width="14.375" style="123" customWidth="1"/>
    <col min="5127" max="5128" width="17" style="123" customWidth="1"/>
    <col min="5129" max="5130" width="17.125" style="123" customWidth="1"/>
    <col min="5131" max="5137" width="9" style="123" hidden="1" customWidth="1"/>
    <col min="5138" max="5378" width="9" style="123"/>
    <col min="5379" max="5379" width="6.375" style="123" customWidth="1"/>
    <col min="5380" max="5380" width="26.5" style="123" customWidth="1"/>
    <col min="5381" max="5381" width="13.75" style="123" customWidth="1"/>
    <col min="5382" max="5382" width="14.375" style="123" customWidth="1"/>
    <col min="5383" max="5384" width="17" style="123" customWidth="1"/>
    <col min="5385" max="5386" width="17.125" style="123" customWidth="1"/>
    <col min="5387" max="5393" width="9" style="123" hidden="1" customWidth="1"/>
    <col min="5394" max="5634" width="9" style="123"/>
    <col min="5635" max="5635" width="6.375" style="123" customWidth="1"/>
    <col min="5636" max="5636" width="26.5" style="123" customWidth="1"/>
    <col min="5637" max="5637" width="13.75" style="123" customWidth="1"/>
    <col min="5638" max="5638" width="14.375" style="123" customWidth="1"/>
    <col min="5639" max="5640" width="17" style="123" customWidth="1"/>
    <col min="5641" max="5642" width="17.125" style="123" customWidth="1"/>
    <col min="5643" max="5649" width="9" style="123" hidden="1" customWidth="1"/>
    <col min="5650" max="5890" width="9" style="123"/>
    <col min="5891" max="5891" width="6.375" style="123" customWidth="1"/>
    <col min="5892" max="5892" width="26.5" style="123" customWidth="1"/>
    <col min="5893" max="5893" width="13.75" style="123" customWidth="1"/>
    <col min="5894" max="5894" width="14.375" style="123" customWidth="1"/>
    <col min="5895" max="5896" width="17" style="123" customWidth="1"/>
    <col min="5897" max="5898" width="17.125" style="123" customWidth="1"/>
    <col min="5899" max="5905" width="9" style="123" hidden="1" customWidth="1"/>
    <col min="5906" max="6146" width="9" style="123"/>
    <col min="6147" max="6147" width="6.375" style="123" customWidth="1"/>
    <col min="6148" max="6148" width="26.5" style="123" customWidth="1"/>
    <col min="6149" max="6149" width="13.75" style="123" customWidth="1"/>
    <col min="6150" max="6150" width="14.375" style="123" customWidth="1"/>
    <col min="6151" max="6152" width="17" style="123" customWidth="1"/>
    <col min="6153" max="6154" width="17.125" style="123" customWidth="1"/>
    <col min="6155" max="6161" width="9" style="123" hidden="1" customWidth="1"/>
    <col min="6162" max="6402" width="9" style="123"/>
    <col min="6403" max="6403" width="6.375" style="123" customWidth="1"/>
    <col min="6404" max="6404" width="26.5" style="123" customWidth="1"/>
    <col min="6405" max="6405" width="13.75" style="123" customWidth="1"/>
    <col min="6406" max="6406" width="14.375" style="123" customWidth="1"/>
    <col min="6407" max="6408" width="17" style="123" customWidth="1"/>
    <col min="6409" max="6410" width="17.125" style="123" customWidth="1"/>
    <col min="6411" max="6417" width="9" style="123" hidden="1" customWidth="1"/>
    <col min="6418" max="6658" width="9" style="123"/>
    <col min="6659" max="6659" width="6.375" style="123" customWidth="1"/>
    <col min="6660" max="6660" width="26.5" style="123" customWidth="1"/>
    <col min="6661" max="6661" width="13.75" style="123" customWidth="1"/>
    <col min="6662" max="6662" width="14.375" style="123" customWidth="1"/>
    <col min="6663" max="6664" width="17" style="123" customWidth="1"/>
    <col min="6665" max="6666" width="17.125" style="123" customWidth="1"/>
    <col min="6667" max="6673" width="9" style="123" hidden="1" customWidth="1"/>
    <col min="6674" max="6914" width="9" style="123"/>
    <col min="6915" max="6915" width="6.375" style="123" customWidth="1"/>
    <col min="6916" max="6916" width="26.5" style="123" customWidth="1"/>
    <col min="6917" max="6917" width="13.75" style="123" customWidth="1"/>
    <col min="6918" max="6918" width="14.375" style="123" customWidth="1"/>
    <col min="6919" max="6920" width="17" style="123" customWidth="1"/>
    <col min="6921" max="6922" width="17.125" style="123" customWidth="1"/>
    <col min="6923" max="6929" width="9" style="123" hidden="1" customWidth="1"/>
    <col min="6930" max="7170" width="9" style="123"/>
    <col min="7171" max="7171" width="6.375" style="123" customWidth="1"/>
    <col min="7172" max="7172" width="26.5" style="123" customWidth="1"/>
    <col min="7173" max="7173" width="13.75" style="123" customWidth="1"/>
    <col min="7174" max="7174" width="14.375" style="123" customWidth="1"/>
    <col min="7175" max="7176" width="17" style="123" customWidth="1"/>
    <col min="7177" max="7178" width="17.125" style="123" customWidth="1"/>
    <col min="7179" max="7185" width="9" style="123" hidden="1" customWidth="1"/>
    <col min="7186" max="7426" width="9" style="123"/>
    <col min="7427" max="7427" width="6.375" style="123" customWidth="1"/>
    <col min="7428" max="7428" width="26.5" style="123" customWidth="1"/>
    <col min="7429" max="7429" width="13.75" style="123" customWidth="1"/>
    <col min="7430" max="7430" width="14.375" style="123" customWidth="1"/>
    <col min="7431" max="7432" width="17" style="123" customWidth="1"/>
    <col min="7433" max="7434" width="17.125" style="123" customWidth="1"/>
    <col min="7435" max="7441" width="9" style="123" hidden="1" customWidth="1"/>
    <col min="7442" max="7682" width="9" style="123"/>
    <col min="7683" max="7683" width="6.375" style="123" customWidth="1"/>
    <col min="7684" max="7684" width="26.5" style="123" customWidth="1"/>
    <col min="7685" max="7685" width="13.75" style="123" customWidth="1"/>
    <col min="7686" max="7686" width="14.375" style="123" customWidth="1"/>
    <col min="7687" max="7688" width="17" style="123" customWidth="1"/>
    <col min="7689" max="7690" width="17.125" style="123" customWidth="1"/>
    <col min="7691" max="7697" width="9" style="123" hidden="1" customWidth="1"/>
    <col min="7698" max="7938" width="9" style="123"/>
    <col min="7939" max="7939" width="6.375" style="123" customWidth="1"/>
    <col min="7940" max="7940" width="26.5" style="123" customWidth="1"/>
    <col min="7941" max="7941" width="13.75" style="123" customWidth="1"/>
    <col min="7942" max="7942" width="14.375" style="123" customWidth="1"/>
    <col min="7943" max="7944" width="17" style="123" customWidth="1"/>
    <col min="7945" max="7946" width="17.125" style="123" customWidth="1"/>
    <col min="7947" max="7953" width="9" style="123" hidden="1" customWidth="1"/>
    <col min="7954" max="8194" width="9" style="123"/>
    <col min="8195" max="8195" width="6.375" style="123" customWidth="1"/>
    <col min="8196" max="8196" width="26.5" style="123" customWidth="1"/>
    <col min="8197" max="8197" width="13.75" style="123" customWidth="1"/>
    <col min="8198" max="8198" width="14.375" style="123" customWidth="1"/>
    <col min="8199" max="8200" width="17" style="123" customWidth="1"/>
    <col min="8201" max="8202" width="17.125" style="123" customWidth="1"/>
    <col min="8203" max="8209" width="9" style="123" hidden="1" customWidth="1"/>
    <col min="8210" max="8450" width="9" style="123"/>
    <col min="8451" max="8451" width="6.375" style="123" customWidth="1"/>
    <col min="8452" max="8452" width="26.5" style="123" customWidth="1"/>
    <col min="8453" max="8453" width="13.75" style="123" customWidth="1"/>
    <col min="8454" max="8454" width="14.375" style="123" customWidth="1"/>
    <col min="8455" max="8456" width="17" style="123" customWidth="1"/>
    <col min="8457" max="8458" width="17.125" style="123" customWidth="1"/>
    <col min="8459" max="8465" width="9" style="123" hidden="1" customWidth="1"/>
    <col min="8466" max="8706" width="9" style="123"/>
    <col min="8707" max="8707" width="6.375" style="123" customWidth="1"/>
    <col min="8708" max="8708" width="26.5" style="123" customWidth="1"/>
    <col min="8709" max="8709" width="13.75" style="123" customWidth="1"/>
    <col min="8710" max="8710" width="14.375" style="123" customWidth="1"/>
    <col min="8711" max="8712" width="17" style="123" customWidth="1"/>
    <col min="8713" max="8714" width="17.125" style="123" customWidth="1"/>
    <col min="8715" max="8721" width="9" style="123" hidden="1" customWidth="1"/>
    <col min="8722" max="8962" width="9" style="123"/>
    <col min="8963" max="8963" width="6.375" style="123" customWidth="1"/>
    <col min="8964" max="8964" width="26.5" style="123" customWidth="1"/>
    <col min="8965" max="8965" width="13.75" style="123" customWidth="1"/>
    <col min="8966" max="8966" width="14.375" style="123" customWidth="1"/>
    <col min="8967" max="8968" width="17" style="123" customWidth="1"/>
    <col min="8969" max="8970" width="17.125" style="123" customWidth="1"/>
    <col min="8971" max="8977" width="9" style="123" hidden="1" customWidth="1"/>
    <col min="8978" max="9218" width="9" style="123"/>
    <col min="9219" max="9219" width="6.375" style="123" customWidth="1"/>
    <col min="9220" max="9220" width="26.5" style="123" customWidth="1"/>
    <col min="9221" max="9221" width="13.75" style="123" customWidth="1"/>
    <col min="9222" max="9222" width="14.375" style="123" customWidth="1"/>
    <col min="9223" max="9224" width="17" style="123" customWidth="1"/>
    <col min="9225" max="9226" width="17.125" style="123" customWidth="1"/>
    <col min="9227" max="9233" width="9" style="123" hidden="1" customWidth="1"/>
    <col min="9234" max="9474" width="9" style="123"/>
    <col min="9475" max="9475" width="6.375" style="123" customWidth="1"/>
    <col min="9476" max="9476" width="26.5" style="123" customWidth="1"/>
    <col min="9477" max="9477" width="13.75" style="123" customWidth="1"/>
    <col min="9478" max="9478" width="14.375" style="123" customWidth="1"/>
    <col min="9479" max="9480" width="17" style="123" customWidth="1"/>
    <col min="9481" max="9482" width="17.125" style="123" customWidth="1"/>
    <col min="9483" max="9489" width="9" style="123" hidden="1" customWidth="1"/>
    <col min="9490" max="9730" width="9" style="123"/>
    <col min="9731" max="9731" width="6.375" style="123" customWidth="1"/>
    <col min="9732" max="9732" width="26.5" style="123" customWidth="1"/>
    <col min="9733" max="9733" width="13.75" style="123" customWidth="1"/>
    <col min="9734" max="9734" width="14.375" style="123" customWidth="1"/>
    <col min="9735" max="9736" width="17" style="123" customWidth="1"/>
    <col min="9737" max="9738" width="17.125" style="123" customWidth="1"/>
    <col min="9739" max="9745" width="9" style="123" hidden="1" customWidth="1"/>
    <col min="9746" max="9986" width="9" style="123"/>
    <col min="9987" max="9987" width="6.375" style="123" customWidth="1"/>
    <col min="9988" max="9988" width="26.5" style="123" customWidth="1"/>
    <col min="9989" max="9989" width="13.75" style="123" customWidth="1"/>
    <col min="9990" max="9990" width="14.375" style="123" customWidth="1"/>
    <col min="9991" max="9992" width="17" style="123" customWidth="1"/>
    <col min="9993" max="9994" width="17.125" style="123" customWidth="1"/>
    <col min="9995" max="10001" width="9" style="123" hidden="1" customWidth="1"/>
    <col min="10002" max="10242" width="9" style="123"/>
    <col min="10243" max="10243" width="6.375" style="123" customWidth="1"/>
    <col min="10244" max="10244" width="26.5" style="123" customWidth="1"/>
    <col min="10245" max="10245" width="13.75" style="123" customWidth="1"/>
    <col min="10246" max="10246" width="14.375" style="123" customWidth="1"/>
    <col min="10247" max="10248" width="17" style="123" customWidth="1"/>
    <col min="10249" max="10250" width="17.125" style="123" customWidth="1"/>
    <col min="10251" max="10257" width="9" style="123" hidden="1" customWidth="1"/>
    <col min="10258" max="10498" width="9" style="123"/>
    <col min="10499" max="10499" width="6.375" style="123" customWidth="1"/>
    <col min="10500" max="10500" width="26.5" style="123" customWidth="1"/>
    <col min="10501" max="10501" width="13.75" style="123" customWidth="1"/>
    <col min="10502" max="10502" width="14.375" style="123" customWidth="1"/>
    <col min="10503" max="10504" width="17" style="123" customWidth="1"/>
    <col min="10505" max="10506" width="17.125" style="123" customWidth="1"/>
    <col min="10507" max="10513" width="9" style="123" hidden="1" customWidth="1"/>
    <col min="10514" max="10754" width="9" style="123"/>
    <col min="10755" max="10755" width="6.375" style="123" customWidth="1"/>
    <col min="10756" max="10756" width="26.5" style="123" customWidth="1"/>
    <col min="10757" max="10757" width="13.75" style="123" customWidth="1"/>
    <col min="10758" max="10758" width="14.375" style="123" customWidth="1"/>
    <col min="10759" max="10760" width="17" style="123" customWidth="1"/>
    <col min="10761" max="10762" width="17.125" style="123" customWidth="1"/>
    <col min="10763" max="10769" width="9" style="123" hidden="1" customWidth="1"/>
    <col min="10770" max="11010" width="9" style="123"/>
    <col min="11011" max="11011" width="6.375" style="123" customWidth="1"/>
    <col min="11012" max="11012" width="26.5" style="123" customWidth="1"/>
    <col min="11013" max="11013" width="13.75" style="123" customWidth="1"/>
    <col min="11014" max="11014" width="14.375" style="123" customWidth="1"/>
    <col min="11015" max="11016" width="17" style="123" customWidth="1"/>
    <col min="11017" max="11018" width="17.125" style="123" customWidth="1"/>
    <col min="11019" max="11025" width="9" style="123" hidden="1" customWidth="1"/>
    <col min="11026" max="11266" width="9" style="123"/>
    <col min="11267" max="11267" width="6.375" style="123" customWidth="1"/>
    <col min="11268" max="11268" width="26.5" style="123" customWidth="1"/>
    <col min="11269" max="11269" width="13.75" style="123" customWidth="1"/>
    <col min="11270" max="11270" width="14.375" style="123" customWidth="1"/>
    <col min="11271" max="11272" width="17" style="123" customWidth="1"/>
    <col min="11273" max="11274" width="17.125" style="123" customWidth="1"/>
    <col min="11275" max="11281" width="9" style="123" hidden="1" customWidth="1"/>
    <col min="11282" max="11522" width="9" style="123"/>
    <col min="11523" max="11523" width="6.375" style="123" customWidth="1"/>
    <col min="11524" max="11524" width="26.5" style="123" customWidth="1"/>
    <col min="11525" max="11525" width="13.75" style="123" customWidth="1"/>
    <col min="11526" max="11526" width="14.375" style="123" customWidth="1"/>
    <col min="11527" max="11528" width="17" style="123" customWidth="1"/>
    <col min="11529" max="11530" width="17.125" style="123" customWidth="1"/>
    <col min="11531" max="11537" width="9" style="123" hidden="1" customWidth="1"/>
    <col min="11538" max="11778" width="9" style="123"/>
    <col min="11779" max="11779" width="6.375" style="123" customWidth="1"/>
    <col min="11780" max="11780" width="26.5" style="123" customWidth="1"/>
    <col min="11781" max="11781" width="13.75" style="123" customWidth="1"/>
    <col min="11782" max="11782" width="14.375" style="123" customWidth="1"/>
    <col min="11783" max="11784" width="17" style="123" customWidth="1"/>
    <col min="11785" max="11786" width="17.125" style="123" customWidth="1"/>
    <col min="11787" max="11793" width="9" style="123" hidden="1" customWidth="1"/>
    <col min="11794" max="12034" width="9" style="123"/>
    <col min="12035" max="12035" width="6.375" style="123" customWidth="1"/>
    <col min="12036" max="12036" width="26.5" style="123" customWidth="1"/>
    <col min="12037" max="12037" width="13.75" style="123" customWidth="1"/>
    <col min="12038" max="12038" width="14.375" style="123" customWidth="1"/>
    <col min="12039" max="12040" width="17" style="123" customWidth="1"/>
    <col min="12041" max="12042" width="17.125" style="123" customWidth="1"/>
    <col min="12043" max="12049" width="9" style="123" hidden="1" customWidth="1"/>
    <col min="12050" max="12290" width="9" style="123"/>
    <col min="12291" max="12291" width="6.375" style="123" customWidth="1"/>
    <col min="12292" max="12292" width="26.5" style="123" customWidth="1"/>
    <col min="12293" max="12293" width="13.75" style="123" customWidth="1"/>
    <col min="12294" max="12294" width="14.375" style="123" customWidth="1"/>
    <col min="12295" max="12296" width="17" style="123" customWidth="1"/>
    <col min="12297" max="12298" width="17.125" style="123" customWidth="1"/>
    <col min="12299" max="12305" width="9" style="123" hidden="1" customWidth="1"/>
    <col min="12306" max="12546" width="9" style="123"/>
    <col min="12547" max="12547" width="6.375" style="123" customWidth="1"/>
    <col min="12548" max="12548" width="26.5" style="123" customWidth="1"/>
    <col min="12549" max="12549" width="13.75" style="123" customWidth="1"/>
    <col min="12550" max="12550" width="14.375" style="123" customWidth="1"/>
    <col min="12551" max="12552" width="17" style="123" customWidth="1"/>
    <col min="12553" max="12554" width="17.125" style="123" customWidth="1"/>
    <col min="12555" max="12561" width="9" style="123" hidden="1" customWidth="1"/>
    <col min="12562" max="12802" width="9" style="123"/>
    <col min="12803" max="12803" width="6.375" style="123" customWidth="1"/>
    <col min="12804" max="12804" width="26.5" style="123" customWidth="1"/>
    <col min="12805" max="12805" width="13.75" style="123" customWidth="1"/>
    <col min="12806" max="12806" width="14.375" style="123" customWidth="1"/>
    <col min="12807" max="12808" width="17" style="123" customWidth="1"/>
    <col min="12809" max="12810" width="17.125" style="123" customWidth="1"/>
    <col min="12811" max="12817" width="9" style="123" hidden="1" customWidth="1"/>
    <col min="12818" max="13058" width="9" style="123"/>
    <col min="13059" max="13059" width="6.375" style="123" customWidth="1"/>
    <col min="13060" max="13060" width="26.5" style="123" customWidth="1"/>
    <col min="13061" max="13061" width="13.75" style="123" customWidth="1"/>
    <col min="13062" max="13062" width="14.375" style="123" customWidth="1"/>
    <col min="13063" max="13064" width="17" style="123" customWidth="1"/>
    <col min="13065" max="13066" width="17.125" style="123" customWidth="1"/>
    <col min="13067" max="13073" width="9" style="123" hidden="1" customWidth="1"/>
    <col min="13074" max="13314" width="9" style="123"/>
    <col min="13315" max="13315" width="6.375" style="123" customWidth="1"/>
    <col min="13316" max="13316" width="26.5" style="123" customWidth="1"/>
    <col min="13317" max="13317" width="13.75" style="123" customWidth="1"/>
    <col min="13318" max="13318" width="14.375" style="123" customWidth="1"/>
    <col min="13319" max="13320" width="17" style="123" customWidth="1"/>
    <col min="13321" max="13322" width="17.125" style="123" customWidth="1"/>
    <col min="13323" max="13329" width="9" style="123" hidden="1" customWidth="1"/>
    <col min="13330" max="13570" width="9" style="123"/>
    <col min="13571" max="13571" width="6.375" style="123" customWidth="1"/>
    <col min="13572" max="13572" width="26.5" style="123" customWidth="1"/>
    <col min="13573" max="13573" width="13.75" style="123" customWidth="1"/>
    <col min="13574" max="13574" width="14.375" style="123" customWidth="1"/>
    <col min="13575" max="13576" width="17" style="123" customWidth="1"/>
    <col min="13577" max="13578" width="17.125" style="123" customWidth="1"/>
    <col min="13579" max="13585" width="9" style="123" hidden="1" customWidth="1"/>
    <col min="13586" max="13826" width="9" style="123"/>
    <col min="13827" max="13827" width="6.375" style="123" customWidth="1"/>
    <col min="13828" max="13828" width="26.5" style="123" customWidth="1"/>
    <col min="13829" max="13829" width="13.75" style="123" customWidth="1"/>
    <col min="13830" max="13830" width="14.375" style="123" customWidth="1"/>
    <col min="13831" max="13832" width="17" style="123" customWidth="1"/>
    <col min="13833" max="13834" width="17.125" style="123" customWidth="1"/>
    <col min="13835" max="13841" width="9" style="123" hidden="1" customWidth="1"/>
    <col min="13842" max="14082" width="9" style="123"/>
    <col min="14083" max="14083" width="6.375" style="123" customWidth="1"/>
    <col min="14084" max="14084" width="26.5" style="123" customWidth="1"/>
    <col min="14085" max="14085" width="13.75" style="123" customWidth="1"/>
    <col min="14086" max="14086" width="14.375" style="123" customWidth="1"/>
    <col min="14087" max="14088" width="17" style="123" customWidth="1"/>
    <col min="14089" max="14090" width="17.125" style="123" customWidth="1"/>
    <col min="14091" max="14097" width="9" style="123" hidden="1" customWidth="1"/>
    <col min="14098" max="14338" width="9" style="123"/>
    <col min="14339" max="14339" width="6.375" style="123" customWidth="1"/>
    <col min="14340" max="14340" width="26.5" style="123" customWidth="1"/>
    <col min="14341" max="14341" width="13.75" style="123" customWidth="1"/>
    <col min="14342" max="14342" width="14.375" style="123" customWidth="1"/>
    <col min="14343" max="14344" width="17" style="123" customWidth="1"/>
    <col min="14345" max="14346" width="17.125" style="123" customWidth="1"/>
    <col min="14347" max="14353" width="9" style="123" hidden="1" customWidth="1"/>
    <col min="14354" max="14594" width="9" style="123"/>
    <col min="14595" max="14595" width="6.375" style="123" customWidth="1"/>
    <col min="14596" max="14596" width="26.5" style="123" customWidth="1"/>
    <col min="14597" max="14597" width="13.75" style="123" customWidth="1"/>
    <col min="14598" max="14598" width="14.375" style="123" customWidth="1"/>
    <col min="14599" max="14600" width="17" style="123" customWidth="1"/>
    <col min="14601" max="14602" width="17.125" style="123" customWidth="1"/>
    <col min="14603" max="14609" width="9" style="123" hidden="1" customWidth="1"/>
    <col min="14610" max="14850" width="9" style="123"/>
    <col min="14851" max="14851" width="6.375" style="123" customWidth="1"/>
    <col min="14852" max="14852" width="26.5" style="123" customWidth="1"/>
    <col min="14853" max="14853" width="13.75" style="123" customWidth="1"/>
    <col min="14854" max="14854" width="14.375" style="123" customWidth="1"/>
    <col min="14855" max="14856" width="17" style="123" customWidth="1"/>
    <col min="14857" max="14858" width="17.125" style="123" customWidth="1"/>
    <col min="14859" max="14865" width="9" style="123" hidden="1" customWidth="1"/>
    <col min="14866" max="15106" width="9" style="123"/>
    <col min="15107" max="15107" width="6.375" style="123" customWidth="1"/>
    <col min="15108" max="15108" width="26.5" style="123" customWidth="1"/>
    <col min="15109" max="15109" width="13.75" style="123" customWidth="1"/>
    <col min="15110" max="15110" width="14.375" style="123" customWidth="1"/>
    <col min="15111" max="15112" width="17" style="123" customWidth="1"/>
    <col min="15113" max="15114" width="17.125" style="123" customWidth="1"/>
    <col min="15115" max="15121" width="9" style="123" hidden="1" customWidth="1"/>
    <col min="15122" max="15362" width="9" style="123"/>
    <col min="15363" max="15363" width="6.375" style="123" customWidth="1"/>
    <col min="15364" max="15364" width="26.5" style="123" customWidth="1"/>
    <col min="15365" max="15365" width="13.75" style="123" customWidth="1"/>
    <col min="15366" max="15366" width="14.375" style="123" customWidth="1"/>
    <col min="15367" max="15368" width="17" style="123" customWidth="1"/>
    <col min="15369" max="15370" width="17.125" style="123" customWidth="1"/>
    <col min="15371" max="15377" width="9" style="123" hidden="1" customWidth="1"/>
    <col min="15378" max="15618" width="9" style="123"/>
    <col min="15619" max="15619" width="6.375" style="123" customWidth="1"/>
    <col min="15620" max="15620" width="26.5" style="123" customWidth="1"/>
    <col min="15621" max="15621" width="13.75" style="123" customWidth="1"/>
    <col min="15622" max="15622" width="14.375" style="123" customWidth="1"/>
    <col min="15623" max="15624" width="17" style="123" customWidth="1"/>
    <col min="15625" max="15626" width="17.125" style="123" customWidth="1"/>
    <col min="15627" max="15633" width="9" style="123" hidden="1" customWidth="1"/>
    <col min="15634" max="15874" width="9" style="123"/>
    <col min="15875" max="15875" width="6.375" style="123" customWidth="1"/>
    <col min="15876" max="15876" width="26.5" style="123" customWidth="1"/>
    <col min="15877" max="15877" width="13.75" style="123" customWidth="1"/>
    <col min="15878" max="15878" width="14.375" style="123" customWidth="1"/>
    <col min="15879" max="15880" width="17" style="123" customWidth="1"/>
    <col min="15881" max="15882" width="17.125" style="123" customWidth="1"/>
    <col min="15883" max="15889" width="9" style="123" hidden="1" customWidth="1"/>
    <col min="15890" max="16130" width="9" style="123"/>
    <col min="16131" max="16131" width="6.375" style="123" customWidth="1"/>
    <col min="16132" max="16132" width="26.5" style="123" customWidth="1"/>
    <col min="16133" max="16133" width="13.75" style="123" customWidth="1"/>
    <col min="16134" max="16134" width="14.375" style="123" customWidth="1"/>
    <col min="16135" max="16136" width="17" style="123" customWidth="1"/>
    <col min="16137" max="16138" width="17.125" style="123" customWidth="1"/>
    <col min="16139" max="16145" width="9" style="123" hidden="1" customWidth="1"/>
    <col min="16146" max="16384" width="9" style="123"/>
  </cols>
  <sheetData>
    <row r="1" spans="1:17" s="115" customFormat="1" ht="30" customHeight="1">
      <c r="A1" s="966" t="s">
        <v>388</v>
      </c>
      <c r="B1" s="966"/>
      <c r="C1" s="966"/>
      <c r="D1" s="966"/>
      <c r="E1" s="966"/>
      <c r="F1" s="966"/>
      <c r="G1" s="966"/>
      <c r="H1" s="966"/>
      <c r="I1" s="966"/>
      <c r="J1" s="966"/>
    </row>
    <row r="2" spans="1:17" s="116" customFormat="1" ht="15" customHeight="1">
      <c r="A2" s="124" t="str">
        <f>'3.7其他应收款'!A2:G2</f>
        <v>评估基准日：2022年4月26日</v>
      </c>
      <c r="B2" s="125"/>
      <c r="C2" s="126"/>
      <c r="D2" s="124"/>
      <c r="E2" s="124"/>
      <c r="F2" s="125"/>
      <c r="G2" s="125"/>
      <c r="H2" s="125"/>
      <c r="I2" s="125"/>
      <c r="J2" s="125"/>
    </row>
    <row r="3" spans="1:17" s="116" customFormat="1" ht="15" customHeight="1">
      <c r="A3" s="124"/>
      <c r="B3" s="125"/>
      <c r="C3" s="126"/>
      <c r="D3" s="124"/>
      <c r="E3" s="124"/>
      <c r="F3" s="125"/>
      <c r="G3" s="125"/>
      <c r="H3" s="125"/>
      <c r="I3" s="125"/>
      <c r="J3" s="158" t="s">
        <v>389</v>
      </c>
    </row>
    <row r="4" spans="1:17" ht="12" customHeight="1">
      <c r="A4" s="127"/>
      <c r="B4" s="128"/>
      <c r="C4" s="129"/>
      <c r="D4" s="127"/>
      <c r="E4" s="127"/>
      <c r="F4" s="128"/>
      <c r="G4" s="128"/>
      <c r="H4" s="128"/>
      <c r="I4" s="128"/>
    </row>
    <row r="5" spans="1:17" s="116" customFormat="1" ht="17.25" customHeight="1">
      <c r="A5" s="130" t="str">
        <f>'3.7其他应收款'!A5</f>
        <v>产权持有单位：瓮福（集团）有限责任公司</v>
      </c>
      <c r="B5" s="131"/>
      <c r="C5" s="131"/>
      <c r="D5" s="131"/>
      <c r="E5" s="131"/>
      <c r="F5" s="131"/>
      <c r="I5" s="132"/>
      <c r="J5" s="159" t="s">
        <v>247</v>
      </c>
    </row>
    <row r="6" spans="1:17" s="117" customFormat="1" ht="15" customHeight="1">
      <c r="A6" s="969" t="s">
        <v>370</v>
      </c>
      <c r="B6" s="134" t="s">
        <v>390</v>
      </c>
      <c r="C6" s="972" t="s">
        <v>372</v>
      </c>
      <c r="D6" s="969" t="s">
        <v>391</v>
      </c>
      <c r="E6" s="133" t="s">
        <v>392</v>
      </c>
      <c r="F6" s="969" t="s">
        <v>221</v>
      </c>
      <c r="G6" s="969" t="s">
        <v>222</v>
      </c>
      <c r="H6" s="969" t="s">
        <v>376</v>
      </c>
      <c r="I6" s="969" t="s">
        <v>377</v>
      </c>
      <c r="J6" s="969" t="s">
        <v>378</v>
      </c>
      <c r="K6" s="975" t="s">
        <v>393</v>
      </c>
      <c r="L6" s="975"/>
      <c r="M6" s="975"/>
      <c r="N6" s="975"/>
      <c r="O6" s="975"/>
      <c r="P6" s="975"/>
      <c r="Q6" s="976" t="s">
        <v>255</v>
      </c>
    </row>
    <row r="7" spans="1:17" s="118" customFormat="1" ht="15" customHeight="1">
      <c r="A7" s="970"/>
      <c r="B7" s="136" t="s">
        <v>394</v>
      </c>
      <c r="C7" s="973"/>
      <c r="D7" s="970"/>
      <c r="E7" s="135" t="s">
        <v>395</v>
      </c>
      <c r="F7" s="970"/>
      <c r="G7" s="970"/>
      <c r="H7" s="970"/>
      <c r="I7" s="970"/>
      <c r="J7" s="970"/>
      <c r="K7" s="160" t="s">
        <v>396</v>
      </c>
      <c r="L7" s="160" t="s">
        <v>397</v>
      </c>
      <c r="M7" s="160" t="s">
        <v>398</v>
      </c>
      <c r="N7" s="160" t="s">
        <v>399</v>
      </c>
      <c r="O7" s="160" t="s">
        <v>400</v>
      </c>
      <c r="P7" s="160" t="s">
        <v>401</v>
      </c>
      <c r="Q7" s="976"/>
    </row>
    <row r="8" spans="1:17" s="119" customFormat="1" ht="15" customHeight="1">
      <c r="A8" s="137">
        <v>1</v>
      </c>
      <c r="B8" s="138"/>
      <c r="C8" s="139"/>
      <c r="D8" s="138"/>
      <c r="E8" s="138"/>
      <c r="F8" s="140"/>
      <c r="G8" s="141"/>
      <c r="H8" s="141" t="str">
        <f>IF(G8=F8,"",G8-F8)</f>
        <v/>
      </c>
      <c r="I8" s="142" t="str">
        <f>IF(OR(F8=0,G8=F8),"",ROUND(H8/ABS(F8),4))</f>
        <v/>
      </c>
      <c r="J8" s="161"/>
      <c r="K8" s="162"/>
      <c r="L8" s="162"/>
      <c r="M8" s="162"/>
      <c r="N8" s="162"/>
      <c r="O8" s="162"/>
      <c r="P8" s="162"/>
      <c r="Q8" s="162">
        <f>SUM(K8:P8)</f>
        <v>0</v>
      </c>
    </row>
    <row r="9" spans="1:17" s="119" customFormat="1" ht="15" customHeight="1">
      <c r="A9" s="137"/>
      <c r="B9" s="138"/>
      <c r="C9" s="139"/>
      <c r="D9" s="143"/>
      <c r="E9" s="143"/>
      <c r="F9" s="140"/>
      <c r="G9" s="141"/>
      <c r="H9" s="141" t="str">
        <f t="shared" ref="H9:H30" si="0">IF(G9=F9,"",G9-F9)</f>
        <v/>
      </c>
      <c r="I9" s="142" t="str">
        <f t="shared" ref="I9:I30" si="1">IF(OR(F9=0,G9=F9),"",ROUND(H9/ABS(F9),4))</f>
        <v/>
      </c>
      <c r="J9" s="161"/>
      <c r="K9" s="162"/>
      <c r="L9" s="162"/>
      <c r="M9" s="162"/>
      <c r="N9" s="162"/>
      <c r="O9" s="162"/>
      <c r="P9" s="162"/>
      <c r="Q9" s="162"/>
    </row>
    <row r="10" spans="1:17" s="119" customFormat="1" ht="15" customHeight="1">
      <c r="A10" s="137"/>
      <c r="B10" s="138"/>
      <c r="C10" s="139"/>
      <c r="D10" s="143"/>
      <c r="E10" s="143"/>
      <c r="F10" s="140"/>
      <c r="G10" s="141"/>
      <c r="H10" s="141" t="str">
        <f t="shared" si="0"/>
        <v/>
      </c>
      <c r="I10" s="142" t="str">
        <f t="shared" si="1"/>
        <v/>
      </c>
      <c r="J10" s="161"/>
      <c r="K10" s="162"/>
      <c r="L10" s="162"/>
      <c r="M10" s="162"/>
      <c r="N10" s="162"/>
      <c r="O10" s="162"/>
      <c r="P10" s="162"/>
      <c r="Q10" s="162"/>
    </row>
    <row r="11" spans="1:17" s="119" customFormat="1" ht="15" customHeight="1">
      <c r="A11" s="137"/>
      <c r="B11" s="138"/>
      <c r="C11" s="139"/>
      <c r="D11" s="143"/>
      <c r="E11" s="143"/>
      <c r="F11" s="140"/>
      <c r="G11" s="141"/>
      <c r="H11" s="141" t="str">
        <f t="shared" si="0"/>
        <v/>
      </c>
      <c r="I11" s="142" t="str">
        <f t="shared" si="1"/>
        <v/>
      </c>
      <c r="J11" s="161"/>
      <c r="K11" s="162"/>
      <c r="L11" s="162"/>
      <c r="M11" s="162"/>
      <c r="N11" s="162"/>
      <c r="O11" s="162"/>
      <c r="P11" s="162"/>
      <c r="Q11" s="162"/>
    </row>
    <row r="12" spans="1:17" s="119" customFormat="1" ht="15" customHeight="1">
      <c r="A12" s="137"/>
      <c r="B12" s="138"/>
      <c r="C12" s="139"/>
      <c r="D12" s="143"/>
      <c r="E12" s="143"/>
      <c r="F12" s="140"/>
      <c r="G12" s="141"/>
      <c r="H12" s="141" t="str">
        <f t="shared" si="0"/>
        <v/>
      </c>
      <c r="I12" s="142" t="str">
        <f t="shared" si="1"/>
        <v/>
      </c>
      <c r="J12" s="161"/>
      <c r="K12" s="162"/>
      <c r="L12" s="162"/>
      <c r="M12" s="162"/>
      <c r="N12" s="162"/>
      <c r="O12" s="162"/>
      <c r="P12" s="162"/>
      <c r="Q12" s="162"/>
    </row>
    <row r="13" spans="1:17" s="119" customFormat="1" ht="15" customHeight="1">
      <c r="A13" s="137"/>
      <c r="B13" s="144"/>
      <c r="C13" s="139"/>
      <c r="D13" s="145"/>
      <c r="E13" s="802"/>
      <c r="F13" s="146"/>
      <c r="G13" s="141"/>
      <c r="H13" s="141" t="str">
        <f t="shared" si="0"/>
        <v/>
      </c>
      <c r="I13" s="142" t="str">
        <f t="shared" si="1"/>
        <v/>
      </c>
      <c r="J13" s="161"/>
      <c r="K13" s="162"/>
      <c r="L13" s="162"/>
      <c r="M13" s="162"/>
      <c r="N13" s="162"/>
      <c r="O13" s="162"/>
      <c r="P13" s="162"/>
      <c r="Q13" s="162"/>
    </row>
    <row r="14" spans="1:17" s="119" customFormat="1" ht="15" customHeight="1">
      <c r="A14" s="137"/>
      <c r="B14" s="138"/>
      <c r="C14" s="139"/>
      <c r="D14" s="145"/>
      <c r="E14" s="145"/>
      <c r="F14" s="140"/>
      <c r="G14" s="141"/>
      <c r="H14" s="141" t="str">
        <f t="shared" si="0"/>
        <v/>
      </c>
      <c r="I14" s="142" t="str">
        <f t="shared" si="1"/>
        <v/>
      </c>
      <c r="J14" s="161"/>
      <c r="K14" s="162"/>
      <c r="L14" s="162"/>
      <c r="M14" s="162"/>
      <c r="N14" s="162"/>
      <c r="O14" s="162"/>
      <c r="P14" s="162"/>
      <c r="Q14" s="162"/>
    </row>
    <row r="15" spans="1:17" s="119" customFormat="1" ht="15" customHeight="1">
      <c r="A15" s="137"/>
      <c r="B15" s="138"/>
      <c r="C15" s="139"/>
      <c r="D15" s="145"/>
      <c r="E15" s="145"/>
      <c r="F15" s="140"/>
      <c r="G15" s="141"/>
      <c r="H15" s="141" t="str">
        <f t="shared" si="0"/>
        <v/>
      </c>
      <c r="I15" s="142" t="str">
        <f t="shared" si="1"/>
        <v/>
      </c>
      <c r="J15" s="161"/>
      <c r="K15" s="162"/>
      <c r="L15" s="162"/>
      <c r="M15" s="162"/>
      <c r="N15" s="162"/>
      <c r="O15" s="162"/>
      <c r="P15" s="162"/>
      <c r="Q15" s="162"/>
    </row>
    <row r="16" spans="1:17" s="119" customFormat="1" ht="15" customHeight="1">
      <c r="A16" s="137"/>
      <c r="B16" s="138"/>
      <c r="C16" s="139"/>
      <c r="D16" s="145"/>
      <c r="E16" s="145"/>
      <c r="F16" s="140"/>
      <c r="G16" s="141"/>
      <c r="H16" s="141" t="str">
        <f t="shared" si="0"/>
        <v/>
      </c>
      <c r="I16" s="142" t="str">
        <f t="shared" si="1"/>
        <v/>
      </c>
      <c r="J16" s="161"/>
      <c r="K16" s="162"/>
      <c r="L16" s="162"/>
      <c r="M16" s="162"/>
      <c r="N16" s="162"/>
      <c r="O16" s="162"/>
      <c r="P16" s="162"/>
      <c r="Q16" s="162">
        <f t="shared" ref="Q16:Q29" si="2">SUM(K16:P16)</f>
        <v>0</v>
      </c>
    </row>
    <row r="17" spans="1:17" s="119" customFormat="1" ht="15" customHeight="1">
      <c r="A17" s="137"/>
      <c r="B17" s="138"/>
      <c r="C17" s="139"/>
      <c r="D17" s="145"/>
      <c r="E17" s="145"/>
      <c r="F17" s="140"/>
      <c r="G17" s="141"/>
      <c r="H17" s="141" t="str">
        <f t="shared" si="0"/>
        <v/>
      </c>
      <c r="I17" s="142" t="str">
        <f t="shared" si="1"/>
        <v/>
      </c>
      <c r="J17" s="161"/>
      <c r="K17" s="162"/>
      <c r="L17" s="162"/>
      <c r="M17" s="162"/>
      <c r="N17" s="162"/>
      <c r="O17" s="162"/>
      <c r="P17" s="162"/>
      <c r="Q17" s="162">
        <f t="shared" si="2"/>
        <v>0</v>
      </c>
    </row>
    <row r="18" spans="1:17" s="119" customFormat="1" ht="15" customHeight="1">
      <c r="A18" s="137"/>
      <c r="B18" s="138"/>
      <c r="C18" s="139"/>
      <c r="D18" s="145"/>
      <c r="E18" s="145"/>
      <c r="F18" s="140"/>
      <c r="G18" s="141"/>
      <c r="H18" s="141" t="str">
        <f t="shared" si="0"/>
        <v/>
      </c>
      <c r="I18" s="142" t="str">
        <f t="shared" si="1"/>
        <v/>
      </c>
      <c r="J18" s="161"/>
      <c r="K18" s="162"/>
      <c r="L18" s="162"/>
      <c r="M18" s="162"/>
      <c r="N18" s="162"/>
      <c r="O18" s="162"/>
      <c r="P18" s="162"/>
      <c r="Q18" s="162">
        <f t="shared" si="2"/>
        <v>0</v>
      </c>
    </row>
    <row r="19" spans="1:17" s="119" customFormat="1" ht="15" customHeight="1">
      <c r="A19" s="137"/>
      <c r="B19" s="138"/>
      <c r="C19" s="139"/>
      <c r="D19" s="145"/>
      <c r="E19" s="145"/>
      <c r="F19" s="140"/>
      <c r="G19" s="141"/>
      <c r="H19" s="141" t="str">
        <f t="shared" si="0"/>
        <v/>
      </c>
      <c r="I19" s="142" t="str">
        <f t="shared" si="1"/>
        <v/>
      </c>
      <c r="J19" s="161"/>
      <c r="K19" s="162"/>
      <c r="L19" s="162"/>
      <c r="M19" s="162"/>
      <c r="N19" s="162"/>
      <c r="O19" s="162"/>
      <c r="P19" s="162"/>
      <c r="Q19" s="162">
        <f t="shared" si="2"/>
        <v>0</v>
      </c>
    </row>
    <row r="20" spans="1:17" s="119" customFormat="1" ht="15" customHeight="1">
      <c r="A20" s="137"/>
      <c r="B20" s="138"/>
      <c r="C20" s="139"/>
      <c r="D20" s="145"/>
      <c r="E20" s="145"/>
      <c r="F20" s="140"/>
      <c r="G20" s="141"/>
      <c r="H20" s="141" t="str">
        <f t="shared" si="0"/>
        <v/>
      </c>
      <c r="I20" s="142" t="str">
        <f t="shared" si="1"/>
        <v/>
      </c>
      <c r="J20" s="161"/>
      <c r="K20" s="162"/>
      <c r="L20" s="162"/>
      <c r="M20" s="162"/>
      <c r="N20" s="162"/>
      <c r="O20" s="162"/>
      <c r="P20" s="162"/>
      <c r="Q20" s="162">
        <f t="shared" si="2"/>
        <v>0</v>
      </c>
    </row>
    <row r="21" spans="1:17" s="119" customFormat="1" ht="15" customHeight="1">
      <c r="A21" s="137"/>
      <c r="B21" s="147"/>
      <c r="C21" s="139"/>
      <c r="D21" s="145"/>
      <c r="E21" s="145"/>
      <c r="F21" s="140"/>
      <c r="G21" s="141"/>
      <c r="H21" s="141" t="str">
        <f t="shared" si="0"/>
        <v/>
      </c>
      <c r="I21" s="142" t="str">
        <f t="shared" si="1"/>
        <v/>
      </c>
      <c r="J21" s="161"/>
      <c r="K21" s="162"/>
      <c r="L21" s="162"/>
      <c r="M21" s="162"/>
      <c r="N21" s="162"/>
      <c r="O21" s="162"/>
      <c r="P21" s="162"/>
      <c r="Q21" s="162">
        <f t="shared" si="2"/>
        <v>0</v>
      </c>
    </row>
    <row r="22" spans="1:17" s="119" customFormat="1" ht="15" customHeight="1">
      <c r="A22" s="137"/>
      <c r="B22" s="147"/>
      <c r="C22" s="139"/>
      <c r="D22" s="145"/>
      <c r="E22" s="145"/>
      <c r="F22" s="140"/>
      <c r="G22" s="141"/>
      <c r="H22" s="141" t="str">
        <f t="shared" si="0"/>
        <v/>
      </c>
      <c r="I22" s="142" t="str">
        <f t="shared" si="1"/>
        <v/>
      </c>
      <c r="J22" s="161"/>
      <c r="K22" s="162"/>
      <c r="L22" s="162"/>
      <c r="M22" s="162"/>
      <c r="N22" s="162"/>
      <c r="O22" s="162"/>
      <c r="P22" s="162"/>
      <c r="Q22" s="162">
        <f t="shared" si="2"/>
        <v>0</v>
      </c>
    </row>
    <row r="23" spans="1:17" s="119" customFormat="1" ht="15" customHeight="1">
      <c r="A23" s="137"/>
      <c r="B23" s="138"/>
      <c r="C23" s="139"/>
      <c r="D23" s="147"/>
      <c r="E23" s="147"/>
      <c r="F23" s="148"/>
      <c r="G23" s="141"/>
      <c r="H23" s="141" t="str">
        <f t="shared" si="0"/>
        <v/>
      </c>
      <c r="I23" s="142" t="str">
        <f t="shared" si="1"/>
        <v/>
      </c>
      <c r="J23" s="161"/>
      <c r="K23" s="162"/>
      <c r="L23" s="162"/>
      <c r="M23" s="162"/>
      <c r="N23" s="162"/>
      <c r="O23" s="162"/>
      <c r="P23" s="162"/>
      <c r="Q23" s="162">
        <f t="shared" si="2"/>
        <v>0</v>
      </c>
    </row>
    <row r="24" spans="1:17" s="119" customFormat="1" ht="15" customHeight="1">
      <c r="A24" s="137"/>
      <c r="B24" s="138"/>
      <c r="C24" s="139"/>
      <c r="D24" s="147"/>
      <c r="E24" s="147"/>
      <c r="F24" s="148"/>
      <c r="G24" s="141"/>
      <c r="H24" s="141" t="str">
        <f t="shared" si="0"/>
        <v/>
      </c>
      <c r="I24" s="142" t="str">
        <f t="shared" si="1"/>
        <v/>
      </c>
      <c r="J24" s="161"/>
      <c r="K24" s="162"/>
      <c r="L24" s="162"/>
      <c r="M24" s="162"/>
      <c r="N24" s="162"/>
      <c r="O24" s="162"/>
      <c r="P24" s="162"/>
      <c r="Q24" s="162">
        <f t="shared" si="2"/>
        <v>0</v>
      </c>
    </row>
    <row r="25" spans="1:17" s="119" customFormat="1" ht="15" customHeight="1">
      <c r="A25" s="137"/>
      <c r="B25" s="138"/>
      <c r="C25" s="139"/>
      <c r="D25" s="147"/>
      <c r="E25" s="147"/>
      <c r="F25" s="148"/>
      <c r="G25" s="141"/>
      <c r="H25" s="141" t="str">
        <f t="shared" si="0"/>
        <v/>
      </c>
      <c r="I25" s="142" t="str">
        <f t="shared" si="1"/>
        <v/>
      </c>
      <c r="J25" s="161"/>
      <c r="K25" s="162"/>
      <c r="L25" s="162"/>
      <c r="M25" s="162"/>
      <c r="N25" s="162"/>
      <c r="O25" s="162"/>
      <c r="P25" s="162"/>
      <c r="Q25" s="162">
        <f t="shared" si="2"/>
        <v>0</v>
      </c>
    </row>
    <row r="26" spans="1:17" s="119" customFormat="1" ht="15" customHeight="1">
      <c r="A26" s="137"/>
      <c r="B26" s="138"/>
      <c r="C26" s="139"/>
      <c r="D26" s="147"/>
      <c r="E26" s="147"/>
      <c r="F26" s="148"/>
      <c r="G26" s="141"/>
      <c r="H26" s="141" t="str">
        <f t="shared" si="0"/>
        <v/>
      </c>
      <c r="I26" s="142" t="str">
        <f t="shared" si="1"/>
        <v/>
      </c>
      <c r="J26" s="161"/>
      <c r="K26" s="162"/>
      <c r="L26" s="162"/>
      <c r="M26" s="162"/>
      <c r="N26" s="162"/>
      <c r="O26" s="162"/>
      <c r="P26" s="162"/>
      <c r="Q26" s="162">
        <f t="shared" si="2"/>
        <v>0</v>
      </c>
    </row>
    <row r="27" spans="1:17" s="119" customFormat="1" ht="15" customHeight="1">
      <c r="A27" s="137"/>
      <c r="B27" s="138"/>
      <c r="C27" s="139"/>
      <c r="D27" s="147"/>
      <c r="E27" s="147"/>
      <c r="F27" s="148"/>
      <c r="G27" s="141"/>
      <c r="H27" s="141" t="str">
        <f t="shared" si="0"/>
        <v/>
      </c>
      <c r="I27" s="142" t="str">
        <f t="shared" si="1"/>
        <v/>
      </c>
      <c r="J27" s="161"/>
      <c r="K27" s="162"/>
      <c r="L27" s="162"/>
      <c r="M27" s="162"/>
      <c r="N27" s="162"/>
      <c r="O27" s="162"/>
      <c r="P27" s="162"/>
      <c r="Q27" s="162">
        <f t="shared" si="2"/>
        <v>0</v>
      </c>
    </row>
    <row r="28" spans="1:17" s="119" customFormat="1" ht="15" customHeight="1">
      <c r="A28" s="137"/>
      <c r="B28" s="138"/>
      <c r="C28" s="139"/>
      <c r="D28" s="147"/>
      <c r="E28" s="147"/>
      <c r="F28" s="148"/>
      <c r="G28" s="141"/>
      <c r="H28" s="141" t="str">
        <f t="shared" si="0"/>
        <v/>
      </c>
      <c r="I28" s="142" t="str">
        <f t="shared" si="1"/>
        <v/>
      </c>
      <c r="J28" s="161"/>
      <c r="K28" s="162"/>
      <c r="L28" s="162"/>
      <c r="M28" s="162"/>
      <c r="N28" s="162"/>
      <c r="O28" s="162"/>
      <c r="P28" s="162"/>
      <c r="Q28" s="162">
        <f t="shared" si="2"/>
        <v>0</v>
      </c>
    </row>
    <row r="29" spans="1:17" s="119" customFormat="1" ht="15" customHeight="1">
      <c r="A29" s="149"/>
      <c r="B29" s="150"/>
      <c r="C29" s="151"/>
      <c r="D29" s="152"/>
      <c r="E29" s="152"/>
      <c r="F29" s="141"/>
      <c r="G29" s="141"/>
      <c r="H29" s="141" t="str">
        <f t="shared" si="0"/>
        <v/>
      </c>
      <c r="I29" s="142" t="str">
        <f t="shared" si="1"/>
        <v/>
      </c>
      <c r="J29" s="161"/>
      <c r="K29" s="162"/>
      <c r="L29" s="162"/>
      <c r="M29" s="162"/>
      <c r="N29" s="162"/>
      <c r="O29" s="162"/>
      <c r="P29" s="162"/>
      <c r="Q29" s="162">
        <f t="shared" si="2"/>
        <v>0</v>
      </c>
    </row>
    <row r="30" spans="1:17" s="119" customFormat="1" ht="15" customHeight="1">
      <c r="A30" s="967" t="s">
        <v>380</v>
      </c>
      <c r="B30" s="968"/>
      <c r="C30" s="154"/>
      <c r="D30" s="155"/>
      <c r="E30" s="155"/>
      <c r="F30" s="156">
        <f>SUM(F6:F29)</f>
        <v>0</v>
      </c>
      <c r="G30" s="156">
        <f>SUM(G6:G29)</f>
        <v>0</v>
      </c>
      <c r="H30" s="141" t="str">
        <f t="shared" si="0"/>
        <v/>
      </c>
      <c r="I30" s="142" t="str">
        <f t="shared" si="1"/>
        <v/>
      </c>
      <c r="J30" s="163"/>
      <c r="K30" s="162">
        <f>SUM(K8:K29)</f>
        <v>0</v>
      </c>
      <c r="L30" s="162">
        <f t="shared" ref="L30:Q30" si="3">SUM(L8:L29)</f>
        <v>0</v>
      </c>
      <c r="M30" s="162">
        <f t="shared" si="3"/>
        <v>0</v>
      </c>
      <c r="N30" s="162">
        <f t="shared" si="3"/>
        <v>0</v>
      </c>
      <c r="O30" s="162">
        <f t="shared" si="3"/>
        <v>0</v>
      </c>
      <c r="P30" s="162">
        <f t="shared" si="3"/>
        <v>0</v>
      </c>
      <c r="Q30" s="162">
        <f t="shared" si="3"/>
        <v>0</v>
      </c>
    </row>
    <row r="31" spans="1:17" ht="15" customHeight="1">
      <c r="A31" s="157" t="str">
        <f>'3.7其他应收款'!A27</f>
        <v>产权持有单位填表人：田仕军</v>
      </c>
      <c r="B31" s="157">
        <f>'3.7其他应收款'!B27</f>
        <v>0</v>
      </c>
      <c r="C31" s="157"/>
      <c r="E31" s="157" t="str">
        <f>'3.7其他应收款'!D27</f>
        <v>评估人员：邓泽华、余颖莉、李英婕</v>
      </c>
      <c r="F31" s="157"/>
      <c r="G31" s="157"/>
      <c r="H31" s="157"/>
      <c r="I31" s="157"/>
    </row>
    <row r="32" spans="1:17" ht="15" customHeight="1">
      <c r="A32" s="157" t="str">
        <f>'3.7其他应收款'!A28</f>
        <v>填表日期：2022年4月26日</v>
      </c>
      <c r="B32" s="157">
        <f>'3.7其他应收款'!B28</f>
        <v>0</v>
      </c>
      <c r="C32" s="157"/>
      <c r="D32" s="157"/>
      <c r="E32" s="157"/>
      <c r="F32" s="157"/>
      <c r="G32" s="157"/>
    </row>
  </sheetData>
  <mergeCells count="12">
    <mergeCell ref="Q6:Q7"/>
    <mergeCell ref="A1:J1"/>
    <mergeCell ref="K6:P6"/>
    <mergeCell ref="A30:B30"/>
    <mergeCell ref="A6:A7"/>
    <mergeCell ref="C6:C7"/>
    <mergeCell ref="D6:D7"/>
    <mergeCell ref="F6:F7"/>
    <mergeCell ref="G6:G7"/>
    <mergeCell ref="H6:H7"/>
    <mergeCell ref="I6:I7"/>
    <mergeCell ref="J6:J7"/>
  </mergeCells>
  <phoneticPr fontId="24" type="noConversion"/>
  <conditionalFormatting sqref="I8:I30 F30:G30">
    <cfRule type="expression" dxfId="39" priority="1" stopIfTrue="1">
      <formula>F8=0</formula>
    </cfRule>
  </conditionalFormatting>
  <hyperlinks>
    <hyperlink ref="J3" location="基本情况!A1" display="表3-7-3"/>
  </hyperlinks>
  <printOptions horizontalCentered="1" verticalCentered="1"/>
  <pageMargins left="0.55118110236220497" right="0.55118110236220497" top="0.59055118110236204" bottom="0.78740157480314998" header="0.511811023622047" footer="0.511811023622047"/>
  <pageSetup paperSize="9" scale="95" orientation="landscape" r:id="rId1"/>
  <headerFooter alignWithMargins="0">
    <oddHeader>&amp;R&amp;9
共&amp;N页第&amp;P页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33"/>
  <sheetViews>
    <sheetView view="pageBreakPreview" zoomScale="90" zoomScaleNormal="100" zoomScaleSheetLayoutView="90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31.375" style="4" customWidth="1"/>
    <col min="3" max="5" width="25.625" style="4" customWidth="1"/>
    <col min="6" max="6" width="15.625" style="4" customWidth="1"/>
    <col min="7" max="7" width="15.375" style="4" customWidth="1"/>
    <col min="8" max="8" width="12.375" style="4" customWidth="1"/>
    <col min="9" max="16384" width="9" style="4"/>
  </cols>
  <sheetData>
    <row r="1" spans="1:8" ht="30" customHeight="1">
      <c r="A1" s="939" t="s">
        <v>402</v>
      </c>
      <c r="B1" s="939"/>
      <c r="C1" s="939"/>
      <c r="D1" s="939"/>
      <c r="E1" s="939"/>
      <c r="F1" s="939"/>
    </row>
    <row r="2" spans="1: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8" ht="14.25" customHeight="1">
      <c r="F3" s="70" t="s">
        <v>403</v>
      </c>
    </row>
    <row r="4" spans="1:8" ht="14.25" customHeight="1">
      <c r="F4" s="70"/>
    </row>
    <row r="5" spans="1:8" ht="14.25" customHeight="1">
      <c r="A5" s="3" t="str">
        <f>基本情况!B2</f>
        <v>产权持有单位：瓮福（集团）有限责任公司</v>
      </c>
      <c r="C5" s="264"/>
      <c r="F5" s="17" t="s">
        <v>247</v>
      </c>
    </row>
    <row r="6" spans="1:8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8" s="76" customFormat="1" ht="16.5" customHeight="1">
      <c r="A7" s="297" t="s">
        <v>42</v>
      </c>
      <c r="B7" s="800" t="s">
        <v>404</v>
      </c>
      <c r="C7" s="72">
        <f>'3.8.1材料采购'!F24</f>
        <v>0</v>
      </c>
      <c r="D7" s="72">
        <f>'3.8.1材料采购'!I24</f>
        <v>0</v>
      </c>
      <c r="E7" s="72" t="str">
        <f t="shared" ref="E7" si="0">IF(D7=C7,"",D7-C7)</f>
        <v/>
      </c>
      <c r="F7" s="67" t="str">
        <f t="shared" ref="F7" si="1">IF(OR(C7=0,D7=C7),"",ROUND(E7/ABS(C7),4))</f>
        <v/>
      </c>
      <c r="H7" s="801"/>
    </row>
    <row r="8" spans="1:8" s="76" customFormat="1" ht="16.5" customHeight="1">
      <c r="A8" s="297" t="s">
        <v>44</v>
      </c>
      <c r="B8" s="800" t="s">
        <v>405</v>
      </c>
      <c r="C8" s="72">
        <f>'3.8.2原材料'!G23</f>
        <v>0</v>
      </c>
      <c r="D8" s="72">
        <f>'3.8.2原材料'!J23</f>
        <v>0</v>
      </c>
      <c r="E8" s="72" t="str">
        <f t="shared" ref="E8:E27" si="2">IF(D8=C8,"",D8-C8)</f>
        <v/>
      </c>
      <c r="F8" s="67" t="str">
        <f t="shared" ref="F8:F27" si="3">IF(OR(C8=0,D8=C8),"",ROUND(E8/ABS(C8),4))</f>
        <v/>
      </c>
    </row>
    <row r="9" spans="1:8" s="76" customFormat="1" ht="16.5" customHeight="1">
      <c r="A9" s="297" t="s">
        <v>46</v>
      </c>
      <c r="B9" s="800" t="s">
        <v>406</v>
      </c>
      <c r="C9" s="72">
        <f>+'3.8.3在库周转材料'!G27</f>
        <v>0</v>
      </c>
      <c r="D9" s="72">
        <f>+'3.8.3在库周转材料'!J27</f>
        <v>0</v>
      </c>
      <c r="E9" s="72" t="str">
        <f t="shared" si="2"/>
        <v/>
      </c>
      <c r="F9" s="67" t="str">
        <f t="shared" si="3"/>
        <v/>
      </c>
    </row>
    <row r="10" spans="1:8" s="76" customFormat="1" ht="16.5" customHeight="1">
      <c r="A10" s="297" t="s">
        <v>48</v>
      </c>
      <c r="B10" s="800" t="s">
        <v>407</v>
      </c>
      <c r="C10" s="72">
        <f>+'3.8.4委托加工物资'!G27</f>
        <v>0</v>
      </c>
      <c r="D10" s="72">
        <f>+'3.8.4委托加工物资'!J27</f>
        <v>0</v>
      </c>
      <c r="E10" s="72" t="str">
        <f t="shared" si="2"/>
        <v/>
      </c>
      <c r="F10" s="67" t="str">
        <f t="shared" si="3"/>
        <v/>
      </c>
    </row>
    <row r="11" spans="1:8" s="76" customFormat="1" ht="16.5" customHeight="1">
      <c r="A11" s="297" t="s">
        <v>50</v>
      </c>
      <c r="B11" s="800" t="s">
        <v>408</v>
      </c>
      <c r="C11" s="72">
        <f>+'3.8.5产成品'!G27</f>
        <v>0</v>
      </c>
      <c r="D11" s="72">
        <f>'3.8.5产成品'!J27</f>
        <v>0</v>
      </c>
      <c r="E11" s="72" t="str">
        <f t="shared" si="2"/>
        <v/>
      </c>
      <c r="F11" s="67" t="str">
        <f t="shared" si="3"/>
        <v/>
      </c>
    </row>
    <row r="12" spans="1:8" s="76" customFormat="1" ht="16.5" customHeight="1">
      <c r="A12" s="297" t="s">
        <v>52</v>
      </c>
      <c r="B12" s="800" t="s">
        <v>409</v>
      </c>
      <c r="C12" s="72">
        <f>+'3.8.6在产品'!F24</f>
        <v>0</v>
      </c>
      <c r="D12" s="72">
        <f>'3.8.6在产品'!I24</f>
        <v>0</v>
      </c>
      <c r="E12" s="72" t="str">
        <f t="shared" si="2"/>
        <v/>
      </c>
      <c r="F12" s="67" t="str">
        <f t="shared" si="3"/>
        <v/>
      </c>
      <c r="G12" s="398"/>
    </row>
    <row r="13" spans="1:8" s="76" customFormat="1" ht="16.5" customHeight="1">
      <c r="A13" s="297" t="s">
        <v>54</v>
      </c>
      <c r="B13" s="800" t="s">
        <v>410</v>
      </c>
      <c r="C13" s="72">
        <f>+'3.8.7发出商品'!G27</f>
        <v>0</v>
      </c>
      <c r="D13" s="72">
        <f>+'3.8.7发出商品'!J27</f>
        <v>0</v>
      </c>
      <c r="E13" s="72" t="str">
        <f t="shared" si="2"/>
        <v/>
      </c>
      <c r="F13" s="67" t="str">
        <f t="shared" si="3"/>
        <v/>
      </c>
    </row>
    <row r="14" spans="1:8" s="76" customFormat="1" ht="16.5" customHeight="1">
      <c r="A14" s="297" t="s">
        <v>56</v>
      </c>
      <c r="B14" s="800" t="s">
        <v>411</v>
      </c>
      <c r="C14" s="72">
        <f>+'3.8.8在用周转材料'!F26</f>
        <v>0</v>
      </c>
      <c r="D14" s="72">
        <f>+'3.8.8在用周转材料'!J26</f>
        <v>0</v>
      </c>
      <c r="E14" s="72" t="str">
        <f t="shared" si="2"/>
        <v/>
      </c>
      <c r="F14" s="67" t="str">
        <f t="shared" si="3"/>
        <v/>
      </c>
      <c r="G14" s="801"/>
    </row>
    <row r="15" spans="1:8" s="76" customFormat="1" ht="16.5" customHeight="1">
      <c r="A15" s="297"/>
      <c r="B15" s="90"/>
      <c r="C15" s="72"/>
      <c r="D15" s="72"/>
      <c r="E15" s="72" t="str">
        <f t="shared" si="2"/>
        <v/>
      </c>
      <c r="F15" s="67" t="str">
        <f t="shared" si="3"/>
        <v/>
      </c>
    </row>
    <row r="16" spans="1:8" ht="16.5" customHeight="1">
      <c r="A16" s="13"/>
      <c r="B16" s="14"/>
      <c r="C16" s="11"/>
      <c r="D16" s="11"/>
      <c r="E16" s="72" t="str">
        <f t="shared" si="2"/>
        <v/>
      </c>
      <c r="F16" s="67" t="str">
        <f t="shared" si="3"/>
        <v/>
      </c>
    </row>
    <row r="17" spans="1:7" ht="16.5" customHeight="1">
      <c r="A17" s="13"/>
      <c r="B17" s="14"/>
      <c r="C17" s="11"/>
      <c r="D17" s="11"/>
      <c r="E17" s="72" t="str">
        <f t="shared" si="2"/>
        <v/>
      </c>
      <c r="F17" s="67" t="str">
        <f t="shared" si="3"/>
        <v/>
      </c>
    </row>
    <row r="18" spans="1:7" ht="16.5" customHeight="1">
      <c r="A18" s="13"/>
      <c r="B18" s="14"/>
      <c r="C18" s="11"/>
      <c r="D18" s="11"/>
      <c r="E18" s="72" t="str">
        <f t="shared" si="2"/>
        <v/>
      </c>
      <c r="F18" s="67" t="str">
        <f t="shared" si="3"/>
        <v/>
      </c>
    </row>
    <row r="19" spans="1:7" ht="16.5" customHeight="1">
      <c r="A19" s="13"/>
      <c r="B19" s="14"/>
      <c r="C19" s="11"/>
      <c r="D19" s="11"/>
      <c r="E19" s="72" t="str">
        <f t="shared" si="2"/>
        <v/>
      </c>
      <c r="F19" s="67" t="str">
        <f t="shared" si="3"/>
        <v/>
      </c>
    </row>
    <row r="20" spans="1:7" ht="16.5" customHeight="1">
      <c r="A20" s="13"/>
      <c r="B20" s="14"/>
      <c r="C20" s="11"/>
      <c r="D20" s="11"/>
      <c r="E20" s="72" t="str">
        <f t="shared" si="2"/>
        <v/>
      </c>
      <c r="F20" s="67" t="str">
        <f t="shared" si="3"/>
        <v/>
      </c>
    </row>
    <row r="21" spans="1:7" ht="16.5" customHeight="1">
      <c r="A21" s="13"/>
      <c r="B21" s="14"/>
      <c r="C21" s="11"/>
      <c r="D21" s="11"/>
      <c r="E21" s="72" t="str">
        <f t="shared" si="2"/>
        <v/>
      </c>
      <c r="F21" s="67" t="str">
        <f t="shared" si="3"/>
        <v/>
      </c>
    </row>
    <row r="22" spans="1:7" ht="16.5" customHeight="1">
      <c r="A22" s="13"/>
      <c r="B22" s="14"/>
      <c r="C22" s="11"/>
      <c r="D22" s="11"/>
      <c r="E22" s="72" t="str">
        <f t="shared" si="2"/>
        <v/>
      </c>
      <c r="F22" s="67" t="str">
        <f t="shared" si="3"/>
        <v/>
      </c>
    </row>
    <row r="23" spans="1:7" ht="16.5" customHeight="1">
      <c r="A23" s="13"/>
      <c r="B23" s="14"/>
      <c r="C23" s="11"/>
      <c r="D23" s="11"/>
      <c r="E23" s="72" t="str">
        <f t="shared" si="2"/>
        <v/>
      </c>
      <c r="F23" s="67" t="str">
        <f t="shared" si="3"/>
        <v/>
      </c>
    </row>
    <row r="24" spans="1:7" ht="16.5" customHeight="1">
      <c r="A24" s="13"/>
      <c r="B24" s="14"/>
      <c r="C24" s="11"/>
      <c r="D24" s="11"/>
      <c r="E24" s="72" t="str">
        <f t="shared" si="2"/>
        <v/>
      </c>
      <c r="F24" s="67" t="str">
        <f t="shared" si="3"/>
        <v/>
      </c>
    </row>
    <row r="25" spans="1:7" ht="16.5" customHeight="1">
      <c r="A25" s="13"/>
      <c r="B25" s="6" t="s">
        <v>255</v>
      </c>
      <c r="C25" s="11">
        <f>SUM(C7:C14)</f>
        <v>0</v>
      </c>
      <c r="D25" s="11">
        <f>SUM(D7:D14)</f>
        <v>0</v>
      </c>
      <c r="E25" s="72" t="str">
        <f t="shared" si="2"/>
        <v/>
      </c>
      <c r="F25" s="67" t="str">
        <f t="shared" si="3"/>
        <v/>
      </c>
      <c r="G25" s="264"/>
    </row>
    <row r="26" spans="1:7" ht="16.5" customHeight="1">
      <c r="A26" s="6"/>
      <c r="B26" s="6" t="s">
        <v>412</v>
      </c>
      <c r="C26" s="11"/>
      <c r="D26" s="11"/>
      <c r="E26" s="72" t="str">
        <f t="shared" si="2"/>
        <v/>
      </c>
      <c r="F26" s="67" t="str">
        <f t="shared" si="3"/>
        <v/>
      </c>
    </row>
    <row r="27" spans="1:7" ht="16.5" customHeight="1">
      <c r="A27" s="13"/>
      <c r="B27" s="6" t="s">
        <v>255</v>
      </c>
      <c r="C27" s="11">
        <f>C25-C26</f>
        <v>0</v>
      </c>
      <c r="D27" s="11">
        <f>D25-D26</f>
        <v>0</v>
      </c>
      <c r="E27" s="72" t="str">
        <f t="shared" si="2"/>
        <v/>
      </c>
      <c r="F27" s="67" t="str">
        <f t="shared" si="3"/>
        <v/>
      </c>
    </row>
    <row r="28" spans="1:7" ht="14.25" customHeight="1">
      <c r="A28" s="3" t="str">
        <f>基本情况!C21</f>
        <v>产权持有单位填表人：田仕军</v>
      </c>
      <c r="D28" s="4" t="str">
        <f>基本情况!D21</f>
        <v>评估人员：邓泽华、余颖莉、李英婕</v>
      </c>
    </row>
    <row r="29" spans="1:7" ht="14.25" customHeight="1">
      <c r="A29" s="3" t="str">
        <f>基本情况!C2</f>
        <v>填表日期：2022年4月26日</v>
      </c>
    </row>
    <row r="31" spans="1:7" ht="14.25" customHeight="1">
      <c r="C31" s="302"/>
    </row>
    <row r="32" spans="1:7" ht="14.25" customHeight="1">
      <c r="C32" s="655"/>
    </row>
    <row r="33" spans="3:3" ht="14.25" customHeight="1">
      <c r="C33" s="655"/>
    </row>
  </sheetData>
  <mergeCells count="2">
    <mergeCell ref="A1:F1"/>
    <mergeCell ref="A2:F2"/>
  </mergeCells>
  <phoneticPr fontId="24" type="noConversion"/>
  <hyperlinks>
    <hyperlink ref="F3" location="基本情况!A1" display="表3-8"/>
    <hyperlink ref="B7" location="'3.8.1材料采购'!A1" display="材料采购（在途物资）"/>
    <hyperlink ref="B8" location="'3.8.2原材料'!A1" display="原材料"/>
    <hyperlink ref="B9" location="'3.8.3在库周转材料'!A1" display="在库周转材料"/>
    <hyperlink ref="B10" location="'3.8.4委托加工物资'!A1" display="委托加工物资"/>
    <hyperlink ref="B11" location="'3.8.5产成品'!A1" display="产成品（库存商品、开发产品、农产品）"/>
    <hyperlink ref="B12" location="'3.8.6在产品'!A1" display="在产品（自制半成品）"/>
    <hyperlink ref="B13" location="'3.8.7发出商品'!A1" display="发出商品"/>
    <hyperlink ref="B14" location="'3.8.8在用周转材料'!A1" display="在用周转材料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6"/>
  <sheetViews>
    <sheetView view="pageBreakPreview" zoomScaleNormal="91" zoomScaleSheetLayoutView="100" workbookViewId="0">
      <pane xSplit="1" ySplit="7" topLeftCell="B8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31.625" style="3" customWidth="1"/>
    <col min="3" max="3" width="5.625" style="4" customWidth="1"/>
    <col min="4" max="4" width="8.625" style="4" customWidth="1"/>
    <col min="5" max="5" width="7.875" style="4" customWidth="1"/>
    <col min="6" max="6" width="10.125" style="4" customWidth="1"/>
    <col min="7" max="9" width="11.625" style="4" customWidth="1"/>
    <col min="10" max="10" width="9.875" style="4" customWidth="1"/>
    <col min="11" max="11" width="6.375" style="4" customWidth="1"/>
    <col min="12" max="12" width="7.125" style="4" customWidth="1"/>
    <col min="13" max="16384" width="9" style="4"/>
  </cols>
  <sheetData>
    <row r="1" spans="1:12" ht="30" customHeight="1">
      <c r="A1" s="939" t="s">
        <v>413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414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944" t="s">
        <v>219</v>
      </c>
      <c r="B6" s="944" t="s">
        <v>415</v>
      </c>
      <c r="C6" s="979" t="s">
        <v>416</v>
      </c>
      <c r="D6" s="944" t="s">
        <v>250</v>
      </c>
      <c r="E6" s="944"/>
      <c r="F6" s="944"/>
      <c r="G6" s="944" t="s">
        <v>251</v>
      </c>
      <c r="H6" s="944"/>
      <c r="I6" s="944"/>
      <c r="J6" s="944" t="s">
        <v>252</v>
      </c>
      <c r="K6" s="944" t="s">
        <v>253</v>
      </c>
      <c r="L6" s="944" t="s">
        <v>258</v>
      </c>
    </row>
    <row r="7" spans="1:12" ht="16.5" customHeight="1">
      <c r="A7" s="944"/>
      <c r="B7" s="944"/>
      <c r="C7" s="979"/>
      <c r="D7" s="263" t="s">
        <v>417</v>
      </c>
      <c r="E7" s="263" t="s">
        <v>418</v>
      </c>
      <c r="F7" s="263" t="s">
        <v>419</v>
      </c>
      <c r="G7" s="6" t="s">
        <v>420</v>
      </c>
      <c r="H7" s="263" t="s">
        <v>421</v>
      </c>
      <c r="I7" s="263" t="s">
        <v>419</v>
      </c>
      <c r="J7" s="944"/>
      <c r="K7" s="944"/>
      <c r="L7" s="944"/>
    </row>
    <row r="8" spans="1:12" s="259" customFormat="1" ht="16.5" customHeight="1">
      <c r="A8" s="15" t="s">
        <v>275</v>
      </c>
      <c r="B8" s="261"/>
      <c r="C8" s="260"/>
      <c r="D8" s="668"/>
      <c r="E8" s="11"/>
      <c r="F8" s="11"/>
      <c r="G8" s="761"/>
      <c r="H8" s="274"/>
      <c r="I8" s="274"/>
      <c r="J8" s="799" t="str">
        <f>IF(I8=F8,"",I8-F8)</f>
        <v/>
      </c>
      <c r="K8" s="267" t="str">
        <f>IF(OR(F8=0,I8=F8),"",ROUND(J8/ABS(F8),4))</f>
        <v/>
      </c>
      <c r="L8" s="260"/>
    </row>
    <row r="9" spans="1:12" s="259" customFormat="1" ht="16.5" customHeight="1">
      <c r="A9" s="15"/>
      <c r="B9" s="261"/>
      <c r="C9" s="260"/>
      <c r="D9" s="668"/>
      <c r="E9" s="11"/>
      <c r="F9" s="11"/>
      <c r="G9" s="761"/>
      <c r="H9" s="274"/>
      <c r="I9" s="274"/>
      <c r="J9" s="799" t="str">
        <f t="shared" ref="J9:J24" si="0">IF(I9=F9,"",I9-F9)</f>
        <v/>
      </c>
      <c r="K9" s="267" t="str">
        <f t="shared" ref="K9:K24" si="1">IF(OR(F9=0,I9=F9),"",ROUND(J9/ABS(F9),4))</f>
        <v/>
      </c>
      <c r="L9" s="260"/>
    </row>
    <row r="10" spans="1:12" s="259" customFormat="1" ht="16.5" customHeight="1">
      <c r="A10" s="15"/>
      <c r="B10" s="261"/>
      <c r="C10" s="260"/>
      <c r="D10" s="668"/>
      <c r="E10" s="11"/>
      <c r="F10" s="11"/>
      <c r="G10" s="761"/>
      <c r="H10" s="274"/>
      <c r="I10" s="274"/>
      <c r="J10" s="799" t="str">
        <f t="shared" si="0"/>
        <v/>
      </c>
      <c r="K10" s="267" t="str">
        <f t="shared" si="1"/>
        <v/>
      </c>
      <c r="L10" s="260"/>
    </row>
    <row r="11" spans="1:12" s="259" customFormat="1" ht="16.5" customHeight="1">
      <c r="A11" s="15"/>
      <c r="B11" s="261"/>
      <c r="C11" s="260"/>
      <c r="D11" s="668"/>
      <c r="E11" s="11"/>
      <c r="F11" s="11"/>
      <c r="G11" s="761"/>
      <c r="H11" s="274"/>
      <c r="I11" s="274"/>
      <c r="J11" s="799" t="str">
        <f t="shared" si="0"/>
        <v/>
      </c>
      <c r="K11" s="267" t="str">
        <f t="shared" si="1"/>
        <v/>
      </c>
      <c r="L11" s="260"/>
    </row>
    <row r="12" spans="1:12" s="259" customFormat="1" ht="16.5" customHeight="1">
      <c r="A12" s="15"/>
      <c r="B12" s="261"/>
      <c r="C12" s="260"/>
      <c r="D12" s="668"/>
      <c r="E12" s="11"/>
      <c r="F12" s="11"/>
      <c r="G12" s="761"/>
      <c r="H12" s="274"/>
      <c r="I12" s="274"/>
      <c r="J12" s="799" t="str">
        <f t="shared" si="0"/>
        <v/>
      </c>
      <c r="K12" s="267" t="str">
        <f t="shared" si="1"/>
        <v/>
      </c>
      <c r="L12" s="260"/>
    </row>
    <row r="13" spans="1:12" s="259" customFormat="1" ht="16.5" customHeight="1">
      <c r="A13" s="15"/>
      <c r="B13" s="261"/>
      <c r="C13" s="260"/>
      <c r="D13" s="668"/>
      <c r="E13" s="11"/>
      <c r="F13" s="11"/>
      <c r="G13" s="761"/>
      <c r="H13" s="274"/>
      <c r="I13" s="274"/>
      <c r="J13" s="799" t="str">
        <f t="shared" si="0"/>
        <v/>
      </c>
      <c r="K13" s="267" t="str">
        <f t="shared" si="1"/>
        <v/>
      </c>
      <c r="L13" s="260"/>
    </row>
    <row r="14" spans="1:12" s="259" customFormat="1" ht="16.5" customHeight="1">
      <c r="A14" s="15"/>
      <c r="B14" s="261"/>
      <c r="C14" s="260"/>
      <c r="D14" s="668"/>
      <c r="E14" s="11"/>
      <c r="F14" s="11"/>
      <c r="G14" s="761"/>
      <c r="H14" s="274"/>
      <c r="I14" s="274"/>
      <c r="J14" s="799" t="str">
        <f t="shared" si="0"/>
        <v/>
      </c>
      <c r="K14" s="267" t="str">
        <f t="shared" si="1"/>
        <v/>
      </c>
      <c r="L14" s="260"/>
    </row>
    <row r="15" spans="1:12" s="259" customFormat="1" ht="16.5" customHeight="1">
      <c r="A15" s="15"/>
      <c r="B15" s="261"/>
      <c r="C15" s="260"/>
      <c r="D15" s="668"/>
      <c r="E15" s="11"/>
      <c r="F15" s="11"/>
      <c r="G15" s="761"/>
      <c r="H15" s="274"/>
      <c r="I15" s="274"/>
      <c r="J15" s="799" t="str">
        <f t="shared" si="0"/>
        <v/>
      </c>
      <c r="K15" s="267" t="str">
        <f t="shared" si="1"/>
        <v/>
      </c>
      <c r="L15" s="260"/>
    </row>
    <row r="16" spans="1:12" s="259" customFormat="1" ht="16.5" customHeight="1">
      <c r="A16" s="15"/>
      <c r="B16" s="261"/>
      <c r="C16" s="260"/>
      <c r="D16" s="668"/>
      <c r="E16" s="11"/>
      <c r="F16" s="11"/>
      <c r="G16" s="761"/>
      <c r="H16" s="274"/>
      <c r="I16" s="274"/>
      <c r="J16" s="799" t="str">
        <f t="shared" si="0"/>
        <v/>
      </c>
      <c r="K16" s="267" t="str">
        <f t="shared" si="1"/>
        <v/>
      </c>
      <c r="L16" s="260"/>
    </row>
    <row r="17" spans="1:12" s="259" customFormat="1" ht="16.5" customHeight="1">
      <c r="A17" s="15"/>
      <c r="B17" s="261"/>
      <c r="C17" s="260"/>
      <c r="D17" s="668"/>
      <c r="E17" s="11"/>
      <c r="F17" s="11"/>
      <c r="G17" s="761"/>
      <c r="H17" s="274"/>
      <c r="I17" s="274"/>
      <c r="J17" s="799" t="str">
        <f t="shared" si="0"/>
        <v/>
      </c>
      <c r="K17" s="267" t="str">
        <f t="shared" si="1"/>
        <v/>
      </c>
      <c r="L17" s="260"/>
    </row>
    <row r="18" spans="1:12" s="259" customFormat="1" ht="16.5" customHeight="1">
      <c r="A18" s="15"/>
      <c r="B18" s="261"/>
      <c r="C18" s="260"/>
      <c r="D18" s="668"/>
      <c r="E18" s="11"/>
      <c r="F18" s="11"/>
      <c r="G18" s="761"/>
      <c r="H18" s="274"/>
      <c r="I18" s="274"/>
      <c r="J18" s="799" t="str">
        <f t="shared" si="0"/>
        <v/>
      </c>
      <c r="K18" s="267" t="str">
        <f t="shared" si="1"/>
        <v/>
      </c>
      <c r="L18" s="260"/>
    </row>
    <row r="19" spans="1:12" s="259" customFormat="1" ht="16.5" customHeight="1">
      <c r="A19" s="15"/>
      <c r="B19" s="261"/>
      <c r="C19" s="260"/>
      <c r="D19" s="668"/>
      <c r="E19" s="11"/>
      <c r="F19" s="11"/>
      <c r="G19" s="761"/>
      <c r="H19" s="274"/>
      <c r="I19" s="274"/>
      <c r="J19" s="799" t="str">
        <f t="shared" si="0"/>
        <v/>
      </c>
      <c r="K19" s="267" t="str">
        <f t="shared" si="1"/>
        <v/>
      </c>
      <c r="L19" s="260"/>
    </row>
    <row r="20" spans="1:12" s="259" customFormat="1" ht="16.5" customHeight="1">
      <c r="A20" s="15"/>
      <c r="B20" s="261"/>
      <c r="C20" s="260"/>
      <c r="D20" s="668"/>
      <c r="E20" s="11"/>
      <c r="F20" s="11"/>
      <c r="G20" s="761"/>
      <c r="H20" s="274"/>
      <c r="I20" s="274"/>
      <c r="J20" s="799" t="str">
        <f t="shared" si="0"/>
        <v/>
      </c>
      <c r="K20" s="267" t="str">
        <f t="shared" si="1"/>
        <v/>
      </c>
      <c r="L20" s="260"/>
    </row>
    <row r="21" spans="1:12" s="259" customFormat="1" ht="16.5" customHeight="1">
      <c r="A21" s="15"/>
      <c r="B21" s="261"/>
      <c r="C21" s="260"/>
      <c r="D21" s="668"/>
      <c r="E21" s="11"/>
      <c r="F21" s="11"/>
      <c r="G21" s="761"/>
      <c r="H21" s="274"/>
      <c r="I21" s="274"/>
      <c r="J21" s="799" t="str">
        <f t="shared" si="0"/>
        <v/>
      </c>
      <c r="K21" s="267" t="str">
        <f t="shared" si="1"/>
        <v/>
      </c>
      <c r="L21" s="260"/>
    </row>
    <row r="22" spans="1:12" s="259" customFormat="1" ht="16.5" customHeight="1">
      <c r="A22" s="15"/>
      <c r="B22" s="261"/>
      <c r="C22" s="260"/>
      <c r="D22" s="668"/>
      <c r="E22" s="11"/>
      <c r="F22" s="11"/>
      <c r="G22" s="761"/>
      <c r="H22" s="274"/>
      <c r="I22" s="274"/>
      <c r="J22" s="799" t="str">
        <f t="shared" si="0"/>
        <v/>
      </c>
      <c r="K22" s="267" t="str">
        <f t="shared" si="1"/>
        <v/>
      </c>
      <c r="L22" s="260"/>
    </row>
    <row r="23" spans="1:12" ht="16.5" customHeight="1">
      <c r="A23" s="13"/>
      <c r="B23" s="206"/>
      <c r="C23" s="6"/>
      <c r="D23" s="668"/>
      <c r="E23" s="11"/>
      <c r="F23" s="11"/>
      <c r="G23" s="761"/>
      <c r="H23" s="11"/>
      <c r="I23" s="11"/>
      <c r="J23" s="799" t="str">
        <f t="shared" si="0"/>
        <v/>
      </c>
      <c r="K23" s="267" t="str">
        <f t="shared" si="1"/>
        <v/>
      </c>
      <c r="L23" s="18"/>
    </row>
    <row r="24" spans="1:12" ht="16.5" customHeight="1">
      <c r="A24" s="977" t="s">
        <v>255</v>
      </c>
      <c r="B24" s="978"/>
      <c r="C24" s="13"/>
      <c r="D24" s="61"/>
      <c r="E24" s="68"/>
      <c r="F24" s="11">
        <f>SUM(F8:F23)</f>
        <v>0</v>
      </c>
      <c r="G24" s="61"/>
      <c r="H24" s="265"/>
      <c r="I24" s="11">
        <f>SUM(I8:I23)</f>
        <v>0</v>
      </c>
      <c r="J24" s="799" t="str">
        <f t="shared" si="0"/>
        <v/>
      </c>
      <c r="K24" s="267" t="str">
        <f t="shared" si="1"/>
        <v/>
      </c>
      <c r="L24" s="18"/>
    </row>
    <row r="25" spans="1:12" ht="16.5" customHeight="1">
      <c r="A25" s="3" t="str">
        <f>基本情况!C22</f>
        <v>产权持有单位填表人：田仕军</v>
      </c>
      <c r="G25" s="4" t="str">
        <f>基本情况!D22</f>
        <v>评估人员：邓泽华、余颖莉、李英婕</v>
      </c>
    </row>
    <row r="26" spans="1:12" ht="16.5" customHeight="1">
      <c r="A26" s="3" t="str">
        <f>基本情况!C2</f>
        <v>填表日期：2022年4月26日</v>
      </c>
    </row>
  </sheetData>
  <mergeCells count="11">
    <mergeCell ref="A1:L1"/>
    <mergeCell ref="A2:L2"/>
    <mergeCell ref="D6:F6"/>
    <mergeCell ref="G6:I6"/>
    <mergeCell ref="A24:B24"/>
    <mergeCell ref="A6:A7"/>
    <mergeCell ref="B6:B7"/>
    <mergeCell ref="C6:C7"/>
    <mergeCell ref="J6:J7"/>
    <mergeCell ref="K6:K7"/>
    <mergeCell ref="L6:L7"/>
  </mergeCells>
  <phoneticPr fontId="24" type="noConversion"/>
  <hyperlinks>
    <hyperlink ref="L3" location="基本情况!A1" display="表3-8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25"/>
  <sheetViews>
    <sheetView view="pageBreakPreview" zoomScale="101" zoomScaleNormal="100" zoomScaleSheetLayoutView="101" workbookViewId="0">
      <pane xSplit="1" ySplit="7" topLeftCell="B20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77" customWidth="1"/>
    <col min="2" max="2" width="26.125" style="775" customWidth="1"/>
    <col min="3" max="3" width="5.375" style="776" customWidth="1"/>
    <col min="4" max="4" width="15.125" style="775" customWidth="1"/>
    <col min="5" max="5" width="7.625" style="777" customWidth="1"/>
    <col min="6" max="6" width="10.625" style="777" customWidth="1"/>
    <col min="7" max="7" width="8.875" style="777" customWidth="1"/>
    <col min="8" max="8" width="9.875" style="778" customWidth="1"/>
    <col min="9" max="9" width="10.625" style="779" customWidth="1"/>
    <col min="10" max="10" width="8.125" style="778" customWidth="1"/>
    <col min="11" max="11" width="8.375" style="778" customWidth="1"/>
    <col min="12" max="12" width="6.625" style="778" customWidth="1"/>
    <col min="13" max="13" width="5" style="76" customWidth="1"/>
    <col min="14" max="16384" width="9" style="76"/>
  </cols>
  <sheetData>
    <row r="1" spans="1:13" ht="30" customHeight="1">
      <c r="A1" s="959" t="s">
        <v>422</v>
      </c>
      <c r="B1" s="980"/>
      <c r="C1" s="980"/>
      <c r="D1" s="980"/>
      <c r="E1" s="980"/>
      <c r="F1" s="980"/>
      <c r="G1" s="980"/>
      <c r="H1" s="959"/>
      <c r="I1" s="959"/>
      <c r="J1" s="959"/>
      <c r="K1" s="959"/>
      <c r="L1" s="959"/>
    </row>
    <row r="2" spans="1:13" ht="14.25" customHeight="1">
      <c r="A2" s="960" t="str">
        <f>基本情况!C1</f>
        <v>评估基准日：2022年4月26日</v>
      </c>
      <c r="B2" s="981"/>
      <c r="C2" s="981"/>
      <c r="D2" s="981"/>
      <c r="E2" s="981"/>
      <c r="F2" s="981"/>
      <c r="G2" s="981"/>
      <c r="H2" s="960"/>
      <c r="I2" s="960"/>
      <c r="J2" s="960"/>
      <c r="K2" s="960"/>
      <c r="L2" s="960"/>
    </row>
    <row r="3" spans="1:13" ht="14.25" customHeight="1">
      <c r="M3" s="53" t="s">
        <v>423</v>
      </c>
    </row>
    <row r="4" spans="1:13" ht="14.25" customHeight="1">
      <c r="M4" s="53"/>
    </row>
    <row r="5" spans="1:13" ht="14.25" customHeight="1">
      <c r="A5" s="3" t="str">
        <f>基本情况!B2</f>
        <v>产权持有单位：瓮福（集团）有限责任公司</v>
      </c>
      <c r="M5" s="182" t="s">
        <v>247</v>
      </c>
    </row>
    <row r="6" spans="1:13" s="177" customFormat="1" ht="16.5" customHeight="1">
      <c r="A6" s="986" t="s">
        <v>219</v>
      </c>
      <c r="B6" s="988" t="s">
        <v>415</v>
      </c>
      <c r="C6" s="990" t="s">
        <v>416</v>
      </c>
      <c r="D6" s="992" t="s">
        <v>424</v>
      </c>
      <c r="E6" s="982" t="s">
        <v>250</v>
      </c>
      <c r="F6" s="983"/>
      <c r="G6" s="984"/>
      <c r="H6" s="982" t="s">
        <v>251</v>
      </c>
      <c r="I6" s="983"/>
      <c r="J6" s="984"/>
      <c r="K6" s="988" t="s">
        <v>252</v>
      </c>
      <c r="L6" s="988" t="s">
        <v>253</v>
      </c>
      <c r="M6" s="986" t="s">
        <v>258</v>
      </c>
    </row>
    <row r="7" spans="1:13" ht="16.5" customHeight="1">
      <c r="A7" s="987"/>
      <c r="B7" s="989"/>
      <c r="C7" s="991"/>
      <c r="D7" s="993"/>
      <c r="E7" s="780" t="s">
        <v>417</v>
      </c>
      <c r="F7" s="780" t="s">
        <v>418</v>
      </c>
      <c r="G7" s="780" t="s">
        <v>419</v>
      </c>
      <c r="H7" s="774" t="s">
        <v>420</v>
      </c>
      <c r="I7" s="793" t="s">
        <v>421</v>
      </c>
      <c r="J7" s="780" t="s">
        <v>419</v>
      </c>
      <c r="K7" s="989"/>
      <c r="L7" s="989"/>
      <c r="M7" s="987"/>
    </row>
    <row r="8" spans="1:13" s="259" customFormat="1" ht="16.5" customHeight="1">
      <c r="A8" s="15" t="s">
        <v>275</v>
      </c>
      <c r="B8" s="781"/>
      <c r="C8" s="782"/>
      <c r="D8" s="781"/>
      <c r="E8" s="783"/>
      <c r="F8" s="784"/>
      <c r="G8" s="783"/>
      <c r="H8" s="785"/>
      <c r="I8" s="794"/>
      <c r="J8" s="785"/>
      <c r="K8" s="785" t="str">
        <f>IF(J8=G8,"",J8-G8)</f>
        <v/>
      </c>
      <c r="L8" s="795" t="str">
        <f>IF(OR(G8=0,J8=G8),"",ROUND(K8/ABS(G8),4))</f>
        <v/>
      </c>
      <c r="M8" s="23"/>
    </row>
    <row r="9" spans="1:13" s="259" customFormat="1" ht="16.5" customHeight="1">
      <c r="A9" s="15"/>
      <c r="B9" s="781"/>
      <c r="C9" s="782"/>
      <c r="D9" s="781"/>
      <c r="E9" s="783"/>
      <c r="F9" s="784"/>
      <c r="G9" s="783"/>
      <c r="H9" s="785"/>
      <c r="I9" s="794"/>
      <c r="J9" s="785"/>
      <c r="K9" s="785" t="str">
        <f t="shared" ref="K9:K23" si="0">IF(J9=G9,"",J9-G9)</f>
        <v/>
      </c>
      <c r="L9" s="795" t="str">
        <f t="shared" ref="L9:L23" si="1">IF(OR(G9=0,J9=G9),"",ROUND(K9/ABS(G9),4))</f>
        <v/>
      </c>
      <c r="M9" s="23"/>
    </row>
    <row r="10" spans="1:13" s="259" customFormat="1" ht="16.5" customHeight="1">
      <c r="A10" s="15"/>
      <c r="B10" s="781"/>
      <c r="C10" s="782"/>
      <c r="D10" s="781"/>
      <c r="E10" s="783"/>
      <c r="F10" s="784"/>
      <c r="G10" s="783"/>
      <c r="H10" s="785"/>
      <c r="I10" s="794"/>
      <c r="J10" s="785"/>
      <c r="K10" s="785" t="str">
        <f t="shared" si="0"/>
        <v/>
      </c>
      <c r="L10" s="795" t="str">
        <f t="shared" si="1"/>
        <v/>
      </c>
      <c r="M10" s="23"/>
    </row>
    <row r="11" spans="1:13" s="259" customFormat="1" ht="16.5" customHeight="1">
      <c r="A11" s="15"/>
      <c r="B11" s="781"/>
      <c r="C11" s="782"/>
      <c r="D11" s="781"/>
      <c r="E11" s="783"/>
      <c r="F11" s="784"/>
      <c r="G11" s="783"/>
      <c r="H11" s="785"/>
      <c r="I11" s="794"/>
      <c r="J11" s="785"/>
      <c r="K11" s="785" t="str">
        <f t="shared" si="0"/>
        <v/>
      </c>
      <c r="L11" s="795" t="str">
        <f t="shared" si="1"/>
        <v/>
      </c>
      <c r="M11" s="23"/>
    </row>
    <row r="12" spans="1:13" s="259" customFormat="1" ht="16.5" customHeight="1">
      <c r="A12" s="15"/>
      <c r="B12" s="781"/>
      <c r="C12" s="782"/>
      <c r="D12" s="781"/>
      <c r="E12" s="783"/>
      <c r="F12" s="784"/>
      <c r="G12" s="783"/>
      <c r="H12" s="785"/>
      <c r="I12" s="794"/>
      <c r="J12" s="785"/>
      <c r="K12" s="785" t="str">
        <f t="shared" si="0"/>
        <v/>
      </c>
      <c r="L12" s="795" t="str">
        <f t="shared" si="1"/>
        <v/>
      </c>
      <c r="M12" s="23"/>
    </row>
    <row r="13" spans="1:13" s="259" customFormat="1" ht="16.5" customHeight="1">
      <c r="A13" s="15"/>
      <c r="B13" s="781"/>
      <c r="C13" s="782"/>
      <c r="D13" s="781"/>
      <c r="E13" s="783"/>
      <c r="F13" s="784"/>
      <c r="G13" s="783"/>
      <c r="H13" s="785"/>
      <c r="I13" s="794"/>
      <c r="J13" s="785"/>
      <c r="K13" s="785" t="str">
        <f t="shared" si="0"/>
        <v/>
      </c>
      <c r="L13" s="795" t="str">
        <f t="shared" si="1"/>
        <v/>
      </c>
      <c r="M13" s="23"/>
    </row>
    <row r="14" spans="1:13" s="259" customFormat="1" ht="16.5" customHeight="1">
      <c r="A14" s="15"/>
      <c r="B14" s="781"/>
      <c r="C14" s="782"/>
      <c r="D14" s="781"/>
      <c r="E14" s="783"/>
      <c r="F14" s="784"/>
      <c r="G14" s="783"/>
      <c r="H14" s="785"/>
      <c r="I14" s="794"/>
      <c r="J14" s="785"/>
      <c r="K14" s="785" t="str">
        <f t="shared" si="0"/>
        <v/>
      </c>
      <c r="L14" s="795" t="str">
        <f t="shared" si="1"/>
        <v/>
      </c>
      <c r="M14" s="23"/>
    </row>
    <row r="15" spans="1:13" s="259" customFormat="1" ht="16.5" customHeight="1">
      <c r="A15" s="15"/>
      <c r="B15" s="781"/>
      <c r="C15" s="782"/>
      <c r="D15" s="781"/>
      <c r="E15" s="783"/>
      <c r="F15" s="784"/>
      <c r="G15" s="783"/>
      <c r="H15" s="785"/>
      <c r="I15" s="794"/>
      <c r="J15" s="785"/>
      <c r="K15" s="785" t="str">
        <f t="shared" si="0"/>
        <v/>
      </c>
      <c r="L15" s="795" t="str">
        <f t="shared" si="1"/>
        <v/>
      </c>
      <c r="M15" s="23"/>
    </row>
    <row r="16" spans="1:13" s="259" customFormat="1" ht="16.5" customHeight="1">
      <c r="A16" s="15"/>
      <c r="B16" s="781"/>
      <c r="C16" s="782"/>
      <c r="D16" s="781"/>
      <c r="E16" s="783"/>
      <c r="F16" s="784"/>
      <c r="G16" s="783"/>
      <c r="H16" s="785"/>
      <c r="I16" s="794"/>
      <c r="J16" s="785"/>
      <c r="K16" s="785" t="str">
        <f t="shared" si="0"/>
        <v/>
      </c>
      <c r="L16" s="795" t="str">
        <f t="shared" si="1"/>
        <v/>
      </c>
      <c r="M16" s="23"/>
    </row>
    <row r="17" spans="1:13" s="259" customFormat="1" ht="16.5" customHeight="1">
      <c r="A17" s="15"/>
      <c r="B17" s="781"/>
      <c r="C17" s="782"/>
      <c r="D17" s="781"/>
      <c r="E17" s="783"/>
      <c r="F17" s="784"/>
      <c r="G17" s="783"/>
      <c r="H17" s="785"/>
      <c r="I17" s="794"/>
      <c r="J17" s="785"/>
      <c r="K17" s="785" t="str">
        <f t="shared" si="0"/>
        <v/>
      </c>
      <c r="L17" s="795" t="str">
        <f t="shared" si="1"/>
        <v/>
      </c>
      <c r="M17" s="23"/>
    </row>
    <row r="18" spans="1:13" s="259" customFormat="1" ht="16.5" customHeight="1">
      <c r="A18" s="15"/>
      <c r="B18" s="781"/>
      <c r="C18" s="782"/>
      <c r="D18" s="781"/>
      <c r="E18" s="783"/>
      <c r="F18" s="784"/>
      <c r="G18" s="783"/>
      <c r="H18" s="785"/>
      <c r="I18" s="794"/>
      <c r="J18" s="785"/>
      <c r="K18" s="785" t="str">
        <f t="shared" si="0"/>
        <v/>
      </c>
      <c r="L18" s="795" t="str">
        <f t="shared" si="1"/>
        <v/>
      </c>
      <c r="M18" s="23"/>
    </row>
    <row r="19" spans="1:13" s="259" customFormat="1" ht="16.5" customHeight="1">
      <c r="A19" s="15"/>
      <c r="B19" s="781"/>
      <c r="C19" s="782"/>
      <c r="D19" s="781"/>
      <c r="E19" s="783"/>
      <c r="F19" s="784"/>
      <c r="G19" s="783"/>
      <c r="H19" s="785"/>
      <c r="I19" s="794"/>
      <c r="J19" s="785"/>
      <c r="K19" s="785" t="str">
        <f t="shared" si="0"/>
        <v/>
      </c>
      <c r="L19" s="795" t="str">
        <f t="shared" si="1"/>
        <v/>
      </c>
      <c r="M19" s="23"/>
    </row>
    <row r="20" spans="1:13" s="259" customFormat="1" ht="16.5" customHeight="1">
      <c r="A20" s="15"/>
      <c r="B20" s="781"/>
      <c r="C20" s="782"/>
      <c r="D20" s="781"/>
      <c r="E20" s="783"/>
      <c r="F20" s="784"/>
      <c r="G20" s="783"/>
      <c r="H20" s="785"/>
      <c r="I20" s="794"/>
      <c r="J20" s="785"/>
      <c r="K20" s="785" t="str">
        <f t="shared" si="0"/>
        <v/>
      </c>
      <c r="L20" s="795" t="str">
        <f t="shared" si="1"/>
        <v/>
      </c>
      <c r="M20" s="23"/>
    </row>
    <row r="21" spans="1:13" s="259" customFormat="1" ht="16.5" customHeight="1">
      <c r="A21" s="15"/>
      <c r="B21" s="781"/>
      <c r="C21" s="782"/>
      <c r="D21" s="781"/>
      <c r="E21" s="783"/>
      <c r="F21" s="784"/>
      <c r="G21" s="783"/>
      <c r="H21" s="785"/>
      <c r="I21" s="794"/>
      <c r="J21" s="785"/>
      <c r="K21" s="785" t="str">
        <f t="shared" si="0"/>
        <v/>
      </c>
      <c r="L21" s="795" t="str">
        <f t="shared" si="1"/>
        <v/>
      </c>
      <c r="M21" s="23"/>
    </row>
    <row r="22" spans="1:13" s="179" customFormat="1" ht="16.5" customHeight="1">
      <c r="A22" s="13"/>
      <c r="B22" s="786"/>
      <c r="C22" s="774"/>
      <c r="D22" s="786"/>
      <c r="E22" s="787"/>
      <c r="F22" s="784"/>
      <c r="G22" s="784"/>
      <c r="H22" s="788"/>
      <c r="I22" s="796"/>
      <c r="J22" s="785"/>
      <c r="K22" s="785" t="str">
        <f t="shared" si="0"/>
        <v/>
      </c>
      <c r="L22" s="795" t="str">
        <f t="shared" si="1"/>
        <v/>
      </c>
      <c r="M22" s="18"/>
    </row>
    <row r="23" spans="1:13" ht="16.5" customHeight="1">
      <c r="A23" s="977" t="s">
        <v>255</v>
      </c>
      <c r="B23" s="985"/>
      <c r="C23" s="789"/>
      <c r="D23" s="790"/>
      <c r="E23" s="791"/>
      <c r="F23" s="792"/>
      <c r="G23" s="784">
        <f>SUM(G8:G22)</f>
        <v>0</v>
      </c>
      <c r="H23" s="784"/>
      <c r="I23" s="784">
        <f>SUM(I8:I22)</f>
        <v>0</v>
      </c>
      <c r="J23" s="784">
        <f>SUM(J8:J22)</f>
        <v>0</v>
      </c>
      <c r="K23" s="785" t="str">
        <f t="shared" si="0"/>
        <v/>
      </c>
      <c r="L23" s="795" t="str">
        <f t="shared" si="1"/>
        <v/>
      </c>
      <c r="M23" s="18"/>
    </row>
    <row r="24" spans="1:13" ht="14.25" customHeight="1">
      <c r="A24" s="180" t="str">
        <f>基本情况!C23</f>
        <v>产权持有单位填表人：田仕军</v>
      </c>
      <c r="H24" s="778" t="str">
        <f>基本情况!D23</f>
        <v>评估人员：邓泽华、余颖莉、李英婕</v>
      </c>
      <c r="J24" s="797"/>
    </row>
    <row r="25" spans="1:13" ht="14.25" customHeight="1">
      <c r="A25" s="3" t="str">
        <f>基本情况!C2</f>
        <v>填表日期：2022年4月26日</v>
      </c>
      <c r="H25" s="775"/>
      <c r="I25" s="798"/>
    </row>
  </sheetData>
  <mergeCells count="12">
    <mergeCell ref="M6:M7"/>
    <mergeCell ref="A1:L1"/>
    <mergeCell ref="A2:L2"/>
    <mergeCell ref="E6:G6"/>
    <mergeCell ref="H6:J6"/>
    <mergeCell ref="A23:B23"/>
    <mergeCell ref="A6:A7"/>
    <mergeCell ref="B6:B7"/>
    <mergeCell ref="C6:C7"/>
    <mergeCell ref="D6:D7"/>
    <mergeCell ref="K6:K7"/>
    <mergeCell ref="L6:L7"/>
  </mergeCells>
  <phoneticPr fontId="24" type="noConversion"/>
  <hyperlinks>
    <hyperlink ref="M3" location="基本情况!A1" display="表3-8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9"/>
  <sheetViews>
    <sheetView view="pageBreakPreview" zoomScaleNormal="100" zoomScaleSheetLayoutView="100" workbookViewId="0">
      <pane xSplit="1" ySplit="7" topLeftCell="B23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77" customWidth="1"/>
    <col min="2" max="2" width="19.875" style="76" customWidth="1"/>
    <col min="3" max="3" width="5" style="76" customWidth="1"/>
    <col min="4" max="4" width="16.5" style="76" customWidth="1"/>
    <col min="5" max="5" width="7.375" style="76" customWidth="1"/>
    <col min="6" max="6" width="8.125" style="76" customWidth="1"/>
    <col min="7" max="7" width="10.625" style="76" customWidth="1"/>
    <col min="8" max="8" width="9.875" style="76" customWidth="1"/>
    <col min="9" max="9" width="9.375" style="76" customWidth="1"/>
    <col min="10" max="11" width="10.625" style="76" customWidth="1"/>
    <col min="12" max="12" width="7.625" style="76" customWidth="1"/>
    <col min="13" max="13" width="6.625" style="76" customWidth="1"/>
    <col min="14" max="16384" width="9" style="76"/>
  </cols>
  <sheetData>
    <row r="1" spans="1:13" ht="30" customHeight="1">
      <c r="A1" s="959" t="s">
        <v>425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</row>
    <row r="2" spans="1:13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</row>
    <row r="3" spans="1:13" ht="14.25" customHeight="1">
      <c r="M3" s="53" t="s">
        <v>426</v>
      </c>
    </row>
    <row r="4" spans="1:13" ht="14.25" customHeight="1">
      <c r="M4" s="53"/>
    </row>
    <row r="5" spans="1:13" ht="14.25" customHeight="1">
      <c r="A5" s="3" t="str">
        <f>基本情况!B2</f>
        <v>产权持有单位：瓮福（集团）有限责任公司</v>
      </c>
      <c r="M5" s="182" t="s">
        <v>247</v>
      </c>
    </row>
    <row r="6" spans="1:13" s="177" customFormat="1" ht="16.5" customHeight="1">
      <c r="A6" s="986" t="s">
        <v>219</v>
      </c>
      <c r="B6" s="986" t="s">
        <v>415</v>
      </c>
      <c r="C6" s="997" t="s">
        <v>416</v>
      </c>
      <c r="D6" s="997" t="s">
        <v>424</v>
      </c>
      <c r="E6" s="994" t="s">
        <v>250</v>
      </c>
      <c r="F6" s="995"/>
      <c r="G6" s="996"/>
      <c r="H6" s="994" t="s">
        <v>251</v>
      </c>
      <c r="I6" s="995"/>
      <c r="J6" s="996"/>
      <c r="K6" s="986" t="s">
        <v>252</v>
      </c>
      <c r="L6" s="986" t="s">
        <v>253</v>
      </c>
      <c r="M6" s="986" t="s">
        <v>258</v>
      </c>
    </row>
    <row r="7" spans="1:13" ht="16.5" customHeight="1">
      <c r="A7" s="987"/>
      <c r="B7" s="987"/>
      <c r="C7" s="998"/>
      <c r="D7" s="998"/>
      <c r="E7" s="263" t="s">
        <v>417</v>
      </c>
      <c r="F7" s="263" t="s">
        <v>418</v>
      </c>
      <c r="G7" s="263" t="s">
        <v>419</v>
      </c>
      <c r="H7" s="6" t="s">
        <v>420</v>
      </c>
      <c r="I7" s="263" t="s">
        <v>421</v>
      </c>
      <c r="J7" s="263" t="s">
        <v>419</v>
      </c>
      <c r="K7" s="987"/>
      <c r="L7" s="987"/>
      <c r="M7" s="987"/>
    </row>
    <row r="8" spans="1:13" s="179" customFormat="1" ht="16.5" customHeight="1">
      <c r="A8" s="13" t="s">
        <v>275</v>
      </c>
      <c r="B8" s="14"/>
      <c r="C8" s="6"/>
      <c r="D8" s="6"/>
      <c r="E8" s="668"/>
      <c r="F8" s="11"/>
      <c r="G8" s="11"/>
      <c r="H8" s="761"/>
      <c r="I8" s="11"/>
      <c r="J8" s="11"/>
      <c r="K8" s="11" t="str">
        <f>IF(J8=G8,"",J8-G8)</f>
        <v/>
      </c>
      <c r="L8" s="59" t="str">
        <f>IF(OR(G8=0,J8=G8),"",ROUND(K8/ABS(G8),4))</f>
        <v/>
      </c>
      <c r="M8" s="18"/>
    </row>
    <row r="9" spans="1:13" s="179" customFormat="1" ht="16.5" customHeight="1">
      <c r="A9" s="13"/>
      <c r="B9" s="14"/>
      <c r="C9" s="6"/>
      <c r="D9" s="6"/>
      <c r="E9" s="668"/>
      <c r="F9" s="770"/>
      <c r="G9" s="11"/>
      <c r="H9" s="761"/>
      <c r="I9" s="11"/>
      <c r="J9" s="11"/>
      <c r="K9" s="11" t="str">
        <f t="shared" ref="K9:K27" si="0">IF(J9=G9,"",J9-G9)</f>
        <v/>
      </c>
      <c r="L9" s="59" t="str">
        <f t="shared" ref="L9:L27" si="1">IF(OR(G9=0,J9=G9),"",ROUND(K9/ABS(G9),4))</f>
        <v/>
      </c>
      <c r="M9" s="18"/>
    </row>
    <row r="10" spans="1:13" s="179" customFormat="1" ht="16.5" customHeight="1">
      <c r="A10" s="13"/>
      <c r="B10" s="14"/>
      <c r="C10" s="6"/>
      <c r="D10" s="6"/>
      <c r="E10" s="668"/>
      <c r="F10" s="11"/>
      <c r="G10" s="11"/>
      <c r="H10" s="761"/>
      <c r="I10" s="11"/>
      <c r="J10" s="11"/>
      <c r="K10" s="11" t="str">
        <f t="shared" si="0"/>
        <v/>
      </c>
      <c r="L10" s="59" t="str">
        <f t="shared" si="1"/>
        <v/>
      </c>
      <c r="M10" s="18"/>
    </row>
    <row r="11" spans="1:13" s="179" customFormat="1" ht="16.5" customHeight="1">
      <c r="A11" s="13"/>
      <c r="B11" s="14"/>
      <c r="C11" s="6"/>
      <c r="D11" s="6"/>
      <c r="E11" s="668"/>
      <c r="F11" s="770"/>
      <c r="G11" s="11"/>
      <c r="H11" s="761"/>
      <c r="I11" s="11"/>
      <c r="J11" s="11"/>
      <c r="K11" s="11" t="str">
        <f t="shared" si="0"/>
        <v/>
      </c>
      <c r="L11" s="59" t="str">
        <f t="shared" si="1"/>
        <v/>
      </c>
      <c r="M11" s="18"/>
    </row>
    <row r="12" spans="1:13" s="179" customFormat="1" ht="16.5" customHeight="1">
      <c r="A12" s="13"/>
      <c r="B12" s="14"/>
      <c r="C12" s="6"/>
      <c r="D12" s="6"/>
      <c r="E12" s="668"/>
      <c r="F12" s="11"/>
      <c r="G12" s="11"/>
      <c r="H12" s="761"/>
      <c r="I12" s="11"/>
      <c r="J12" s="11"/>
      <c r="K12" s="11" t="str">
        <f t="shared" si="0"/>
        <v/>
      </c>
      <c r="L12" s="59" t="str">
        <f t="shared" si="1"/>
        <v/>
      </c>
      <c r="M12" s="18"/>
    </row>
    <row r="13" spans="1:13" s="179" customFormat="1" ht="16.5" customHeight="1">
      <c r="A13" s="13"/>
      <c r="B13" s="771"/>
      <c r="C13" s="772"/>
      <c r="D13" s="773"/>
      <c r="E13" s="668"/>
      <c r="F13" s="11"/>
      <c r="G13" s="11"/>
      <c r="H13" s="761"/>
      <c r="I13" s="11"/>
      <c r="J13" s="11"/>
      <c r="K13" s="11" t="str">
        <f t="shared" si="0"/>
        <v/>
      </c>
      <c r="L13" s="59" t="str">
        <f t="shared" si="1"/>
        <v/>
      </c>
      <c r="M13" s="18"/>
    </row>
    <row r="14" spans="1:13" s="179" customFormat="1" ht="16.5" customHeight="1">
      <c r="A14" s="13"/>
      <c r="B14" s="771"/>
      <c r="C14" s="772"/>
      <c r="D14" s="774"/>
      <c r="E14" s="668"/>
      <c r="F14" s="11"/>
      <c r="G14" s="11"/>
      <c r="H14" s="761"/>
      <c r="I14" s="11"/>
      <c r="J14" s="11"/>
      <c r="K14" s="11" t="str">
        <f t="shared" si="0"/>
        <v/>
      </c>
      <c r="L14" s="59" t="str">
        <f t="shared" si="1"/>
        <v/>
      </c>
      <c r="M14" s="18"/>
    </row>
    <row r="15" spans="1:13" s="179" customFormat="1" ht="16.5" customHeight="1">
      <c r="A15" s="13"/>
      <c r="B15" s="771"/>
      <c r="C15" s="772"/>
      <c r="D15" s="774"/>
      <c r="E15" s="668"/>
      <c r="F15" s="11"/>
      <c r="G15" s="11"/>
      <c r="H15" s="761"/>
      <c r="I15" s="11"/>
      <c r="J15" s="11"/>
      <c r="K15" s="11" t="str">
        <f t="shared" si="0"/>
        <v/>
      </c>
      <c r="L15" s="59" t="str">
        <f t="shared" si="1"/>
        <v/>
      </c>
      <c r="M15" s="18"/>
    </row>
    <row r="16" spans="1:13" s="179" customFormat="1" ht="16.5" customHeight="1">
      <c r="A16" s="13"/>
      <c r="B16" s="771"/>
      <c r="C16" s="772"/>
      <c r="D16" s="774"/>
      <c r="E16" s="668"/>
      <c r="F16" s="11"/>
      <c r="G16" s="11"/>
      <c r="H16" s="761"/>
      <c r="I16" s="11"/>
      <c r="J16" s="11"/>
      <c r="K16" s="11" t="str">
        <f t="shared" si="0"/>
        <v/>
      </c>
      <c r="L16" s="59" t="str">
        <f t="shared" si="1"/>
        <v/>
      </c>
      <c r="M16" s="18"/>
    </row>
    <row r="17" spans="1:13" s="179" customFormat="1" ht="16.5" customHeight="1">
      <c r="A17" s="13"/>
      <c r="B17" s="771"/>
      <c r="C17" s="772"/>
      <c r="D17" s="774"/>
      <c r="E17" s="668"/>
      <c r="F17" s="11"/>
      <c r="G17" s="11"/>
      <c r="H17" s="761"/>
      <c r="I17" s="11"/>
      <c r="J17" s="11"/>
      <c r="K17" s="11" t="str">
        <f t="shared" si="0"/>
        <v/>
      </c>
      <c r="L17" s="59" t="str">
        <f t="shared" si="1"/>
        <v/>
      </c>
      <c r="M17" s="18"/>
    </row>
    <row r="18" spans="1:13" s="179" customFormat="1" ht="16.5" customHeight="1">
      <c r="A18" s="13"/>
      <c r="B18" s="14"/>
      <c r="C18" s="6"/>
      <c r="D18" s="6"/>
      <c r="E18" s="668"/>
      <c r="F18" s="11"/>
      <c r="G18" s="11"/>
      <c r="H18" s="761"/>
      <c r="I18" s="11"/>
      <c r="J18" s="11"/>
      <c r="K18" s="11" t="str">
        <f t="shared" si="0"/>
        <v/>
      </c>
      <c r="L18" s="59" t="str">
        <f t="shared" si="1"/>
        <v/>
      </c>
      <c r="M18" s="18"/>
    </row>
    <row r="19" spans="1:13" s="179" customFormat="1" ht="16.5" customHeight="1">
      <c r="A19" s="13"/>
      <c r="B19" s="14"/>
      <c r="C19" s="6"/>
      <c r="D19" s="6"/>
      <c r="E19" s="668"/>
      <c r="F19" s="11"/>
      <c r="G19" s="11"/>
      <c r="H19" s="761"/>
      <c r="I19" s="11"/>
      <c r="J19" s="11"/>
      <c r="K19" s="11" t="str">
        <f t="shared" si="0"/>
        <v/>
      </c>
      <c r="L19" s="59" t="str">
        <f t="shared" si="1"/>
        <v/>
      </c>
      <c r="M19" s="18"/>
    </row>
    <row r="20" spans="1:13" s="179" customFormat="1" ht="16.5" customHeight="1">
      <c r="A20" s="13"/>
      <c r="B20" s="14"/>
      <c r="C20" s="6"/>
      <c r="D20" s="6"/>
      <c r="E20" s="668"/>
      <c r="F20" s="11"/>
      <c r="G20" s="11"/>
      <c r="H20" s="761"/>
      <c r="I20" s="11"/>
      <c r="J20" s="11"/>
      <c r="K20" s="11" t="str">
        <f t="shared" si="0"/>
        <v/>
      </c>
      <c r="L20" s="59" t="str">
        <f t="shared" si="1"/>
        <v/>
      </c>
      <c r="M20" s="18"/>
    </row>
    <row r="21" spans="1:13" s="179" customFormat="1" ht="16.5" customHeight="1">
      <c r="A21" s="13"/>
      <c r="B21" s="14"/>
      <c r="C21" s="6"/>
      <c r="D21" s="6"/>
      <c r="E21" s="668"/>
      <c r="F21" s="11"/>
      <c r="G21" s="11"/>
      <c r="H21" s="761"/>
      <c r="I21" s="11"/>
      <c r="J21" s="11"/>
      <c r="K21" s="11" t="str">
        <f t="shared" si="0"/>
        <v/>
      </c>
      <c r="L21" s="59" t="str">
        <f t="shared" si="1"/>
        <v/>
      </c>
      <c r="M21" s="18"/>
    </row>
    <row r="22" spans="1:13" s="179" customFormat="1" ht="16.5" customHeight="1">
      <c r="A22" s="13"/>
      <c r="B22" s="14"/>
      <c r="C22" s="6"/>
      <c r="D22" s="6"/>
      <c r="E22" s="668"/>
      <c r="F22" s="11"/>
      <c r="G22" s="11"/>
      <c r="H22" s="761"/>
      <c r="I22" s="11"/>
      <c r="J22" s="11"/>
      <c r="K22" s="11" t="str">
        <f t="shared" si="0"/>
        <v/>
      </c>
      <c r="L22" s="59" t="str">
        <f t="shared" si="1"/>
        <v/>
      </c>
      <c r="M22" s="18"/>
    </row>
    <row r="23" spans="1:13" ht="16.5" customHeight="1">
      <c r="A23" s="13"/>
      <c r="B23" s="14"/>
      <c r="C23" s="6"/>
      <c r="D23" s="6"/>
      <c r="E23" s="668"/>
      <c r="F23" s="11"/>
      <c r="G23" s="11"/>
      <c r="H23" s="761"/>
      <c r="I23" s="11"/>
      <c r="J23" s="11"/>
      <c r="K23" s="11" t="str">
        <f t="shared" si="0"/>
        <v/>
      </c>
      <c r="L23" s="59" t="str">
        <f t="shared" si="1"/>
        <v/>
      </c>
      <c r="M23" s="18"/>
    </row>
    <row r="24" spans="1:13" ht="16.5" customHeight="1">
      <c r="A24" s="13"/>
      <c r="B24" s="14"/>
      <c r="C24" s="6"/>
      <c r="D24" s="6"/>
      <c r="E24" s="668"/>
      <c r="F24" s="11"/>
      <c r="G24" s="11"/>
      <c r="H24" s="761"/>
      <c r="I24" s="11"/>
      <c r="J24" s="11"/>
      <c r="K24" s="11" t="str">
        <f t="shared" si="0"/>
        <v/>
      </c>
      <c r="L24" s="59" t="str">
        <f t="shared" si="1"/>
        <v/>
      </c>
      <c r="M24" s="18"/>
    </row>
    <row r="25" spans="1:13" ht="16.5" customHeight="1">
      <c r="A25" s="13"/>
      <c r="B25" s="14"/>
      <c r="C25" s="6"/>
      <c r="D25" s="6"/>
      <c r="E25" s="668"/>
      <c r="F25" s="11"/>
      <c r="G25" s="11"/>
      <c r="H25" s="761"/>
      <c r="I25" s="11"/>
      <c r="J25" s="11"/>
      <c r="K25" s="11" t="str">
        <f t="shared" si="0"/>
        <v/>
      </c>
      <c r="L25" s="59" t="str">
        <f t="shared" si="1"/>
        <v/>
      </c>
      <c r="M25" s="18"/>
    </row>
    <row r="26" spans="1:13" ht="16.5" customHeight="1">
      <c r="A26" s="13"/>
      <c r="B26" s="14"/>
      <c r="C26" s="6"/>
      <c r="D26" s="6"/>
      <c r="E26" s="668"/>
      <c r="F26" s="11"/>
      <c r="G26" s="11"/>
      <c r="H26" s="761"/>
      <c r="I26" s="11"/>
      <c r="J26" s="11"/>
      <c r="K26" s="11" t="str">
        <f t="shared" si="0"/>
        <v/>
      </c>
      <c r="L26" s="59" t="str">
        <f t="shared" si="1"/>
        <v/>
      </c>
      <c r="M26" s="18"/>
    </row>
    <row r="27" spans="1:13" ht="16.5" customHeight="1">
      <c r="A27" s="977" t="s">
        <v>255</v>
      </c>
      <c r="B27" s="978"/>
      <c r="C27" s="13"/>
      <c r="D27" s="13"/>
      <c r="E27" s="61"/>
      <c r="F27" s="68"/>
      <c r="G27" s="11">
        <f>SUM(G8:G26)</f>
        <v>0</v>
      </c>
      <c r="H27" s="61"/>
      <c r="I27" s="265"/>
      <c r="J27" s="11">
        <f>SUM(J8:J26)</f>
        <v>0</v>
      </c>
      <c r="K27" s="11" t="str">
        <f t="shared" si="0"/>
        <v/>
      </c>
      <c r="L27" s="59" t="str">
        <f t="shared" si="1"/>
        <v/>
      </c>
      <c r="M27" s="18"/>
    </row>
    <row r="28" spans="1:13" ht="14.25" customHeight="1">
      <c r="A28" s="180" t="str">
        <f>基本情况!C24</f>
        <v>产权持有单位填表人：田仕军</v>
      </c>
      <c r="H28" s="4" t="str">
        <f>基本情况!D24</f>
        <v>评估人员：邓泽华、余颖莉、李英婕</v>
      </c>
    </row>
    <row r="29" spans="1:13" ht="14.25" customHeight="1">
      <c r="A29" s="3" t="str">
        <f>基本情况!C2</f>
        <v>填表日期：2022年4月26日</v>
      </c>
    </row>
  </sheetData>
  <mergeCells count="12">
    <mergeCell ref="A1:M1"/>
    <mergeCell ref="A2:M2"/>
    <mergeCell ref="E6:G6"/>
    <mergeCell ref="H6:J6"/>
    <mergeCell ref="A27:B27"/>
    <mergeCell ref="A6:A7"/>
    <mergeCell ref="B6:B7"/>
    <mergeCell ref="C6:C7"/>
    <mergeCell ref="D6:D7"/>
    <mergeCell ref="K6:K7"/>
    <mergeCell ref="L6:L7"/>
    <mergeCell ref="M6:M7"/>
  </mergeCells>
  <phoneticPr fontId="24" type="noConversion"/>
  <hyperlinks>
    <hyperlink ref="M3" location="基本情况!A1" display="表3-8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9"/>
  <sheetViews>
    <sheetView view="pageBreakPreview" zoomScaleNormal="100" zoomScaleSheetLayoutView="100" workbookViewId="0">
      <pane xSplit="1" ySplit="7" topLeftCell="B8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18.875" style="4" customWidth="1"/>
    <col min="3" max="4" width="7.625" style="4" customWidth="1"/>
    <col min="5" max="10" width="10.625" style="4" customWidth="1"/>
    <col min="11" max="11" width="9.375" style="4" customWidth="1"/>
    <col min="12" max="12" width="7.625" style="4" customWidth="1"/>
    <col min="13" max="13" width="7.125" style="4" customWidth="1"/>
    <col min="14" max="16384" width="9" style="4"/>
  </cols>
  <sheetData>
    <row r="1" spans="1:13" ht="30" customHeight="1">
      <c r="A1" s="939" t="s">
        <v>427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3" ht="14.25" customHeight="1">
      <c r="A2" s="999" t="str">
        <f>基本情况!C1</f>
        <v>评估基准日：2022年4月26日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</row>
    <row r="3" spans="1:13" ht="14.25" customHeight="1">
      <c r="M3" s="16" t="s">
        <v>428</v>
      </c>
    </row>
    <row r="4" spans="1:13" ht="14.25" customHeight="1">
      <c r="M4" s="16"/>
    </row>
    <row r="5" spans="1:13" ht="14.25" customHeight="1">
      <c r="A5" s="3" t="str">
        <f>基本情况!B2</f>
        <v>产权持有单位：瓮福（集团）有限责任公司</v>
      </c>
      <c r="M5" s="17" t="s">
        <v>247</v>
      </c>
    </row>
    <row r="6" spans="1:13" s="1" customFormat="1" ht="16.5" customHeight="1">
      <c r="A6" s="986" t="s">
        <v>219</v>
      </c>
      <c r="B6" s="986" t="s">
        <v>415</v>
      </c>
      <c r="C6" s="997" t="s">
        <v>429</v>
      </c>
      <c r="D6" s="997" t="s">
        <v>416</v>
      </c>
      <c r="E6" s="994" t="s">
        <v>250</v>
      </c>
      <c r="F6" s="995"/>
      <c r="G6" s="996"/>
      <c r="H6" s="994" t="s">
        <v>251</v>
      </c>
      <c r="I6" s="995"/>
      <c r="J6" s="996"/>
      <c r="K6" s="986" t="s">
        <v>252</v>
      </c>
      <c r="L6" s="986" t="s">
        <v>253</v>
      </c>
      <c r="M6" s="986" t="s">
        <v>258</v>
      </c>
    </row>
    <row r="7" spans="1:13" ht="16.5" customHeight="1">
      <c r="A7" s="987"/>
      <c r="B7" s="987"/>
      <c r="C7" s="998"/>
      <c r="D7" s="998"/>
      <c r="E7" s="263" t="s">
        <v>417</v>
      </c>
      <c r="F7" s="263" t="s">
        <v>418</v>
      </c>
      <c r="G7" s="263" t="s">
        <v>419</v>
      </c>
      <c r="H7" s="6" t="s">
        <v>420</v>
      </c>
      <c r="I7" s="263" t="s">
        <v>421</v>
      </c>
      <c r="J7" s="263" t="s">
        <v>419</v>
      </c>
      <c r="K7" s="987"/>
      <c r="L7" s="987"/>
      <c r="M7" s="987"/>
    </row>
    <row r="8" spans="1:13" ht="16.5" customHeight="1">
      <c r="A8" s="13"/>
      <c r="B8" s="14"/>
      <c r="C8" s="6"/>
      <c r="D8" s="6"/>
      <c r="E8" s="668"/>
      <c r="F8" s="11"/>
      <c r="G8" s="11"/>
      <c r="H8" s="761"/>
      <c r="I8" s="11"/>
      <c r="J8" s="11"/>
      <c r="K8" s="11" t="str">
        <f>IF(J8=G8,"",J8-G8)</f>
        <v/>
      </c>
      <c r="L8" s="59" t="str">
        <f>IF(OR(G8=0,J8=G8),"",ROUND(K8/ABS(G8),4))</f>
        <v/>
      </c>
      <c r="M8" s="18"/>
    </row>
    <row r="9" spans="1:13" ht="16.5" customHeight="1">
      <c r="A9" s="13"/>
      <c r="B9" s="14"/>
      <c r="C9" s="6"/>
      <c r="D9" s="6"/>
      <c r="E9" s="668"/>
      <c r="F9" s="11"/>
      <c r="G9" s="11"/>
      <c r="H9" s="761"/>
      <c r="I9" s="11"/>
      <c r="J9" s="11"/>
      <c r="K9" s="11" t="str">
        <f t="shared" ref="K9:K27" si="0">IF(J9=G9,"",J9-G9)</f>
        <v/>
      </c>
      <c r="L9" s="59" t="str">
        <f t="shared" ref="L9:L27" si="1">IF(OR(G9=0,J9=G9),"",ROUND(K9/ABS(G9),4))</f>
        <v/>
      </c>
      <c r="M9" s="18"/>
    </row>
    <row r="10" spans="1:13" ht="16.5" customHeight="1">
      <c r="A10" s="13"/>
      <c r="B10" s="14"/>
      <c r="C10" s="6"/>
      <c r="D10" s="6"/>
      <c r="E10" s="668"/>
      <c r="F10" s="11"/>
      <c r="G10" s="11"/>
      <c r="H10" s="761"/>
      <c r="I10" s="11"/>
      <c r="J10" s="11"/>
      <c r="K10" s="11" t="str">
        <f t="shared" si="0"/>
        <v/>
      </c>
      <c r="L10" s="59" t="str">
        <f t="shared" si="1"/>
        <v/>
      </c>
      <c r="M10" s="18"/>
    </row>
    <row r="11" spans="1:13" ht="16.5" customHeight="1">
      <c r="A11" s="13"/>
      <c r="B11" s="14"/>
      <c r="C11" s="6"/>
      <c r="D11" s="6"/>
      <c r="E11" s="668"/>
      <c r="F11" s="11"/>
      <c r="G11" s="11"/>
      <c r="H11" s="761"/>
      <c r="I11" s="11"/>
      <c r="J11" s="11"/>
      <c r="K11" s="11" t="str">
        <f t="shared" si="0"/>
        <v/>
      </c>
      <c r="L11" s="59" t="str">
        <f t="shared" si="1"/>
        <v/>
      </c>
      <c r="M11" s="18"/>
    </row>
    <row r="12" spans="1:13" ht="16.5" customHeight="1">
      <c r="A12" s="13"/>
      <c r="B12" s="14"/>
      <c r="C12" s="6"/>
      <c r="D12" s="6"/>
      <c r="E12" s="668"/>
      <c r="F12" s="11"/>
      <c r="G12" s="11"/>
      <c r="H12" s="761"/>
      <c r="I12" s="11"/>
      <c r="J12" s="11"/>
      <c r="K12" s="11" t="str">
        <f t="shared" si="0"/>
        <v/>
      </c>
      <c r="L12" s="59" t="str">
        <f t="shared" si="1"/>
        <v/>
      </c>
      <c r="M12" s="18"/>
    </row>
    <row r="13" spans="1:13" ht="16.5" customHeight="1">
      <c r="A13" s="13"/>
      <c r="B13" s="14"/>
      <c r="C13" s="6"/>
      <c r="D13" s="6"/>
      <c r="E13" s="668"/>
      <c r="F13" s="11"/>
      <c r="G13" s="11"/>
      <c r="H13" s="761"/>
      <c r="I13" s="11"/>
      <c r="J13" s="11"/>
      <c r="K13" s="11" t="str">
        <f t="shared" si="0"/>
        <v/>
      </c>
      <c r="L13" s="59" t="str">
        <f t="shared" si="1"/>
        <v/>
      </c>
      <c r="M13" s="18"/>
    </row>
    <row r="14" spans="1:13" ht="16.5" customHeight="1">
      <c r="A14" s="13"/>
      <c r="B14" s="14"/>
      <c r="C14" s="6"/>
      <c r="D14" s="6"/>
      <c r="E14" s="668"/>
      <c r="F14" s="11"/>
      <c r="G14" s="11"/>
      <c r="H14" s="761"/>
      <c r="I14" s="11"/>
      <c r="J14" s="11"/>
      <c r="K14" s="11" t="str">
        <f t="shared" si="0"/>
        <v/>
      </c>
      <c r="L14" s="59" t="str">
        <f t="shared" si="1"/>
        <v/>
      </c>
      <c r="M14" s="18"/>
    </row>
    <row r="15" spans="1:13" ht="16.5" customHeight="1">
      <c r="A15" s="13"/>
      <c r="B15" s="14"/>
      <c r="C15" s="6"/>
      <c r="D15" s="6"/>
      <c r="E15" s="668"/>
      <c r="F15" s="11"/>
      <c r="G15" s="11"/>
      <c r="H15" s="761"/>
      <c r="I15" s="11"/>
      <c r="J15" s="11"/>
      <c r="K15" s="11" t="str">
        <f t="shared" si="0"/>
        <v/>
      </c>
      <c r="L15" s="59" t="str">
        <f t="shared" si="1"/>
        <v/>
      </c>
      <c r="M15" s="18"/>
    </row>
    <row r="16" spans="1:13" ht="16.5" customHeight="1">
      <c r="A16" s="13"/>
      <c r="B16" s="14"/>
      <c r="C16" s="6"/>
      <c r="D16" s="6"/>
      <c r="E16" s="668"/>
      <c r="F16" s="11"/>
      <c r="G16" s="11"/>
      <c r="H16" s="761"/>
      <c r="I16" s="11"/>
      <c r="J16" s="11"/>
      <c r="K16" s="11" t="str">
        <f t="shared" si="0"/>
        <v/>
      </c>
      <c r="L16" s="59" t="str">
        <f t="shared" si="1"/>
        <v/>
      </c>
      <c r="M16" s="18"/>
    </row>
    <row r="17" spans="1:13" ht="16.5" customHeight="1">
      <c r="A17" s="13"/>
      <c r="B17" s="14"/>
      <c r="C17" s="6"/>
      <c r="D17" s="6"/>
      <c r="E17" s="668"/>
      <c r="F17" s="11"/>
      <c r="G17" s="11"/>
      <c r="H17" s="761"/>
      <c r="I17" s="11"/>
      <c r="J17" s="11"/>
      <c r="K17" s="11" t="str">
        <f t="shared" si="0"/>
        <v/>
      </c>
      <c r="L17" s="59" t="str">
        <f t="shared" si="1"/>
        <v/>
      </c>
      <c r="M17" s="18"/>
    </row>
    <row r="18" spans="1:13" ht="16.5" customHeight="1">
      <c r="A18" s="13"/>
      <c r="B18" s="14"/>
      <c r="C18" s="6"/>
      <c r="D18" s="6"/>
      <c r="E18" s="668"/>
      <c r="F18" s="11"/>
      <c r="G18" s="11"/>
      <c r="H18" s="761"/>
      <c r="I18" s="11"/>
      <c r="J18" s="11"/>
      <c r="K18" s="11" t="str">
        <f t="shared" si="0"/>
        <v/>
      </c>
      <c r="L18" s="59" t="str">
        <f t="shared" si="1"/>
        <v/>
      </c>
      <c r="M18" s="18"/>
    </row>
    <row r="19" spans="1:13" ht="16.5" customHeight="1">
      <c r="A19" s="13"/>
      <c r="B19" s="14"/>
      <c r="C19" s="6"/>
      <c r="D19" s="6"/>
      <c r="E19" s="668"/>
      <c r="F19" s="11"/>
      <c r="G19" s="11"/>
      <c r="H19" s="761"/>
      <c r="I19" s="11"/>
      <c r="J19" s="11"/>
      <c r="K19" s="11" t="str">
        <f t="shared" si="0"/>
        <v/>
      </c>
      <c r="L19" s="59" t="str">
        <f t="shared" si="1"/>
        <v/>
      </c>
      <c r="M19" s="18"/>
    </row>
    <row r="20" spans="1:13" ht="16.5" customHeight="1">
      <c r="A20" s="13"/>
      <c r="B20" s="14"/>
      <c r="C20" s="6"/>
      <c r="D20" s="6"/>
      <c r="E20" s="668"/>
      <c r="F20" s="11"/>
      <c r="G20" s="11"/>
      <c r="H20" s="761"/>
      <c r="I20" s="11"/>
      <c r="J20" s="11"/>
      <c r="K20" s="11" t="str">
        <f t="shared" si="0"/>
        <v/>
      </c>
      <c r="L20" s="59" t="str">
        <f t="shared" si="1"/>
        <v/>
      </c>
      <c r="M20" s="18"/>
    </row>
    <row r="21" spans="1:13" ht="16.5" customHeight="1">
      <c r="A21" s="13"/>
      <c r="B21" s="14"/>
      <c r="C21" s="6"/>
      <c r="D21" s="6"/>
      <c r="E21" s="668"/>
      <c r="F21" s="11"/>
      <c r="G21" s="11"/>
      <c r="H21" s="761"/>
      <c r="I21" s="11"/>
      <c r="J21" s="11"/>
      <c r="K21" s="11" t="str">
        <f t="shared" si="0"/>
        <v/>
      </c>
      <c r="L21" s="59" t="str">
        <f t="shared" si="1"/>
        <v/>
      </c>
      <c r="M21" s="18"/>
    </row>
    <row r="22" spans="1:13" ht="16.5" customHeight="1">
      <c r="A22" s="13"/>
      <c r="B22" s="14"/>
      <c r="C22" s="6"/>
      <c r="D22" s="6"/>
      <c r="E22" s="668"/>
      <c r="F22" s="11"/>
      <c r="G22" s="11"/>
      <c r="H22" s="761"/>
      <c r="I22" s="11"/>
      <c r="J22" s="11"/>
      <c r="K22" s="11" t="str">
        <f t="shared" si="0"/>
        <v/>
      </c>
      <c r="L22" s="59" t="str">
        <f t="shared" si="1"/>
        <v/>
      </c>
      <c r="M22" s="18"/>
    </row>
    <row r="23" spans="1:13" ht="16.5" customHeight="1">
      <c r="A23" s="13"/>
      <c r="B23" s="14"/>
      <c r="C23" s="6"/>
      <c r="D23" s="6"/>
      <c r="E23" s="668"/>
      <c r="F23" s="11"/>
      <c r="G23" s="11"/>
      <c r="H23" s="761"/>
      <c r="I23" s="11"/>
      <c r="J23" s="11"/>
      <c r="K23" s="11" t="str">
        <f t="shared" si="0"/>
        <v/>
      </c>
      <c r="L23" s="59" t="str">
        <f t="shared" si="1"/>
        <v/>
      </c>
      <c r="M23" s="18"/>
    </row>
    <row r="24" spans="1:13" ht="16.5" customHeight="1">
      <c r="A24" s="13"/>
      <c r="B24" s="14"/>
      <c r="C24" s="6"/>
      <c r="D24" s="6"/>
      <c r="E24" s="668"/>
      <c r="F24" s="11"/>
      <c r="G24" s="11"/>
      <c r="H24" s="761"/>
      <c r="I24" s="11"/>
      <c r="J24" s="11"/>
      <c r="K24" s="11" t="str">
        <f t="shared" si="0"/>
        <v/>
      </c>
      <c r="L24" s="59" t="str">
        <f t="shared" si="1"/>
        <v/>
      </c>
      <c r="M24" s="18"/>
    </row>
    <row r="25" spans="1:13" ht="16.5" customHeight="1">
      <c r="A25" s="13"/>
      <c r="B25" s="14"/>
      <c r="C25" s="6"/>
      <c r="D25" s="6"/>
      <c r="E25" s="668"/>
      <c r="F25" s="11"/>
      <c r="G25" s="11"/>
      <c r="H25" s="761"/>
      <c r="I25" s="11"/>
      <c r="J25" s="11"/>
      <c r="K25" s="11" t="str">
        <f t="shared" si="0"/>
        <v/>
      </c>
      <c r="L25" s="59" t="str">
        <f t="shared" si="1"/>
        <v/>
      </c>
      <c r="M25" s="18"/>
    </row>
    <row r="26" spans="1:13" ht="16.5" customHeight="1">
      <c r="A26" s="13"/>
      <c r="B26" s="14"/>
      <c r="C26" s="6"/>
      <c r="D26" s="6"/>
      <c r="E26" s="668"/>
      <c r="F26" s="11"/>
      <c r="G26" s="11"/>
      <c r="H26" s="761"/>
      <c r="I26" s="11"/>
      <c r="J26" s="11"/>
      <c r="K26" s="11" t="str">
        <f t="shared" si="0"/>
        <v/>
      </c>
      <c r="L26" s="59" t="str">
        <f t="shared" si="1"/>
        <v/>
      </c>
      <c r="M26" s="18"/>
    </row>
    <row r="27" spans="1:13" ht="16.5" customHeight="1">
      <c r="A27" s="977" t="s">
        <v>255</v>
      </c>
      <c r="B27" s="978"/>
      <c r="C27" s="13"/>
      <c r="D27" s="13"/>
      <c r="E27" s="61"/>
      <c r="F27" s="68"/>
      <c r="G27" s="11">
        <f>SUM(G8:G26)</f>
        <v>0</v>
      </c>
      <c r="H27" s="61"/>
      <c r="I27" s="265"/>
      <c r="J27" s="11">
        <f>SUM(J8:J26)</f>
        <v>0</v>
      </c>
      <c r="K27" s="11" t="str">
        <f t="shared" si="0"/>
        <v/>
      </c>
      <c r="L27" s="59" t="str">
        <f t="shared" si="1"/>
        <v/>
      </c>
      <c r="M27" s="18"/>
    </row>
    <row r="28" spans="1:13" ht="14.25" customHeight="1">
      <c r="A28" s="3" t="str">
        <f>基本情况!C25</f>
        <v>产权持有单位填表人：田仕军</v>
      </c>
      <c r="H28" s="4" t="str">
        <f>基本情况!D25</f>
        <v>评估人员：邓泽华、余颖莉、李英婕</v>
      </c>
    </row>
    <row r="29" spans="1:13" ht="14.25" customHeight="1">
      <c r="A29" s="3" t="str">
        <f>基本情况!C2</f>
        <v>填表日期：2022年4月26日</v>
      </c>
    </row>
  </sheetData>
  <mergeCells count="12">
    <mergeCell ref="A1:M1"/>
    <mergeCell ref="A2:M2"/>
    <mergeCell ref="E6:G6"/>
    <mergeCell ref="H6:J6"/>
    <mergeCell ref="A27:B27"/>
    <mergeCell ref="A6:A7"/>
    <mergeCell ref="B6:B7"/>
    <mergeCell ref="C6:C7"/>
    <mergeCell ref="D6:D7"/>
    <mergeCell ref="K6:K7"/>
    <mergeCell ref="L6:L7"/>
    <mergeCell ref="M6:M7"/>
  </mergeCells>
  <phoneticPr fontId="24" type="noConversion"/>
  <hyperlinks>
    <hyperlink ref="M3" location="基本情况!A1" display="表3-8-4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29"/>
  <sheetViews>
    <sheetView view="pageBreakPreview" zoomScaleNormal="100" zoomScaleSheetLayoutView="100" workbookViewId="0">
      <pane xSplit="1" ySplit="7" topLeftCell="B1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18.875" style="1" customWidth="1"/>
    <col min="3" max="3" width="6.875" style="4" customWidth="1"/>
    <col min="4" max="4" width="4.625" style="4" customWidth="1"/>
    <col min="5" max="5" width="7" style="4" customWidth="1"/>
    <col min="6" max="6" width="7.625" style="4" customWidth="1"/>
    <col min="7" max="7" width="9.125" style="4" customWidth="1"/>
    <col min="8" max="9" width="8.625" style="4" customWidth="1"/>
    <col min="10" max="11" width="7.375" style="4" customWidth="1"/>
    <col min="12" max="12" width="6.5" style="4" customWidth="1"/>
    <col min="13" max="13" width="6.125" style="4" customWidth="1"/>
    <col min="14" max="16384" width="9" style="4"/>
  </cols>
  <sheetData>
    <row r="1" spans="1:13" ht="30" customHeight="1">
      <c r="A1" s="939" t="s">
        <v>430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3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3" ht="14.25" customHeight="1">
      <c r="M3" s="16" t="s">
        <v>431</v>
      </c>
    </row>
    <row r="4" spans="1:13" ht="14.25" customHeight="1">
      <c r="M4" s="16"/>
    </row>
    <row r="5" spans="1:13" ht="14.25" customHeight="1">
      <c r="A5" s="3" t="str">
        <f>基本情况!B2</f>
        <v>产权持有单位：瓮福（集团）有限责任公司</v>
      </c>
      <c r="B5" s="3"/>
      <c r="M5" s="17" t="s">
        <v>247</v>
      </c>
    </row>
    <row r="6" spans="1:13" s="1" customFormat="1" ht="16.5" customHeight="1">
      <c r="A6" s="986" t="s">
        <v>219</v>
      </c>
      <c r="B6" s="997" t="s">
        <v>432</v>
      </c>
      <c r="C6" s="986" t="s">
        <v>433</v>
      </c>
      <c r="D6" s="997" t="s">
        <v>416</v>
      </c>
      <c r="E6" s="994" t="s">
        <v>250</v>
      </c>
      <c r="F6" s="995"/>
      <c r="G6" s="996"/>
      <c r="H6" s="994" t="s">
        <v>251</v>
      </c>
      <c r="I6" s="995"/>
      <c r="J6" s="996"/>
      <c r="K6" s="986" t="s">
        <v>252</v>
      </c>
      <c r="L6" s="997" t="s">
        <v>253</v>
      </c>
      <c r="M6" s="986" t="s">
        <v>258</v>
      </c>
    </row>
    <row r="7" spans="1:13" ht="16.5" customHeight="1">
      <c r="A7" s="987"/>
      <c r="B7" s="998"/>
      <c r="C7" s="987"/>
      <c r="D7" s="998"/>
      <c r="E7" s="263" t="s">
        <v>417</v>
      </c>
      <c r="F7" s="768" t="s">
        <v>434</v>
      </c>
      <c r="G7" s="263" t="s">
        <v>419</v>
      </c>
      <c r="H7" s="6" t="s">
        <v>420</v>
      </c>
      <c r="I7" s="768" t="s">
        <v>434</v>
      </c>
      <c r="J7" s="263" t="s">
        <v>419</v>
      </c>
      <c r="K7" s="987"/>
      <c r="L7" s="998"/>
      <c r="M7" s="987"/>
    </row>
    <row r="8" spans="1:13" ht="16.5" customHeight="1">
      <c r="A8" s="13" t="s">
        <v>275</v>
      </c>
      <c r="B8" s="14"/>
      <c r="C8" s="14"/>
      <c r="D8" s="6"/>
      <c r="E8" s="668"/>
      <c r="F8" s="11"/>
      <c r="G8" s="11"/>
      <c r="H8" s="761"/>
      <c r="I8" s="11"/>
      <c r="J8" s="11"/>
      <c r="K8" s="769" t="str">
        <f>IF(J8=G8,"",J8-G8)</f>
        <v/>
      </c>
      <c r="L8" s="12" t="str">
        <f>IF(OR(G8=0,J8=G8),"",ROUND(K8/ABS(G8),4))</f>
        <v/>
      </c>
      <c r="M8" s="18"/>
    </row>
    <row r="9" spans="1:13" ht="16.5" customHeight="1">
      <c r="A9" s="13"/>
      <c r="B9" s="13"/>
      <c r="C9" s="14"/>
      <c r="D9" s="6"/>
      <c r="E9" s="668"/>
      <c r="F9" s="11"/>
      <c r="G9" s="11"/>
      <c r="H9" s="761"/>
      <c r="I9" s="11"/>
      <c r="J9" s="11"/>
      <c r="K9" s="769" t="str">
        <f t="shared" ref="K9:K27" si="0">IF(J9=G9,"",J9-G9)</f>
        <v/>
      </c>
      <c r="L9" s="12" t="str">
        <f t="shared" ref="L9:L27" si="1">IF(OR(G9=0,J9=G9),"",ROUND(K9/ABS(G9),4))</f>
        <v/>
      </c>
      <c r="M9" s="18"/>
    </row>
    <row r="10" spans="1:13" ht="16.5" customHeight="1">
      <c r="A10" s="13"/>
      <c r="B10" s="13"/>
      <c r="C10" s="14"/>
      <c r="D10" s="6"/>
      <c r="E10" s="668"/>
      <c r="F10" s="11"/>
      <c r="G10" s="11"/>
      <c r="H10" s="761"/>
      <c r="I10" s="11"/>
      <c r="J10" s="11"/>
      <c r="K10" s="769" t="str">
        <f t="shared" si="0"/>
        <v/>
      </c>
      <c r="L10" s="12" t="str">
        <f t="shared" si="1"/>
        <v/>
      </c>
      <c r="M10" s="18"/>
    </row>
    <row r="11" spans="1:13" ht="16.5" customHeight="1">
      <c r="A11" s="13"/>
      <c r="B11" s="13"/>
      <c r="C11" s="14"/>
      <c r="D11" s="6"/>
      <c r="E11" s="668"/>
      <c r="F11" s="11"/>
      <c r="G11" s="11"/>
      <c r="H11" s="761"/>
      <c r="I11" s="11"/>
      <c r="J11" s="11"/>
      <c r="K11" s="769" t="str">
        <f t="shared" si="0"/>
        <v/>
      </c>
      <c r="L11" s="12" t="str">
        <f t="shared" si="1"/>
        <v/>
      </c>
      <c r="M11" s="18"/>
    </row>
    <row r="12" spans="1:13" ht="16.5" customHeight="1">
      <c r="A12" s="13"/>
      <c r="B12" s="13"/>
      <c r="C12" s="14"/>
      <c r="D12" s="6"/>
      <c r="E12" s="668"/>
      <c r="F12" s="11"/>
      <c r="G12" s="11"/>
      <c r="H12" s="761"/>
      <c r="I12" s="11"/>
      <c r="J12" s="11"/>
      <c r="K12" s="769" t="str">
        <f t="shared" si="0"/>
        <v/>
      </c>
      <c r="L12" s="12" t="str">
        <f t="shared" si="1"/>
        <v/>
      </c>
      <c r="M12" s="18"/>
    </row>
    <row r="13" spans="1:13" ht="16.5" customHeight="1">
      <c r="A13" s="13"/>
      <c r="B13" s="13"/>
      <c r="C13" s="14"/>
      <c r="D13" s="6"/>
      <c r="E13" s="668"/>
      <c r="F13" s="11"/>
      <c r="G13" s="11"/>
      <c r="H13" s="761"/>
      <c r="I13" s="11"/>
      <c r="J13" s="11"/>
      <c r="K13" s="769" t="str">
        <f t="shared" si="0"/>
        <v/>
      </c>
      <c r="L13" s="12" t="str">
        <f t="shared" si="1"/>
        <v/>
      </c>
      <c r="M13" s="18"/>
    </row>
    <row r="14" spans="1:13" ht="16.5" customHeight="1">
      <c r="A14" s="13"/>
      <c r="B14" s="13"/>
      <c r="C14" s="14"/>
      <c r="D14" s="6"/>
      <c r="E14" s="668"/>
      <c r="F14" s="11"/>
      <c r="G14" s="11"/>
      <c r="H14" s="761"/>
      <c r="I14" s="11"/>
      <c r="J14" s="11"/>
      <c r="K14" s="769" t="str">
        <f t="shared" si="0"/>
        <v/>
      </c>
      <c r="L14" s="12" t="str">
        <f t="shared" si="1"/>
        <v/>
      </c>
      <c r="M14" s="18"/>
    </row>
    <row r="15" spans="1:13" ht="16.5" customHeight="1">
      <c r="A15" s="13"/>
      <c r="B15" s="13"/>
      <c r="C15" s="14"/>
      <c r="D15" s="6"/>
      <c r="E15" s="668"/>
      <c r="F15" s="11"/>
      <c r="G15" s="11"/>
      <c r="H15" s="761"/>
      <c r="I15" s="11"/>
      <c r="J15" s="11"/>
      <c r="K15" s="769" t="str">
        <f t="shared" si="0"/>
        <v/>
      </c>
      <c r="L15" s="12" t="str">
        <f t="shared" si="1"/>
        <v/>
      </c>
      <c r="M15" s="18"/>
    </row>
    <row r="16" spans="1:13" ht="16.5" customHeight="1">
      <c r="A16" s="13"/>
      <c r="B16" s="13"/>
      <c r="C16" s="14"/>
      <c r="D16" s="6"/>
      <c r="E16" s="668"/>
      <c r="F16" s="11"/>
      <c r="G16" s="11"/>
      <c r="H16" s="761"/>
      <c r="I16" s="11"/>
      <c r="J16" s="11"/>
      <c r="K16" s="769" t="str">
        <f t="shared" si="0"/>
        <v/>
      </c>
      <c r="L16" s="12" t="str">
        <f t="shared" si="1"/>
        <v/>
      </c>
      <c r="M16" s="18"/>
    </row>
    <row r="17" spans="1:13" ht="16.5" customHeight="1">
      <c r="A17" s="13"/>
      <c r="B17" s="13"/>
      <c r="C17" s="14"/>
      <c r="D17" s="6"/>
      <c r="E17" s="668"/>
      <c r="F17" s="11"/>
      <c r="G17" s="11"/>
      <c r="H17" s="761"/>
      <c r="I17" s="11"/>
      <c r="J17" s="11"/>
      <c r="K17" s="769" t="str">
        <f t="shared" si="0"/>
        <v/>
      </c>
      <c r="L17" s="12" t="str">
        <f t="shared" si="1"/>
        <v/>
      </c>
      <c r="M17" s="18"/>
    </row>
    <row r="18" spans="1:13" ht="16.5" customHeight="1">
      <c r="A18" s="13"/>
      <c r="B18" s="13"/>
      <c r="C18" s="14"/>
      <c r="D18" s="6"/>
      <c r="E18" s="668"/>
      <c r="F18" s="11"/>
      <c r="G18" s="11"/>
      <c r="H18" s="761"/>
      <c r="I18" s="11"/>
      <c r="J18" s="11"/>
      <c r="K18" s="769" t="str">
        <f t="shared" si="0"/>
        <v/>
      </c>
      <c r="L18" s="12" t="str">
        <f t="shared" si="1"/>
        <v/>
      </c>
      <c r="M18" s="18"/>
    </row>
    <row r="19" spans="1:13" ht="16.5" customHeight="1">
      <c r="A19" s="13"/>
      <c r="B19" s="13"/>
      <c r="C19" s="14"/>
      <c r="D19" s="6"/>
      <c r="E19" s="668"/>
      <c r="F19" s="11"/>
      <c r="G19" s="11"/>
      <c r="H19" s="761"/>
      <c r="I19" s="11"/>
      <c r="J19" s="11"/>
      <c r="K19" s="769" t="str">
        <f t="shared" si="0"/>
        <v/>
      </c>
      <c r="L19" s="12" t="str">
        <f t="shared" si="1"/>
        <v/>
      </c>
      <c r="M19" s="18"/>
    </row>
    <row r="20" spans="1:13" ht="16.5" customHeight="1">
      <c r="A20" s="13"/>
      <c r="B20" s="13"/>
      <c r="C20" s="14"/>
      <c r="D20" s="6"/>
      <c r="E20" s="668"/>
      <c r="F20" s="11"/>
      <c r="G20" s="11"/>
      <c r="H20" s="761"/>
      <c r="I20" s="11"/>
      <c r="J20" s="11"/>
      <c r="K20" s="769" t="str">
        <f t="shared" si="0"/>
        <v/>
      </c>
      <c r="L20" s="12" t="str">
        <f t="shared" si="1"/>
        <v/>
      </c>
      <c r="M20" s="18"/>
    </row>
    <row r="21" spans="1:13" ht="16.5" customHeight="1">
      <c r="A21" s="13"/>
      <c r="B21" s="13"/>
      <c r="C21" s="14"/>
      <c r="D21" s="6"/>
      <c r="E21" s="668"/>
      <c r="F21" s="11"/>
      <c r="G21" s="11"/>
      <c r="H21" s="761"/>
      <c r="I21" s="11"/>
      <c r="J21" s="11"/>
      <c r="K21" s="769" t="str">
        <f t="shared" si="0"/>
        <v/>
      </c>
      <c r="L21" s="12" t="str">
        <f t="shared" si="1"/>
        <v/>
      </c>
      <c r="M21" s="18"/>
    </row>
    <row r="22" spans="1:13" ht="16.5" customHeight="1">
      <c r="A22" s="13"/>
      <c r="B22" s="13"/>
      <c r="C22" s="14"/>
      <c r="D22" s="6"/>
      <c r="E22" s="668"/>
      <c r="F22" s="11"/>
      <c r="G22" s="11"/>
      <c r="H22" s="761"/>
      <c r="I22" s="11"/>
      <c r="J22" s="11"/>
      <c r="K22" s="769" t="str">
        <f t="shared" si="0"/>
        <v/>
      </c>
      <c r="L22" s="12" t="str">
        <f t="shared" si="1"/>
        <v/>
      </c>
      <c r="M22" s="18"/>
    </row>
    <row r="23" spans="1:13" ht="16.5" customHeight="1">
      <c r="A23" s="13"/>
      <c r="B23" s="13"/>
      <c r="C23" s="14"/>
      <c r="D23" s="6"/>
      <c r="E23" s="668"/>
      <c r="F23" s="11"/>
      <c r="G23" s="11"/>
      <c r="H23" s="761"/>
      <c r="I23" s="11"/>
      <c r="J23" s="11"/>
      <c r="K23" s="769" t="str">
        <f t="shared" si="0"/>
        <v/>
      </c>
      <c r="L23" s="12" t="str">
        <f t="shared" si="1"/>
        <v/>
      </c>
      <c r="M23" s="18"/>
    </row>
    <row r="24" spans="1:13" ht="16.5" customHeight="1">
      <c r="A24" s="13"/>
      <c r="B24" s="13"/>
      <c r="C24" s="14"/>
      <c r="D24" s="6"/>
      <c r="E24" s="668"/>
      <c r="F24" s="11"/>
      <c r="G24" s="11"/>
      <c r="H24" s="761"/>
      <c r="I24" s="11"/>
      <c r="J24" s="11"/>
      <c r="K24" s="769" t="str">
        <f t="shared" si="0"/>
        <v/>
      </c>
      <c r="L24" s="12" t="str">
        <f t="shared" si="1"/>
        <v/>
      </c>
      <c r="M24" s="18"/>
    </row>
    <row r="25" spans="1:13" ht="16.5" customHeight="1">
      <c r="A25" s="13"/>
      <c r="B25" s="13"/>
      <c r="C25" s="14"/>
      <c r="D25" s="6"/>
      <c r="E25" s="668"/>
      <c r="F25" s="11"/>
      <c r="G25" s="11"/>
      <c r="H25" s="761"/>
      <c r="I25" s="11"/>
      <c r="J25" s="11"/>
      <c r="K25" s="769" t="str">
        <f t="shared" si="0"/>
        <v/>
      </c>
      <c r="L25" s="12" t="str">
        <f t="shared" si="1"/>
        <v/>
      </c>
      <c r="M25" s="18"/>
    </row>
    <row r="26" spans="1:13" ht="16.5" customHeight="1">
      <c r="A26" s="13"/>
      <c r="B26" s="13"/>
      <c r="C26" s="14"/>
      <c r="D26" s="6"/>
      <c r="E26" s="668"/>
      <c r="F26" s="11"/>
      <c r="G26" s="11"/>
      <c r="H26" s="761"/>
      <c r="I26" s="11"/>
      <c r="J26" s="11"/>
      <c r="K26" s="769" t="str">
        <f t="shared" si="0"/>
        <v/>
      </c>
      <c r="L26" s="12" t="str">
        <f t="shared" si="1"/>
        <v/>
      </c>
      <c r="M26" s="18"/>
    </row>
    <row r="27" spans="1:13" ht="16.5" customHeight="1">
      <c r="A27" s="977" t="s">
        <v>255</v>
      </c>
      <c r="B27" s="1000"/>
      <c r="C27" s="978"/>
      <c r="D27" s="13"/>
      <c r="E27" s="61"/>
      <c r="F27" s="68"/>
      <c r="G27" s="11">
        <f>SUM(G8:G26)</f>
        <v>0</v>
      </c>
      <c r="H27" s="61"/>
      <c r="I27" s="265"/>
      <c r="J27" s="11">
        <f>SUM(J8:J26)</f>
        <v>0</v>
      </c>
      <c r="K27" s="769" t="str">
        <f t="shared" si="0"/>
        <v/>
      </c>
      <c r="L27" s="12" t="str">
        <f t="shared" si="1"/>
        <v/>
      </c>
      <c r="M27" s="18"/>
    </row>
    <row r="28" spans="1:13" ht="14.25" customHeight="1">
      <c r="A28" s="4" t="str">
        <f>基本情况!C26</f>
        <v>产权持有单位填表人：田仕军</v>
      </c>
      <c r="B28" s="4"/>
      <c r="H28" s="4" t="str">
        <f>基本情况!D26</f>
        <v>评估人员：邓泽华、余颖莉、李英婕</v>
      </c>
    </row>
    <row r="29" spans="1:13" ht="14.25" customHeight="1">
      <c r="A29" s="3" t="str">
        <f>基本情况!C2</f>
        <v>填表日期：2022年4月26日</v>
      </c>
      <c r="B29" s="3"/>
      <c r="G29" s="302"/>
    </row>
  </sheetData>
  <mergeCells count="12">
    <mergeCell ref="A1:M1"/>
    <mergeCell ref="A2:M2"/>
    <mergeCell ref="E6:G6"/>
    <mergeCell ref="H6:J6"/>
    <mergeCell ref="A27:C27"/>
    <mergeCell ref="A6:A7"/>
    <mergeCell ref="B6:B7"/>
    <mergeCell ref="C6:C7"/>
    <mergeCell ref="D6:D7"/>
    <mergeCell ref="K6:K7"/>
    <mergeCell ref="L6:L7"/>
    <mergeCell ref="M6:M7"/>
  </mergeCells>
  <phoneticPr fontId="24" type="noConversion"/>
  <hyperlinks>
    <hyperlink ref="M3" location="基本情况!A1" display="表3-8-5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/>
  </sheetPr>
  <dimension ref="A1:L26"/>
  <sheetViews>
    <sheetView view="pageBreakPreview" zoomScaleNormal="100" zoomScaleSheetLayoutView="100" workbookViewId="0">
      <pane xSplit="1" ySplit="7" topLeftCell="B1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21.25" style="3" customWidth="1"/>
    <col min="3" max="3" width="7.625" style="4" customWidth="1"/>
    <col min="4" max="4" width="9.75" style="4" customWidth="1"/>
    <col min="5" max="5" width="11.625" style="4" customWidth="1"/>
    <col min="6" max="6" width="12.875" style="4" customWidth="1"/>
    <col min="7" max="9" width="11.625" style="4" customWidth="1"/>
    <col min="10" max="10" width="10.125" style="4" customWidth="1"/>
    <col min="11" max="11" width="8.625" style="4" customWidth="1"/>
    <col min="12" max="12" width="6.875" style="4" customWidth="1"/>
    <col min="13" max="16384" width="9" style="4"/>
  </cols>
  <sheetData>
    <row r="1" spans="1:12" ht="30" customHeight="1">
      <c r="A1" s="939" t="s">
        <v>435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436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944" t="s">
        <v>219</v>
      </c>
      <c r="B6" s="1001" t="s">
        <v>415</v>
      </c>
      <c r="C6" s="979" t="s">
        <v>416</v>
      </c>
      <c r="D6" s="944" t="s">
        <v>250</v>
      </c>
      <c r="E6" s="944"/>
      <c r="F6" s="944"/>
      <c r="G6" s="944" t="s">
        <v>251</v>
      </c>
      <c r="H6" s="944"/>
      <c r="I6" s="944"/>
      <c r="J6" s="944" t="s">
        <v>252</v>
      </c>
      <c r="K6" s="944" t="s">
        <v>253</v>
      </c>
      <c r="L6" s="944" t="s">
        <v>258</v>
      </c>
    </row>
    <row r="7" spans="1:12" ht="16.5" customHeight="1">
      <c r="A7" s="944"/>
      <c r="B7" s="1001"/>
      <c r="C7" s="979"/>
      <c r="D7" s="263" t="s">
        <v>417</v>
      </c>
      <c r="E7" s="263" t="s">
        <v>418</v>
      </c>
      <c r="F7" s="263" t="s">
        <v>419</v>
      </c>
      <c r="G7" s="6" t="s">
        <v>420</v>
      </c>
      <c r="H7" s="263" t="s">
        <v>421</v>
      </c>
      <c r="I7" s="263" t="s">
        <v>419</v>
      </c>
      <c r="J7" s="944"/>
      <c r="K7" s="944"/>
      <c r="L7" s="944"/>
    </row>
    <row r="8" spans="1:12" ht="23.25" customHeight="1">
      <c r="A8" s="13" t="s">
        <v>275</v>
      </c>
      <c r="B8" s="764"/>
      <c r="C8" s="6"/>
      <c r="D8" s="668"/>
      <c r="E8" s="11"/>
      <c r="F8" s="11"/>
      <c r="G8" s="761"/>
      <c r="H8" s="11"/>
      <c r="I8" s="11"/>
      <c r="J8" s="11" t="str">
        <f>IF(I8=F8,"",I8-F8)</f>
        <v/>
      </c>
      <c r="K8" s="59" t="str">
        <f>IF(OR(F8=0,I8=F8),"",ROUND(J8/ABS(F8),4))</f>
        <v/>
      </c>
      <c r="L8" s="14"/>
    </row>
    <row r="9" spans="1:12" ht="20.25" customHeight="1">
      <c r="A9" s="13"/>
      <c r="B9" s="282"/>
      <c r="C9" s="6"/>
      <c r="D9" s="668"/>
      <c r="E9" s="11"/>
      <c r="F9" s="11"/>
      <c r="G9" s="761"/>
      <c r="H9" s="11"/>
      <c r="I9" s="11"/>
      <c r="J9" s="11" t="str">
        <f t="shared" ref="J9:J24" si="0">IF(I9=F9,"",I9-F9)</f>
        <v/>
      </c>
      <c r="K9" s="59" t="str">
        <f t="shared" ref="K9:K24" si="1">IF(OR(F9=0,I9=F9),"",ROUND(J9/ABS(F9),4))</f>
        <v/>
      </c>
      <c r="L9" s="14"/>
    </row>
    <row r="10" spans="1:12" ht="22.5" customHeight="1">
      <c r="A10" s="13"/>
      <c r="B10" s="282"/>
      <c r="C10" s="6"/>
      <c r="D10" s="668"/>
      <c r="E10" s="11"/>
      <c r="F10" s="11"/>
      <c r="G10" s="761"/>
      <c r="H10" s="11"/>
      <c r="I10" s="11"/>
      <c r="J10" s="11" t="str">
        <f t="shared" si="0"/>
        <v/>
      </c>
      <c r="K10" s="59" t="str">
        <f t="shared" si="1"/>
        <v/>
      </c>
      <c r="L10" s="14"/>
    </row>
    <row r="11" spans="1:12" ht="27.75" customHeight="1">
      <c r="A11" s="13"/>
      <c r="B11" s="282"/>
      <c r="C11" s="6"/>
      <c r="D11" s="668"/>
      <c r="E11" s="11"/>
      <c r="F11" s="11"/>
      <c r="G11" s="761"/>
      <c r="H11" s="11"/>
      <c r="I11" s="11"/>
      <c r="J11" s="11" t="str">
        <f t="shared" si="0"/>
        <v/>
      </c>
      <c r="K11" s="59" t="str">
        <f t="shared" si="1"/>
        <v/>
      </c>
      <c r="L11" s="14"/>
    </row>
    <row r="12" spans="1:12" ht="24" customHeight="1">
      <c r="A12" s="13"/>
      <c r="B12" s="282"/>
      <c r="C12" s="6"/>
      <c r="D12" s="668"/>
      <c r="E12" s="11"/>
      <c r="F12" s="11"/>
      <c r="G12" s="761"/>
      <c r="H12" s="11"/>
      <c r="I12" s="11"/>
      <c r="J12" s="11" t="str">
        <f t="shared" si="0"/>
        <v/>
      </c>
      <c r="K12" s="59" t="str">
        <f t="shared" si="1"/>
        <v/>
      </c>
      <c r="L12" s="14"/>
    </row>
    <row r="13" spans="1:12" ht="21" customHeight="1">
      <c r="A13" s="13"/>
      <c r="B13" s="765"/>
      <c r="C13" s="6"/>
      <c r="D13" s="668"/>
      <c r="E13" s="11"/>
      <c r="F13" s="11"/>
      <c r="G13" s="761"/>
      <c r="H13" s="11"/>
      <c r="I13" s="767"/>
      <c r="J13" s="11" t="str">
        <f t="shared" si="0"/>
        <v/>
      </c>
      <c r="K13" s="59" t="str">
        <f t="shared" si="1"/>
        <v/>
      </c>
      <c r="L13" s="18"/>
    </row>
    <row r="14" spans="1:12" ht="16.5" customHeight="1">
      <c r="A14" s="13"/>
      <c r="B14" s="315"/>
      <c r="C14" s="6"/>
      <c r="D14" s="668"/>
      <c r="E14" s="11"/>
      <c r="F14" s="11"/>
      <c r="G14" s="761"/>
      <c r="H14" s="11"/>
      <c r="I14" s="11"/>
      <c r="J14" s="11" t="str">
        <f t="shared" si="0"/>
        <v/>
      </c>
      <c r="K14" s="59" t="str">
        <f t="shared" si="1"/>
        <v/>
      </c>
      <c r="L14" s="18"/>
    </row>
    <row r="15" spans="1:12" ht="16.5" customHeight="1">
      <c r="A15" s="13"/>
      <c r="B15" s="766"/>
      <c r="C15" s="6"/>
      <c r="D15" s="668"/>
      <c r="E15" s="11"/>
      <c r="F15" s="11"/>
      <c r="G15" s="761"/>
      <c r="H15" s="11"/>
      <c r="I15" s="11"/>
      <c r="J15" s="11" t="str">
        <f t="shared" si="0"/>
        <v/>
      </c>
      <c r="K15" s="59" t="str">
        <f t="shared" si="1"/>
        <v/>
      </c>
      <c r="L15" s="18"/>
    </row>
    <row r="16" spans="1:12" ht="16.5" customHeight="1">
      <c r="A16" s="13"/>
      <c r="B16" s="766"/>
      <c r="C16" s="6"/>
      <c r="D16" s="668"/>
      <c r="E16" s="11"/>
      <c r="F16" s="11"/>
      <c r="G16" s="761"/>
      <c r="H16" s="11"/>
      <c r="I16" s="11"/>
      <c r="J16" s="11" t="str">
        <f t="shared" si="0"/>
        <v/>
      </c>
      <c r="K16" s="59" t="str">
        <f t="shared" si="1"/>
        <v/>
      </c>
      <c r="L16" s="18"/>
    </row>
    <row r="17" spans="1:12" ht="16.5" customHeight="1">
      <c r="A17" s="13"/>
      <c r="B17" s="766"/>
      <c r="C17" s="6"/>
      <c r="D17" s="668"/>
      <c r="E17" s="11"/>
      <c r="F17" s="11"/>
      <c r="G17" s="761"/>
      <c r="H17" s="11"/>
      <c r="I17" s="11"/>
      <c r="J17" s="11" t="str">
        <f t="shared" si="0"/>
        <v/>
      </c>
      <c r="K17" s="59" t="str">
        <f t="shared" si="1"/>
        <v/>
      </c>
      <c r="L17" s="18"/>
    </row>
    <row r="18" spans="1:12" ht="16.5" customHeight="1">
      <c r="A18" s="13"/>
      <c r="B18" s="766"/>
      <c r="C18" s="6"/>
      <c r="D18" s="668"/>
      <c r="E18" s="11"/>
      <c r="F18" s="11"/>
      <c r="G18" s="761"/>
      <c r="H18" s="11"/>
      <c r="I18" s="11"/>
      <c r="J18" s="11" t="str">
        <f t="shared" si="0"/>
        <v/>
      </c>
      <c r="K18" s="59" t="str">
        <f t="shared" si="1"/>
        <v/>
      </c>
      <c r="L18" s="18"/>
    </row>
    <row r="19" spans="1:12" ht="16.5" customHeight="1">
      <c r="A19" s="13"/>
      <c r="B19" s="766"/>
      <c r="C19" s="6"/>
      <c r="D19" s="668"/>
      <c r="E19" s="11"/>
      <c r="F19" s="11"/>
      <c r="G19" s="761"/>
      <c r="H19" s="11"/>
      <c r="I19" s="11"/>
      <c r="J19" s="11" t="str">
        <f t="shared" si="0"/>
        <v/>
      </c>
      <c r="K19" s="59" t="str">
        <f t="shared" si="1"/>
        <v/>
      </c>
      <c r="L19" s="18"/>
    </row>
    <row r="20" spans="1:12" ht="16.5" customHeight="1">
      <c r="A20" s="13"/>
      <c r="B20" s="766"/>
      <c r="C20" s="6"/>
      <c r="D20" s="668"/>
      <c r="E20" s="11"/>
      <c r="F20" s="11"/>
      <c r="G20" s="761"/>
      <c r="H20" s="11"/>
      <c r="I20" s="11"/>
      <c r="J20" s="11" t="str">
        <f t="shared" si="0"/>
        <v/>
      </c>
      <c r="K20" s="59" t="str">
        <f t="shared" si="1"/>
        <v/>
      </c>
      <c r="L20" s="18"/>
    </row>
    <row r="21" spans="1:12" ht="16.5" customHeight="1">
      <c r="A21" s="13"/>
      <c r="B21" s="206"/>
      <c r="C21" s="6"/>
      <c r="D21" s="668"/>
      <c r="E21" s="11"/>
      <c r="F21" s="11"/>
      <c r="G21" s="761"/>
      <c r="H21" s="11"/>
      <c r="I21" s="11"/>
      <c r="J21" s="11" t="str">
        <f t="shared" si="0"/>
        <v/>
      </c>
      <c r="K21" s="59" t="str">
        <f t="shared" si="1"/>
        <v/>
      </c>
      <c r="L21" s="18"/>
    </row>
    <row r="22" spans="1:12" ht="16.5" customHeight="1">
      <c r="A22" s="13"/>
      <c r="B22" s="206"/>
      <c r="C22" s="6"/>
      <c r="D22" s="668"/>
      <c r="E22" s="11"/>
      <c r="F22" s="11"/>
      <c r="G22" s="761"/>
      <c r="H22" s="11"/>
      <c r="I22" s="11"/>
      <c r="J22" s="11" t="str">
        <f t="shared" si="0"/>
        <v/>
      </c>
      <c r="K22" s="59" t="str">
        <f t="shared" si="1"/>
        <v/>
      </c>
      <c r="L22" s="18"/>
    </row>
    <row r="23" spans="1:12" ht="16.5" customHeight="1">
      <c r="A23" s="13"/>
      <c r="B23" s="206"/>
      <c r="C23" s="6"/>
      <c r="D23" s="668"/>
      <c r="E23" s="11"/>
      <c r="F23" s="11"/>
      <c r="G23" s="761"/>
      <c r="H23" s="11"/>
      <c r="I23" s="11"/>
      <c r="J23" s="11" t="str">
        <f t="shared" si="0"/>
        <v/>
      </c>
      <c r="K23" s="59" t="str">
        <f t="shared" si="1"/>
        <v/>
      </c>
      <c r="L23" s="18"/>
    </row>
    <row r="24" spans="1:12" ht="16.5" customHeight="1">
      <c r="A24" s="946" t="s">
        <v>255</v>
      </c>
      <c r="B24" s="946"/>
      <c r="C24" s="13"/>
      <c r="D24" s="61"/>
      <c r="E24" s="68"/>
      <c r="F24" s="11">
        <f>SUM(F8:F23)</f>
        <v>0</v>
      </c>
      <c r="G24" s="61"/>
      <c r="H24" s="265"/>
      <c r="I24" s="11">
        <f>SUM(I8:I23)</f>
        <v>0</v>
      </c>
      <c r="J24" s="11" t="str">
        <f t="shared" si="0"/>
        <v/>
      </c>
      <c r="K24" s="59" t="str">
        <f t="shared" si="1"/>
        <v/>
      </c>
      <c r="L24" s="18"/>
    </row>
    <row r="25" spans="1:12" ht="14.25" customHeight="1">
      <c r="A25" s="3" t="str">
        <f>基本情况!C27</f>
        <v>产权持有单位填表人：田仕军</v>
      </c>
      <c r="H25" s="4" t="str">
        <f>基本情况!D27</f>
        <v>评估人员：邓泽华、余颖莉、李英婕</v>
      </c>
    </row>
    <row r="26" spans="1:12" ht="14.25" customHeight="1">
      <c r="A26" s="3" t="str">
        <f>基本情况!C2</f>
        <v>填表日期：2022年4月26日</v>
      </c>
    </row>
  </sheetData>
  <autoFilter ref="A7:M26">
    <sortState ref="A8:M26">
      <sortCondition ref="A7:A20"/>
    </sortState>
  </autoFilter>
  <mergeCells count="11">
    <mergeCell ref="A1:L1"/>
    <mergeCell ref="A2:L2"/>
    <mergeCell ref="D6:F6"/>
    <mergeCell ref="G6:I6"/>
    <mergeCell ref="A24:B24"/>
    <mergeCell ref="A6:A7"/>
    <mergeCell ref="B6:B7"/>
    <mergeCell ref="C6:C7"/>
    <mergeCell ref="J6:J7"/>
    <mergeCell ref="K6:K7"/>
    <mergeCell ref="L6:L7"/>
  </mergeCells>
  <phoneticPr fontId="24" type="noConversion"/>
  <hyperlinks>
    <hyperlink ref="L3" location="基本情况!A1" display="表3-8-6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29"/>
  <sheetViews>
    <sheetView view="pageBreakPreview" zoomScaleNormal="100" zoomScaleSheetLayoutView="100" workbookViewId="0">
      <pane xSplit="1" ySplit="7" topLeftCell="B20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3" width="13.125" style="4" customWidth="1"/>
    <col min="4" max="4" width="7.625" style="4" customWidth="1"/>
    <col min="5" max="11" width="10.625" style="4" customWidth="1"/>
    <col min="12" max="12" width="8.625" style="4" customWidth="1"/>
    <col min="13" max="13" width="7.375" style="4" customWidth="1"/>
    <col min="14" max="16384" width="9" style="4"/>
  </cols>
  <sheetData>
    <row r="1" spans="1:13" ht="30" customHeight="1">
      <c r="A1" s="939" t="s">
        <v>437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3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3" ht="14.25" customHeight="1">
      <c r="M3" s="16" t="s">
        <v>438</v>
      </c>
    </row>
    <row r="4" spans="1:13" ht="14.25" customHeight="1">
      <c r="M4" s="16"/>
    </row>
    <row r="5" spans="1:13" ht="14.25" customHeight="1">
      <c r="A5" s="3" t="str">
        <f>基本情况!B2</f>
        <v>产权持有单位：瓮福（集团）有限责任公司</v>
      </c>
      <c r="M5" s="17" t="s">
        <v>247</v>
      </c>
    </row>
    <row r="6" spans="1:13" s="1" customFormat="1" ht="16.5" customHeight="1">
      <c r="A6" s="986" t="s">
        <v>219</v>
      </c>
      <c r="B6" s="986" t="s">
        <v>439</v>
      </c>
      <c r="C6" s="997" t="s">
        <v>440</v>
      </c>
      <c r="D6" s="997" t="s">
        <v>416</v>
      </c>
      <c r="E6" s="994" t="s">
        <v>250</v>
      </c>
      <c r="F6" s="995"/>
      <c r="G6" s="996"/>
      <c r="H6" s="994" t="s">
        <v>251</v>
      </c>
      <c r="I6" s="995"/>
      <c r="J6" s="996"/>
      <c r="K6" s="986" t="s">
        <v>252</v>
      </c>
      <c r="L6" s="986" t="s">
        <v>253</v>
      </c>
      <c r="M6" s="986" t="s">
        <v>258</v>
      </c>
    </row>
    <row r="7" spans="1:13" ht="16.5" customHeight="1">
      <c r="A7" s="987"/>
      <c r="B7" s="987"/>
      <c r="C7" s="998"/>
      <c r="D7" s="998"/>
      <c r="E7" s="263" t="s">
        <v>417</v>
      </c>
      <c r="F7" s="263" t="s">
        <v>418</v>
      </c>
      <c r="G7" s="263" t="s">
        <v>419</v>
      </c>
      <c r="H7" s="6" t="s">
        <v>420</v>
      </c>
      <c r="I7" s="263" t="s">
        <v>421</v>
      </c>
      <c r="J7" s="263" t="s">
        <v>419</v>
      </c>
      <c r="K7" s="987"/>
      <c r="L7" s="987"/>
      <c r="M7" s="987"/>
    </row>
    <row r="8" spans="1:13" ht="16.5" customHeight="1">
      <c r="A8" s="13" t="s">
        <v>275</v>
      </c>
      <c r="B8" s="14"/>
      <c r="C8" s="6"/>
      <c r="D8" s="6"/>
      <c r="E8" s="668"/>
      <c r="F8" s="11"/>
      <c r="G8" s="11"/>
      <c r="H8" s="761"/>
      <c r="I8" s="11"/>
      <c r="J8" s="11"/>
      <c r="K8" s="11" t="str">
        <f>IF(J8=G8,"",J8-G8)</f>
        <v/>
      </c>
      <c r="L8" s="59" t="str">
        <f>IF(OR(G8=0,J8=G8),"",ROUND(K8/ABS(G8),4))</f>
        <v/>
      </c>
      <c r="M8" s="18"/>
    </row>
    <row r="9" spans="1:13" ht="16.5" customHeight="1">
      <c r="A9" s="13"/>
      <c r="B9" s="14"/>
      <c r="C9" s="6"/>
      <c r="D9" s="6"/>
      <c r="E9" s="668"/>
      <c r="F9" s="11"/>
      <c r="G9" s="11"/>
      <c r="H9" s="761"/>
      <c r="I9" s="11"/>
      <c r="J9" s="11"/>
      <c r="K9" s="11" t="str">
        <f t="shared" ref="K9:K27" si="0">IF(J9=G9,"",J9-G9)</f>
        <v/>
      </c>
      <c r="L9" s="59" t="str">
        <f t="shared" ref="L9:L27" si="1">IF(OR(G9=0,J9=G9),"",ROUND(K9/ABS(G9),4))</f>
        <v/>
      </c>
      <c r="M9" s="18"/>
    </row>
    <row r="10" spans="1:13" ht="16.5" customHeight="1">
      <c r="A10" s="13"/>
      <c r="B10" s="14"/>
      <c r="C10" s="6"/>
      <c r="D10" s="6"/>
      <c r="E10" s="668"/>
      <c r="F10" s="11"/>
      <c r="G10" s="11"/>
      <c r="H10" s="761"/>
      <c r="I10" s="11"/>
      <c r="J10" s="11"/>
      <c r="K10" s="11" t="str">
        <f t="shared" si="0"/>
        <v/>
      </c>
      <c r="L10" s="59" t="str">
        <f t="shared" si="1"/>
        <v/>
      </c>
      <c r="M10" s="18"/>
    </row>
    <row r="11" spans="1:13" ht="16.5" customHeight="1">
      <c r="A11" s="13"/>
      <c r="B11" s="14"/>
      <c r="C11" s="6"/>
      <c r="D11" s="6"/>
      <c r="E11" s="668"/>
      <c r="F11" s="11"/>
      <c r="G11" s="11"/>
      <c r="H11" s="761"/>
      <c r="I11" s="11"/>
      <c r="J11" s="11"/>
      <c r="K11" s="11" t="str">
        <f t="shared" si="0"/>
        <v/>
      </c>
      <c r="L11" s="59" t="str">
        <f t="shared" si="1"/>
        <v/>
      </c>
      <c r="M11" s="18"/>
    </row>
    <row r="12" spans="1:13" ht="16.5" customHeight="1">
      <c r="A12" s="13"/>
      <c r="B12" s="14"/>
      <c r="C12" s="6"/>
      <c r="D12" s="6"/>
      <c r="E12" s="668"/>
      <c r="F12" s="11"/>
      <c r="G12" s="11"/>
      <c r="H12" s="761"/>
      <c r="I12" s="11"/>
      <c r="J12" s="11"/>
      <c r="K12" s="11" t="str">
        <f t="shared" si="0"/>
        <v/>
      </c>
      <c r="L12" s="59" t="str">
        <f t="shared" si="1"/>
        <v/>
      </c>
      <c r="M12" s="18"/>
    </row>
    <row r="13" spans="1:13" ht="16.5" customHeight="1">
      <c r="A13" s="13"/>
      <c r="B13" s="14"/>
      <c r="C13" s="6"/>
      <c r="D13" s="6"/>
      <c r="E13" s="668"/>
      <c r="F13" s="11"/>
      <c r="G13" s="11"/>
      <c r="H13" s="761"/>
      <c r="I13" s="11"/>
      <c r="J13" s="11"/>
      <c r="K13" s="11" t="str">
        <f t="shared" si="0"/>
        <v/>
      </c>
      <c r="L13" s="59" t="str">
        <f t="shared" si="1"/>
        <v/>
      </c>
      <c r="M13" s="18"/>
    </row>
    <row r="14" spans="1:13" ht="16.5" customHeight="1">
      <c r="A14" s="13"/>
      <c r="B14" s="14"/>
      <c r="C14" s="6"/>
      <c r="D14" s="6"/>
      <c r="E14" s="668"/>
      <c r="F14" s="11"/>
      <c r="G14" s="11"/>
      <c r="H14" s="761"/>
      <c r="I14" s="11"/>
      <c r="J14" s="11"/>
      <c r="K14" s="11" t="str">
        <f t="shared" si="0"/>
        <v/>
      </c>
      <c r="L14" s="59" t="str">
        <f t="shared" si="1"/>
        <v/>
      </c>
      <c r="M14" s="18"/>
    </row>
    <row r="15" spans="1:13" ht="16.5" customHeight="1">
      <c r="A15" s="13"/>
      <c r="B15" s="14"/>
      <c r="C15" s="6"/>
      <c r="D15" s="6"/>
      <c r="E15" s="668"/>
      <c r="F15" s="11"/>
      <c r="G15" s="11"/>
      <c r="H15" s="761"/>
      <c r="I15" s="11"/>
      <c r="J15" s="11"/>
      <c r="K15" s="11" t="str">
        <f t="shared" si="0"/>
        <v/>
      </c>
      <c r="L15" s="59" t="str">
        <f t="shared" si="1"/>
        <v/>
      </c>
      <c r="M15" s="18"/>
    </row>
    <row r="16" spans="1:13" ht="16.5" customHeight="1">
      <c r="A16" s="13"/>
      <c r="B16" s="14"/>
      <c r="C16" s="6"/>
      <c r="D16" s="6"/>
      <c r="E16" s="668"/>
      <c r="F16" s="11"/>
      <c r="G16" s="11"/>
      <c r="H16" s="761"/>
      <c r="I16" s="11"/>
      <c r="J16" s="11"/>
      <c r="K16" s="11" t="str">
        <f t="shared" si="0"/>
        <v/>
      </c>
      <c r="L16" s="59" t="str">
        <f t="shared" si="1"/>
        <v/>
      </c>
      <c r="M16" s="18"/>
    </row>
    <row r="17" spans="1:13" ht="16.5" customHeight="1">
      <c r="A17" s="13"/>
      <c r="B17" s="14"/>
      <c r="C17" s="6"/>
      <c r="D17" s="6"/>
      <c r="E17" s="668"/>
      <c r="F17" s="11"/>
      <c r="G17" s="11"/>
      <c r="H17" s="761"/>
      <c r="I17" s="11"/>
      <c r="J17" s="11"/>
      <c r="K17" s="11" t="str">
        <f t="shared" si="0"/>
        <v/>
      </c>
      <c r="L17" s="59" t="str">
        <f t="shared" si="1"/>
        <v/>
      </c>
      <c r="M17" s="18"/>
    </row>
    <row r="18" spans="1:13" ht="16.5" customHeight="1">
      <c r="A18" s="13"/>
      <c r="B18" s="14"/>
      <c r="C18" s="6"/>
      <c r="D18" s="6"/>
      <c r="E18" s="668"/>
      <c r="F18" s="11"/>
      <c r="G18" s="11"/>
      <c r="H18" s="761"/>
      <c r="I18" s="11"/>
      <c r="J18" s="11"/>
      <c r="K18" s="11" t="str">
        <f t="shared" si="0"/>
        <v/>
      </c>
      <c r="L18" s="59" t="str">
        <f t="shared" si="1"/>
        <v/>
      </c>
      <c r="M18" s="18"/>
    </row>
    <row r="19" spans="1:13" ht="16.5" customHeight="1">
      <c r="A19" s="13"/>
      <c r="B19" s="14"/>
      <c r="C19" s="6"/>
      <c r="D19" s="6"/>
      <c r="E19" s="668"/>
      <c r="F19" s="11"/>
      <c r="G19" s="11"/>
      <c r="H19" s="761"/>
      <c r="I19" s="11"/>
      <c r="J19" s="11"/>
      <c r="K19" s="11" t="str">
        <f t="shared" si="0"/>
        <v/>
      </c>
      <c r="L19" s="59" t="str">
        <f t="shared" si="1"/>
        <v/>
      </c>
      <c r="M19" s="18"/>
    </row>
    <row r="20" spans="1:13" ht="16.5" customHeight="1">
      <c r="A20" s="13"/>
      <c r="B20" s="14"/>
      <c r="C20" s="6"/>
      <c r="D20" s="6"/>
      <c r="E20" s="668"/>
      <c r="F20" s="11"/>
      <c r="G20" s="11"/>
      <c r="H20" s="761"/>
      <c r="I20" s="11"/>
      <c r="J20" s="11"/>
      <c r="K20" s="11" t="str">
        <f t="shared" si="0"/>
        <v/>
      </c>
      <c r="L20" s="59" t="str">
        <f t="shared" si="1"/>
        <v/>
      </c>
      <c r="M20" s="18"/>
    </row>
    <row r="21" spans="1:13" ht="16.5" customHeight="1">
      <c r="A21" s="13"/>
      <c r="B21" s="14"/>
      <c r="C21" s="6"/>
      <c r="D21" s="6"/>
      <c r="E21" s="668"/>
      <c r="F21" s="11"/>
      <c r="G21" s="11"/>
      <c r="H21" s="761"/>
      <c r="I21" s="11"/>
      <c r="J21" s="11"/>
      <c r="K21" s="11" t="str">
        <f t="shared" si="0"/>
        <v/>
      </c>
      <c r="L21" s="59" t="str">
        <f t="shared" si="1"/>
        <v/>
      </c>
      <c r="M21" s="18"/>
    </row>
    <row r="22" spans="1:13" ht="16.5" customHeight="1">
      <c r="A22" s="13"/>
      <c r="B22" s="14"/>
      <c r="C22" s="6"/>
      <c r="D22" s="6"/>
      <c r="E22" s="668"/>
      <c r="F22" s="11"/>
      <c r="G22" s="11"/>
      <c r="H22" s="761"/>
      <c r="I22" s="11"/>
      <c r="J22" s="11"/>
      <c r="K22" s="11" t="str">
        <f t="shared" si="0"/>
        <v/>
      </c>
      <c r="L22" s="59" t="str">
        <f t="shared" si="1"/>
        <v/>
      </c>
      <c r="M22" s="18"/>
    </row>
    <row r="23" spans="1:13" ht="16.5" customHeight="1">
      <c r="A23" s="13"/>
      <c r="B23" s="14"/>
      <c r="C23" s="6"/>
      <c r="D23" s="6"/>
      <c r="E23" s="668"/>
      <c r="F23" s="11"/>
      <c r="G23" s="11"/>
      <c r="H23" s="761"/>
      <c r="I23" s="11"/>
      <c r="J23" s="11"/>
      <c r="K23" s="11" t="str">
        <f t="shared" si="0"/>
        <v/>
      </c>
      <c r="L23" s="59" t="str">
        <f t="shared" si="1"/>
        <v/>
      </c>
      <c r="M23" s="18"/>
    </row>
    <row r="24" spans="1:13" ht="16.5" customHeight="1">
      <c r="A24" s="13"/>
      <c r="B24" s="14"/>
      <c r="C24" s="6"/>
      <c r="D24" s="6"/>
      <c r="E24" s="668"/>
      <c r="F24" s="11"/>
      <c r="G24" s="11"/>
      <c r="H24" s="761"/>
      <c r="I24" s="11"/>
      <c r="J24" s="11"/>
      <c r="K24" s="11" t="str">
        <f t="shared" si="0"/>
        <v/>
      </c>
      <c r="L24" s="59" t="str">
        <f t="shared" si="1"/>
        <v/>
      </c>
      <c r="M24" s="18"/>
    </row>
    <row r="25" spans="1:13" ht="16.5" customHeight="1">
      <c r="A25" s="13"/>
      <c r="B25" s="14"/>
      <c r="C25" s="6"/>
      <c r="D25" s="6"/>
      <c r="E25" s="668"/>
      <c r="F25" s="11"/>
      <c r="G25" s="11"/>
      <c r="H25" s="761"/>
      <c r="I25" s="11"/>
      <c r="J25" s="11"/>
      <c r="K25" s="11" t="str">
        <f t="shared" si="0"/>
        <v/>
      </c>
      <c r="L25" s="59" t="str">
        <f t="shared" si="1"/>
        <v/>
      </c>
      <c r="M25" s="18"/>
    </row>
    <row r="26" spans="1:13" ht="16.5" customHeight="1">
      <c r="A26" s="13"/>
      <c r="B26" s="14"/>
      <c r="C26" s="6"/>
      <c r="D26" s="6"/>
      <c r="E26" s="668"/>
      <c r="F26" s="11"/>
      <c r="G26" s="11"/>
      <c r="H26" s="761"/>
      <c r="I26" s="11"/>
      <c r="J26" s="11"/>
      <c r="K26" s="11" t="str">
        <f t="shared" si="0"/>
        <v/>
      </c>
      <c r="L26" s="59" t="str">
        <f t="shared" si="1"/>
        <v/>
      </c>
      <c r="M26" s="18"/>
    </row>
    <row r="27" spans="1:13" ht="16.5" customHeight="1">
      <c r="A27" s="977" t="s">
        <v>255</v>
      </c>
      <c r="B27" s="978"/>
      <c r="C27" s="13"/>
      <c r="D27" s="13"/>
      <c r="E27" s="61"/>
      <c r="F27" s="68"/>
      <c r="G27" s="11">
        <f>SUM(G8:G26)</f>
        <v>0</v>
      </c>
      <c r="H27" s="61"/>
      <c r="I27" s="265"/>
      <c r="J27" s="11">
        <f>SUM(J8:J26)</f>
        <v>0</v>
      </c>
      <c r="K27" s="11" t="str">
        <f t="shared" si="0"/>
        <v/>
      </c>
      <c r="L27" s="59" t="str">
        <f t="shared" si="1"/>
        <v/>
      </c>
      <c r="M27" s="18"/>
    </row>
    <row r="28" spans="1:13" ht="14.25" customHeight="1">
      <c r="A28" s="3" t="str">
        <f>基本情况!C28</f>
        <v>产权持有单位填表人：田仕军</v>
      </c>
      <c r="I28" s="4" t="str">
        <f>基本情况!D28</f>
        <v>评估人员：邓泽华、余颖莉、李英婕</v>
      </c>
    </row>
    <row r="29" spans="1:13" ht="14.25" customHeight="1">
      <c r="A29" s="3" t="str">
        <f>基本情况!C2</f>
        <v>填表日期：2022年4月26日</v>
      </c>
    </row>
  </sheetData>
  <mergeCells count="12">
    <mergeCell ref="A1:M1"/>
    <mergeCell ref="A2:M2"/>
    <mergeCell ref="E6:G6"/>
    <mergeCell ref="H6:J6"/>
    <mergeCell ref="A27:B27"/>
    <mergeCell ref="A6:A7"/>
    <mergeCell ref="B6:B7"/>
    <mergeCell ref="C6:C7"/>
    <mergeCell ref="D6:D7"/>
    <mergeCell ref="K6:K7"/>
    <mergeCell ref="L6:L7"/>
    <mergeCell ref="M6:M7"/>
  </mergeCells>
  <phoneticPr fontId="24" type="noConversion"/>
  <hyperlinks>
    <hyperlink ref="M3" location="基本情况!A1" display="表3-8-7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28"/>
  <sheetViews>
    <sheetView view="pageBreakPreview" zoomScaleNormal="100" zoomScaleSheetLayoutView="100" workbookViewId="0">
      <pane xSplit="1" ySplit="7" topLeftCell="B26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20.5" style="4" customWidth="1"/>
    <col min="3" max="3" width="11" style="4" customWidth="1"/>
    <col min="4" max="4" width="11.125" style="4" customWidth="1"/>
    <col min="5" max="5" width="8.625" style="4" customWidth="1"/>
    <col min="6" max="6" width="10" style="4" customWidth="1"/>
    <col min="7" max="7" width="8.625" style="4" customWidth="1"/>
    <col min="8" max="8" width="11.125" style="4" customWidth="1"/>
    <col min="9" max="9" width="6.625" style="4" customWidth="1"/>
    <col min="10" max="10" width="8.625" style="4" customWidth="1"/>
    <col min="11" max="11" width="10.625" style="4" customWidth="1"/>
    <col min="12" max="12" width="6.375" style="4" customWidth="1"/>
    <col min="13" max="13" width="5.875" style="4" customWidth="1"/>
    <col min="14" max="15" width="9" style="4"/>
    <col min="16" max="16" width="9.625" style="4" customWidth="1"/>
    <col min="17" max="16384" width="9" style="4"/>
  </cols>
  <sheetData>
    <row r="1" spans="1:16" ht="30" customHeight="1">
      <c r="A1" s="939" t="s">
        <v>441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6" ht="14.25" customHeight="1">
      <c r="M3" s="16" t="s">
        <v>442</v>
      </c>
    </row>
    <row r="4" spans="1:16" ht="14.25" customHeight="1">
      <c r="M4" s="16"/>
    </row>
    <row r="5" spans="1:16" ht="14.25" customHeight="1">
      <c r="A5" s="3" t="str">
        <f>基本情况!B2</f>
        <v>产权持有单位：瓮福（集团）有限责任公司</v>
      </c>
      <c r="M5" s="17" t="s">
        <v>247</v>
      </c>
    </row>
    <row r="6" spans="1:16" s="1" customFormat="1" ht="16.5" customHeight="1">
      <c r="A6" s="944" t="s">
        <v>219</v>
      </c>
      <c r="B6" s="944" t="s">
        <v>415</v>
      </c>
      <c r="C6" s="979" t="s">
        <v>443</v>
      </c>
      <c r="D6" s="979" t="s">
        <v>444</v>
      </c>
      <c r="E6" s="944" t="s">
        <v>445</v>
      </c>
      <c r="F6" s="944"/>
      <c r="G6" s="944" t="s">
        <v>420</v>
      </c>
      <c r="H6" s="944" t="s">
        <v>251</v>
      </c>
      <c r="I6" s="944"/>
      <c r="J6" s="944"/>
      <c r="K6" s="944" t="s">
        <v>252</v>
      </c>
      <c r="L6" s="944" t="s">
        <v>253</v>
      </c>
      <c r="M6" s="944" t="s">
        <v>258</v>
      </c>
      <c r="P6" s="762"/>
    </row>
    <row r="7" spans="1:16" ht="16.5" customHeight="1">
      <c r="A7" s="944"/>
      <c r="B7" s="944"/>
      <c r="C7" s="979"/>
      <c r="D7" s="979"/>
      <c r="E7" s="263" t="s">
        <v>417</v>
      </c>
      <c r="F7" s="263" t="s">
        <v>419</v>
      </c>
      <c r="G7" s="944"/>
      <c r="H7" s="263" t="s">
        <v>446</v>
      </c>
      <c r="I7" s="263" t="s">
        <v>447</v>
      </c>
      <c r="J7" s="263" t="s">
        <v>419</v>
      </c>
      <c r="K7" s="944"/>
      <c r="L7" s="944"/>
      <c r="M7" s="944"/>
    </row>
    <row r="8" spans="1:16" s="259" customFormat="1" ht="16.5" customHeight="1">
      <c r="A8" s="260">
        <v>1</v>
      </c>
      <c r="B8" s="75"/>
      <c r="C8" s="262"/>
      <c r="D8" s="274"/>
      <c r="E8" s="274"/>
      <c r="F8" s="274"/>
      <c r="G8" s="274"/>
      <c r="H8" s="11"/>
      <c r="I8" s="339"/>
      <c r="J8" s="11"/>
      <c r="K8" s="11" t="str">
        <f>IF(J8=F8,"",J8-F8)</f>
        <v/>
      </c>
      <c r="L8" s="267" t="str">
        <f>IF(OR(F8=0,J8=F8),"",ROUND(K8/ABS(F8),4))</f>
        <v/>
      </c>
      <c r="M8" s="23"/>
      <c r="P8" s="653"/>
    </row>
    <row r="9" spans="1:16" s="259" customFormat="1" ht="16.5" customHeight="1">
      <c r="A9" s="260"/>
      <c r="B9" s="75"/>
      <c r="C9" s="262"/>
      <c r="D9" s="274"/>
      <c r="E9" s="274"/>
      <c r="F9" s="274"/>
      <c r="G9" s="274"/>
      <c r="H9" s="11"/>
      <c r="I9" s="339"/>
      <c r="J9" s="11"/>
      <c r="K9" s="11" t="str">
        <f t="shared" ref="K9:K26" si="0">IF(J9=F9,"",J9-F9)</f>
        <v/>
      </c>
      <c r="L9" s="267" t="str">
        <f t="shared" ref="L9:L26" si="1">IF(OR(F9=0,J9=F9),"",ROUND(K9/ABS(F9),4))</f>
        <v/>
      </c>
      <c r="M9" s="23"/>
      <c r="P9" s="653"/>
    </row>
    <row r="10" spans="1:16" s="259" customFormat="1" ht="16.5" customHeight="1">
      <c r="A10" s="260"/>
      <c r="B10" s="75"/>
      <c r="C10" s="262"/>
      <c r="D10" s="274"/>
      <c r="E10" s="274"/>
      <c r="F10" s="274"/>
      <c r="G10" s="274"/>
      <c r="H10" s="11"/>
      <c r="I10" s="339"/>
      <c r="J10" s="11"/>
      <c r="K10" s="11" t="str">
        <f t="shared" si="0"/>
        <v/>
      </c>
      <c r="L10" s="267" t="str">
        <f t="shared" si="1"/>
        <v/>
      </c>
      <c r="M10" s="23"/>
      <c r="P10" s="653"/>
    </row>
    <row r="11" spans="1:16" s="259" customFormat="1" ht="16.5" customHeight="1">
      <c r="A11" s="260"/>
      <c r="B11" s="75"/>
      <c r="C11" s="262"/>
      <c r="D11" s="274"/>
      <c r="E11" s="274"/>
      <c r="F11" s="274"/>
      <c r="G11" s="274"/>
      <c r="H11" s="11"/>
      <c r="I11" s="339"/>
      <c r="J11" s="11"/>
      <c r="K11" s="11" t="str">
        <f t="shared" si="0"/>
        <v/>
      </c>
      <c r="L11" s="267" t="str">
        <f t="shared" si="1"/>
        <v/>
      </c>
      <c r="M11" s="23"/>
      <c r="P11" s="653"/>
    </row>
    <row r="12" spans="1:16" s="259" customFormat="1" ht="16.5" customHeight="1">
      <c r="A12" s="260"/>
      <c r="B12" s="75"/>
      <c r="C12" s="262"/>
      <c r="D12" s="274"/>
      <c r="E12" s="274"/>
      <c r="F12" s="274"/>
      <c r="G12" s="274"/>
      <c r="H12" s="11"/>
      <c r="I12" s="339"/>
      <c r="J12" s="11"/>
      <c r="K12" s="11" t="str">
        <f t="shared" si="0"/>
        <v/>
      </c>
      <c r="L12" s="267" t="str">
        <f t="shared" si="1"/>
        <v/>
      </c>
      <c r="M12" s="23"/>
      <c r="P12" s="653"/>
    </row>
    <row r="13" spans="1:16" s="259" customFormat="1" ht="16.5" customHeight="1">
      <c r="A13" s="260"/>
      <c r="B13" s="75"/>
      <c r="C13" s="262"/>
      <c r="D13" s="274"/>
      <c r="E13" s="274"/>
      <c r="F13" s="274"/>
      <c r="G13" s="274"/>
      <c r="H13" s="11"/>
      <c r="I13" s="339"/>
      <c r="J13" s="11"/>
      <c r="K13" s="11" t="str">
        <f t="shared" si="0"/>
        <v/>
      </c>
      <c r="L13" s="267" t="str">
        <f t="shared" si="1"/>
        <v/>
      </c>
      <c r="M13" s="23"/>
      <c r="P13" s="653"/>
    </row>
    <row r="14" spans="1:16" s="259" customFormat="1" ht="16.5" customHeight="1">
      <c r="A14" s="260"/>
      <c r="B14" s="75"/>
      <c r="C14" s="262"/>
      <c r="D14" s="274"/>
      <c r="E14" s="274"/>
      <c r="F14" s="274"/>
      <c r="G14" s="274"/>
      <c r="H14" s="11"/>
      <c r="I14" s="339"/>
      <c r="J14" s="11"/>
      <c r="K14" s="11" t="str">
        <f t="shared" si="0"/>
        <v/>
      </c>
      <c r="L14" s="267" t="str">
        <f t="shared" si="1"/>
        <v/>
      </c>
      <c r="M14" s="23"/>
      <c r="P14" s="653"/>
    </row>
    <row r="15" spans="1:16" s="259" customFormat="1" ht="16.5" customHeight="1">
      <c r="A15" s="260"/>
      <c r="B15" s="75"/>
      <c r="C15" s="262"/>
      <c r="D15" s="274"/>
      <c r="E15" s="274"/>
      <c r="F15" s="274"/>
      <c r="G15" s="274"/>
      <c r="H15" s="11"/>
      <c r="I15" s="339"/>
      <c r="J15" s="11"/>
      <c r="K15" s="11" t="str">
        <f t="shared" si="0"/>
        <v/>
      </c>
      <c r="L15" s="267" t="str">
        <f t="shared" si="1"/>
        <v/>
      </c>
      <c r="M15" s="23"/>
      <c r="P15" s="653"/>
    </row>
    <row r="16" spans="1:16" s="259" customFormat="1" ht="16.5" customHeight="1">
      <c r="A16" s="260"/>
      <c r="B16" s="75"/>
      <c r="C16" s="262"/>
      <c r="D16" s="274"/>
      <c r="E16" s="274"/>
      <c r="F16" s="274"/>
      <c r="G16" s="274"/>
      <c r="H16" s="11"/>
      <c r="I16" s="339"/>
      <c r="J16" s="11"/>
      <c r="K16" s="11" t="str">
        <f t="shared" si="0"/>
        <v/>
      </c>
      <c r="L16" s="267" t="str">
        <f t="shared" si="1"/>
        <v/>
      </c>
      <c r="M16" s="23"/>
      <c r="P16" s="653"/>
    </row>
    <row r="17" spans="1:16" s="259" customFormat="1" ht="15" customHeight="1">
      <c r="A17" s="260"/>
      <c r="B17" s="75"/>
      <c r="C17" s="262"/>
      <c r="D17" s="274"/>
      <c r="E17" s="274"/>
      <c r="F17" s="274"/>
      <c r="G17" s="274"/>
      <c r="H17" s="11"/>
      <c r="I17" s="339"/>
      <c r="J17" s="11"/>
      <c r="K17" s="11" t="str">
        <f t="shared" si="0"/>
        <v/>
      </c>
      <c r="L17" s="267" t="str">
        <f t="shared" si="1"/>
        <v/>
      </c>
      <c r="M17" s="23"/>
      <c r="P17" s="653"/>
    </row>
    <row r="18" spans="1:16" s="259" customFormat="1" ht="16.5" customHeight="1">
      <c r="A18" s="260"/>
      <c r="B18" s="75"/>
      <c r="C18" s="262"/>
      <c r="D18" s="274"/>
      <c r="E18" s="274"/>
      <c r="F18" s="274"/>
      <c r="G18" s="274"/>
      <c r="H18" s="11"/>
      <c r="I18" s="339"/>
      <c r="J18" s="11"/>
      <c r="K18" s="11" t="str">
        <f t="shared" si="0"/>
        <v/>
      </c>
      <c r="L18" s="267" t="str">
        <f t="shared" si="1"/>
        <v/>
      </c>
      <c r="M18" s="23"/>
      <c r="P18" s="653"/>
    </row>
    <row r="19" spans="1:16" s="259" customFormat="1" ht="16.5" customHeight="1">
      <c r="A19" s="260"/>
      <c r="B19" s="75"/>
      <c r="C19" s="262"/>
      <c r="D19" s="274"/>
      <c r="E19" s="274"/>
      <c r="F19" s="274"/>
      <c r="G19" s="274"/>
      <c r="H19" s="11"/>
      <c r="I19" s="339"/>
      <c r="J19" s="11"/>
      <c r="K19" s="11" t="str">
        <f t="shared" si="0"/>
        <v/>
      </c>
      <c r="L19" s="267" t="str">
        <f t="shared" si="1"/>
        <v/>
      </c>
      <c r="M19" s="763"/>
      <c r="P19" s="653"/>
    </row>
    <row r="20" spans="1:16" s="259" customFormat="1" ht="16.5" customHeight="1">
      <c r="A20" s="260"/>
      <c r="B20" s="75"/>
      <c r="C20" s="262"/>
      <c r="D20" s="274"/>
      <c r="E20" s="274"/>
      <c r="F20" s="274"/>
      <c r="G20" s="274"/>
      <c r="H20" s="11"/>
      <c r="I20" s="339"/>
      <c r="J20" s="11"/>
      <c r="K20" s="11" t="str">
        <f t="shared" si="0"/>
        <v/>
      </c>
      <c r="L20" s="267" t="str">
        <f t="shared" si="1"/>
        <v/>
      </c>
      <c r="M20" s="763"/>
      <c r="P20" s="653"/>
    </row>
    <row r="21" spans="1:16" s="259" customFormat="1" ht="16.5" customHeight="1">
      <c r="A21" s="260"/>
      <c r="B21" s="75"/>
      <c r="C21" s="262"/>
      <c r="D21" s="274"/>
      <c r="E21" s="274"/>
      <c r="F21" s="274"/>
      <c r="G21" s="274"/>
      <c r="H21" s="11"/>
      <c r="I21" s="339"/>
      <c r="J21" s="11"/>
      <c r="K21" s="11" t="str">
        <f t="shared" si="0"/>
        <v/>
      </c>
      <c r="L21" s="267" t="str">
        <f t="shared" si="1"/>
        <v/>
      </c>
      <c r="M21" s="763"/>
      <c r="P21" s="653"/>
    </row>
    <row r="22" spans="1:16" s="259" customFormat="1" ht="16.5" customHeight="1">
      <c r="A22" s="260"/>
      <c r="B22" s="75"/>
      <c r="C22" s="262"/>
      <c r="D22" s="274"/>
      <c r="E22" s="274"/>
      <c r="F22" s="274"/>
      <c r="G22" s="274"/>
      <c r="H22" s="11"/>
      <c r="I22" s="339"/>
      <c r="J22" s="11"/>
      <c r="K22" s="11" t="str">
        <f t="shared" si="0"/>
        <v/>
      </c>
      <c r="L22" s="267" t="str">
        <f t="shared" si="1"/>
        <v/>
      </c>
      <c r="M22" s="763"/>
      <c r="P22" s="653"/>
    </row>
    <row r="23" spans="1:16" ht="16.5" customHeight="1">
      <c r="A23" s="13"/>
      <c r="B23" s="14"/>
      <c r="C23" s="6"/>
      <c r="D23" s="6"/>
      <c r="E23" s="668"/>
      <c r="F23" s="11"/>
      <c r="G23" s="761"/>
      <c r="H23" s="11"/>
      <c r="I23" s="11"/>
      <c r="J23" s="11"/>
      <c r="K23" s="11" t="str">
        <f t="shared" si="0"/>
        <v/>
      </c>
      <c r="L23" s="267" t="str">
        <f t="shared" si="1"/>
        <v/>
      </c>
      <c r="M23" s="18"/>
    </row>
    <row r="24" spans="1:16" ht="16.5" customHeight="1">
      <c r="A24" s="13"/>
      <c r="B24" s="14"/>
      <c r="C24" s="6"/>
      <c r="D24" s="6"/>
      <c r="E24" s="668"/>
      <c r="F24" s="11"/>
      <c r="G24" s="761"/>
      <c r="H24" s="11"/>
      <c r="I24" s="11"/>
      <c r="J24" s="11"/>
      <c r="K24" s="11" t="str">
        <f t="shared" si="0"/>
        <v/>
      </c>
      <c r="L24" s="267" t="str">
        <f t="shared" si="1"/>
        <v/>
      </c>
      <c r="M24" s="18"/>
    </row>
    <row r="25" spans="1:16" ht="16.5" customHeight="1">
      <c r="A25" s="13"/>
      <c r="B25" s="14"/>
      <c r="C25" s="6"/>
      <c r="D25" s="6"/>
      <c r="E25" s="668"/>
      <c r="F25" s="11"/>
      <c r="G25" s="761"/>
      <c r="H25" s="11"/>
      <c r="I25" s="11"/>
      <c r="J25" s="11"/>
      <c r="K25" s="11" t="str">
        <f t="shared" si="0"/>
        <v/>
      </c>
      <c r="L25" s="267" t="str">
        <f t="shared" si="1"/>
        <v/>
      </c>
      <c r="M25" s="18"/>
    </row>
    <row r="26" spans="1:16" ht="16.5" customHeight="1">
      <c r="A26" s="977" t="s">
        <v>255</v>
      </c>
      <c r="B26" s="978"/>
      <c r="C26" s="13"/>
      <c r="D26" s="13"/>
      <c r="E26" s="61"/>
      <c r="F26" s="11">
        <f>SUM(F7:F25)</f>
        <v>0</v>
      </c>
      <c r="G26" s="61"/>
      <c r="H26" s="11">
        <f>SUM(H7:H25)</f>
        <v>0</v>
      </c>
      <c r="I26" s="265"/>
      <c r="J26" s="11">
        <f>SUM(J7:J25)</f>
        <v>0</v>
      </c>
      <c r="K26" s="11" t="str">
        <f t="shared" si="0"/>
        <v/>
      </c>
      <c r="L26" s="267" t="str">
        <f t="shared" si="1"/>
        <v/>
      </c>
      <c r="M26" s="18"/>
    </row>
    <row r="27" spans="1:16" ht="16.5" customHeight="1">
      <c r="A27" s="3" t="str">
        <f>基本情况!C29</f>
        <v>产权持有单位填表人：田仕军</v>
      </c>
      <c r="H27" s="4" t="str">
        <f>基本情况!D29</f>
        <v>评估人员：邓泽华、余颖莉、李英婕</v>
      </c>
    </row>
    <row r="28" spans="1:16" ht="16.5" customHeight="1">
      <c r="A28" s="3" t="str">
        <f>基本情况!C2</f>
        <v>填表日期：2022年4月26日</v>
      </c>
    </row>
  </sheetData>
  <mergeCells count="13">
    <mergeCell ref="A1:M1"/>
    <mergeCell ref="A2:M2"/>
    <mergeCell ref="E6:F6"/>
    <mergeCell ref="H6:J6"/>
    <mergeCell ref="A26:B26"/>
    <mergeCell ref="A6:A7"/>
    <mergeCell ref="B6:B7"/>
    <mergeCell ref="C6:C7"/>
    <mergeCell ref="D6:D7"/>
    <mergeCell ref="G6:G7"/>
    <mergeCell ref="K6:K7"/>
    <mergeCell ref="L6:L7"/>
    <mergeCell ref="M6:M7"/>
  </mergeCells>
  <phoneticPr fontId="24" type="noConversion"/>
  <hyperlinks>
    <hyperlink ref="M3" location="基本情况!A1" display="表3-8-8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0"/>
  </sheetPr>
  <dimension ref="A1:I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25.625" style="4" customWidth="1"/>
    <col min="3" max="3" width="12.375" style="4" customWidth="1"/>
    <col min="4" max="4" width="12.875" style="4" customWidth="1"/>
    <col min="5" max="5" width="14" style="4" customWidth="1"/>
    <col min="6" max="7" width="12.625" style="4" customWidth="1"/>
    <col min="8" max="8" width="7.125" style="4" customWidth="1"/>
    <col min="9" max="9" width="10.5" style="4" customWidth="1"/>
    <col min="10" max="16384" width="9" style="4"/>
  </cols>
  <sheetData>
    <row r="1" spans="1:9" ht="30" customHeight="1">
      <c r="A1" s="939" t="s">
        <v>448</v>
      </c>
      <c r="B1" s="939"/>
      <c r="C1" s="939"/>
      <c r="D1" s="939"/>
      <c r="E1" s="939"/>
      <c r="F1" s="939"/>
      <c r="G1" s="939"/>
      <c r="H1" s="939"/>
      <c r="I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</row>
    <row r="3" spans="1:9" ht="14.25" customHeight="1">
      <c r="I3" s="16" t="s">
        <v>449</v>
      </c>
    </row>
    <row r="4" spans="1:9" ht="14.25" customHeight="1">
      <c r="I4" s="16"/>
    </row>
    <row r="5" spans="1:9" ht="14.25" customHeight="1">
      <c r="A5" s="3" t="str">
        <f>基本情况!B2</f>
        <v>产权持有单位：瓮福（集团）有限责任公司</v>
      </c>
      <c r="I5" s="17" t="s">
        <v>247</v>
      </c>
    </row>
    <row r="6" spans="1:9" s="1" customFormat="1" ht="16.5" customHeight="1">
      <c r="A6" s="6" t="s">
        <v>219</v>
      </c>
      <c r="B6" s="6" t="s">
        <v>450</v>
      </c>
      <c r="C6" s="6" t="s">
        <v>357</v>
      </c>
      <c r="D6" s="6" t="s">
        <v>451</v>
      </c>
      <c r="E6" s="6" t="s">
        <v>250</v>
      </c>
      <c r="F6" s="6" t="s">
        <v>251</v>
      </c>
      <c r="G6" s="6" t="s">
        <v>252</v>
      </c>
      <c r="H6" s="6" t="s">
        <v>253</v>
      </c>
      <c r="I6" s="6" t="s">
        <v>258</v>
      </c>
    </row>
    <row r="7" spans="1:9" s="76" customFormat="1" ht="16.5" customHeight="1">
      <c r="A7" s="297" t="s">
        <v>275</v>
      </c>
      <c r="B7" s="90"/>
      <c r="C7" s="65"/>
      <c r="D7" s="90"/>
      <c r="E7" s="72"/>
      <c r="F7" s="72"/>
      <c r="G7" s="72" t="str">
        <f>IF(F7=E7,"",F7-E7)</f>
        <v/>
      </c>
      <c r="H7" s="325" t="str">
        <f>IF(OR(E7=0,F7=E7),"",ROUND(G7/ABS(E7),4))</f>
        <v/>
      </c>
      <c r="I7" s="90"/>
    </row>
    <row r="8" spans="1:9" ht="16.5" customHeight="1">
      <c r="A8" s="13" t="s">
        <v>276</v>
      </c>
      <c r="B8" s="14"/>
      <c r="C8" s="65"/>
      <c r="D8" s="14"/>
      <c r="E8" s="11"/>
      <c r="F8" s="72"/>
      <c r="G8" s="72" t="str">
        <f t="shared" ref="G8:G27" si="0">IF(F8=E8,"",F8-E8)</f>
        <v/>
      </c>
      <c r="H8" s="325" t="str">
        <f t="shared" ref="H8:H27" si="1">IF(OR(E8=0,F8=E8),"",ROUND(G8/ABS(E8),4))</f>
        <v/>
      </c>
      <c r="I8" s="18"/>
    </row>
    <row r="9" spans="1:9" ht="16.5" customHeight="1">
      <c r="A9" s="13"/>
      <c r="B9" s="14"/>
      <c r="C9" s="15"/>
      <c r="D9" s="15"/>
      <c r="E9" s="11"/>
      <c r="F9" s="11"/>
      <c r="G9" s="72" t="str">
        <f t="shared" si="0"/>
        <v/>
      </c>
      <c r="H9" s="325" t="str">
        <f t="shared" si="1"/>
        <v/>
      </c>
      <c r="I9" s="18"/>
    </row>
    <row r="10" spans="1:9" ht="16.5" customHeight="1">
      <c r="A10" s="13"/>
      <c r="B10" s="14"/>
      <c r="C10" s="15"/>
      <c r="D10" s="15"/>
      <c r="E10" s="11"/>
      <c r="F10" s="11"/>
      <c r="G10" s="72" t="str">
        <f t="shared" si="0"/>
        <v/>
      </c>
      <c r="H10" s="325" t="str">
        <f t="shared" si="1"/>
        <v/>
      </c>
      <c r="I10" s="18"/>
    </row>
    <row r="11" spans="1:9" ht="16.5" customHeight="1">
      <c r="A11" s="13"/>
      <c r="B11" s="14"/>
      <c r="C11" s="15"/>
      <c r="D11" s="15"/>
      <c r="E11" s="11"/>
      <c r="F11" s="11"/>
      <c r="G11" s="72" t="str">
        <f t="shared" si="0"/>
        <v/>
      </c>
      <c r="H11" s="325" t="str">
        <f t="shared" si="1"/>
        <v/>
      </c>
      <c r="I11" s="18"/>
    </row>
    <row r="12" spans="1:9" ht="16.5" customHeight="1">
      <c r="A12" s="13"/>
      <c r="B12" s="14"/>
      <c r="C12" s="15"/>
      <c r="D12" s="15"/>
      <c r="E12" s="11"/>
      <c r="F12" s="11"/>
      <c r="G12" s="72" t="str">
        <f t="shared" si="0"/>
        <v/>
      </c>
      <c r="H12" s="325" t="str">
        <f t="shared" si="1"/>
        <v/>
      </c>
      <c r="I12" s="18"/>
    </row>
    <row r="13" spans="1:9" ht="16.5" customHeight="1">
      <c r="A13" s="13"/>
      <c r="B13" s="14"/>
      <c r="C13" s="15"/>
      <c r="D13" s="15"/>
      <c r="E13" s="11"/>
      <c r="F13" s="11"/>
      <c r="G13" s="72" t="str">
        <f t="shared" si="0"/>
        <v/>
      </c>
      <c r="H13" s="325" t="str">
        <f t="shared" si="1"/>
        <v/>
      </c>
      <c r="I13" s="18"/>
    </row>
    <row r="14" spans="1:9" ht="16.5" customHeight="1">
      <c r="A14" s="13"/>
      <c r="B14" s="14"/>
      <c r="C14" s="15"/>
      <c r="D14" s="15"/>
      <c r="E14" s="11"/>
      <c r="F14" s="11"/>
      <c r="G14" s="72" t="str">
        <f t="shared" si="0"/>
        <v/>
      </c>
      <c r="H14" s="325" t="str">
        <f t="shared" si="1"/>
        <v/>
      </c>
      <c r="I14" s="18"/>
    </row>
    <row r="15" spans="1:9" ht="16.5" customHeight="1">
      <c r="A15" s="13"/>
      <c r="B15" s="14"/>
      <c r="C15" s="15"/>
      <c r="D15" s="15"/>
      <c r="E15" s="11"/>
      <c r="F15" s="11"/>
      <c r="G15" s="72" t="str">
        <f t="shared" si="0"/>
        <v/>
      </c>
      <c r="H15" s="325" t="str">
        <f t="shared" si="1"/>
        <v/>
      </c>
      <c r="I15" s="18"/>
    </row>
    <row r="16" spans="1:9" ht="16.5" customHeight="1">
      <c r="A16" s="13"/>
      <c r="B16" s="14"/>
      <c r="C16" s="15"/>
      <c r="D16" s="15"/>
      <c r="E16" s="11"/>
      <c r="F16" s="11"/>
      <c r="G16" s="72" t="str">
        <f t="shared" si="0"/>
        <v/>
      </c>
      <c r="H16" s="325" t="str">
        <f t="shared" si="1"/>
        <v/>
      </c>
      <c r="I16" s="18"/>
    </row>
    <row r="17" spans="1:9" ht="16.5" customHeight="1">
      <c r="A17" s="13"/>
      <c r="B17" s="14"/>
      <c r="C17" s="15"/>
      <c r="D17" s="15"/>
      <c r="E17" s="11"/>
      <c r="F17" s="11"/>
      <c r="G17" s="72" t="str">
        <f t="shared" si="0"/>
        <v/>
      </c>
      <c r="H17" s="325" t="str">
        <f t="shared" si="1"/>
        <v/>
      </c>
      <c r="I17" s="18"/>
    </row>
    <row r="18" spans="1:9" ht="16.5" customHeight="1">
      <c r="A18" s="13"/>
      <c r="B18" s="14"/>
      <c r="C18" s="15"/>
      <c r="D18" s="15"/>
      <c r="E18" s="11"/>
      <c r="F18" s="11"/>
      <c r="G18" s="72" t="str">
        <f t="shared" si="0"/>
        <v/>
      </c>
      <c r="H18" s="325" t="str">
        <f t="shared" si="1"/>
        <v/>
      </c>
      <c r="I18" s="18"/>
    </row>
    <row r="19" spans="1:9" ht="16.5" customHeight="1">
      <c r="A19" s="13"/>
      <c r="B19" s="14"/>
      <c r="C19" s="15"/>
      <c r="D19" s="15"/>
      <c r="E19" s="11"/>
      <c r="F19" s="11"/>
      <c r="G19" s="72" t="str">
        <f t="shared" si="0"/>
        <v/>
      </c>
      <c r="H19" s="325" t="str">
        <f t="shared" si="1"/>
        <v/>
      </c>
      <c r="I19" s="18"/>
    </row>
    <row r="20" spans="1:9" ht="16.5" customHeight="1">
      <c r="A20" s="13"/>
      <c r="B20" s="14"/>
      <c r="C20" s="15"/>
      <c r="D20" s="15"/>
      <c r="E20" s="11"/>
      <c r="F20" s="11"/>
      <c r="G20" s="72" t="str">
        <f t="shared" si="0"/>
        <v/>
      </c>
      <c r="H20" s="325" t="str">
        <f t="shared" si="1"/>
        <v/>
      </c>
      <c r="I20" s="18"/>
    </row>
    <row r="21" spans="1:9" ht="16.5" customHeight="1">
      <c r="A21" s="13"/>
      <c r="B21" s="14"/>
      <c r="C21" s="15"/>
      <c r="D21" s="15"/>
      <c r="E21" s="11"/>
      <c r="F21" s="11"/>
      <c r="G21" s="72" t="str">
        <f t="shared" si="0"/>
        <v/>
      </c>
      <c r="H21" s="325" t="str">
        <f t="shared" si="1"/>
        <v/>
      </c>
      <c r="I21" s="18"/>
    </row>
    <row r="22" spans="1:9" ht="16.5" customHeight="1">
      <c r="A22" s="13"/>
      <c r="B22" s="14"/>
      <c r="C22" s="15"/>
      <c r="D22" s="15"/>
      <c r="E22" s="11"/>
      <c r="F22" s="11"/>
      <c r="G22" s="72" t="str">
        <f t="shared" si="0"/>
        <v/>
      </c>
      <c r="H22" s="325" t="str">
        <f t="shared" si="1"/>
        <v/>
      </c>
      <c r="I22" s="18"/>
    </row>
    <row r="23" spans="1:9" ht="16.5" customHeight="1">
      <c r="A23" s="13"/>
      <c r="B23" s="14"/>
      <c r="C23" s="15"/>
      <c r="D23" s="15"/>
      <c r="E23" s="11"/>
      <c r="F23" s="11"/>
      <c r="G23" s="72" t="str">
        <f t="shared" si="0"/>
        <v/>
      </c>
      <c r="H23" s="325" t="str">
        <f t="shared" si="1"/>
        <v/>
      </c>
      <c r="I23" s="18"/>
    </row>
    <row r="24" spans="1:9" ht="16.5" customHeight="1">
      <c r="A24" s="13"/>
      <c r="B24" s="14"/>
      <c r="C24" s="15"/>
      <c r="D24" s="15"/>
      <c r="E24" s="11"/>
      <c r="F24" s="11"/>
      <c r="G24" s="72" t="str">
        <f t="shared" si="0"/>
        <v/>
      </c>
      <c r="H24" s="325" t="str">
        <f t="shared" si="1"/>
        <v/>
      </c>
      <c r="I24" s="18"/>
    </row>
    <row r="25" spans="1:9" ht="16.5" customHeight="1">
      <c r="A25" s="13"/>
      <c r="B25" s="14"/>
      <c r="C25" s="15"/>
      <c r="D25" s="15"/>
      <c r="E25" s="11"/>
      <c r="F25" s="11"/>
      <c r="G25" s="72" t="str">
        <f t="shared" si="0"/>
        <v/>
      </c>
      <c r="H25" s="325" t="str">
        <f t="shared" si="1"/>
        <v/>
      </c>
      <c r="I25" s="18"/>
    </row>
    <row r="26" spans="1:9" ht="16.5" customHeight="1">
      <c r="A26" s="13"/>
      <c r="B26" s="14"/>
      <c r="C26" s="15"/>
      <c r="D26" s="15"/>
      <c r="E26" s="11"/>
      <c r="F26" s="11"/>
      <c r="G26" s="72" t="str">
        <f t="shared" si="0"/>
        <v/>
      </c>
      <c r="H26" s="325" t="str">
        <f t="shared" si="1"/>
        <v/>
      </c>
      <c r="I26" s="18"/>
    </row>
    <row r="27" spans="1:9" ht="16.5" customHeight="1">
      <c r="A27" s="946" t="s">
        <v>255</v>
      </c>
      <c r="B27" s="946"/>
      <c r="C27" s="6"/>
      <c r="D27" s="6"/>
      <c r="E27" s="11">
        <f>SUM(E7:E26)</f>
        <v>0</v>
      </c>
      <c r="F27" s="11">
        <f>SUM(F7:F26)</f>
        <v>0</v>
      </c>
      <c r="G27" s="72" t="str">
        <f t="shared" si="0"/>
        <v/>
      </c>
      <c r="H27" s="325" t="str">
        <f t="shared" si="1"/>
        <v/>
      </c>
      <c r="I27" s="18"/>
    </row>
    <row r="28" spans="1:9" ht="14.25" customHeight="1">
      <c r="A28" s="3" t="str">
        <f>基本情况!C32</f>
        <v>产权持有单位填表人：田仕军</v>
      </c>
      <c r="F28" s="4" t="str">
        <f>基本情况!D32</f>
        <v>评估人员：邓泽华、余颖莉、李英婕</v>
      </c>
    </row>
    <row r="29" spans="1:9" ht="14.25" customHeight="1">
      <c r="A29" s="3" t="str">
        <f>基本情况!C2</f>
        <v>填表日期：2022年4月26日</v>
      </c>
    </row>
  </sheetData>
  <mergeCells count="3">
    <mergeCell ref="A1:I1"/>
    <mergeCell ref="A2:I2"/>
    <mergeCell ref="A27:B27"/>
  </mergeCells>
  <phoneticPr fontId="24" type="noConversion"/>
  <hyperlinks>
    <hyperlink ref="I3" location="基本情况!A1" display="表3-9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31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5.875" style="207" customWidth="1"/>
    <col min="2" max="2" width="35.875" style="208" customWidth="1"/>
    <col min="3" max="3" width="10.375" style="208" customWidth="1"/>
    <col min="4" max="4" width="13.875" style="749" customWidth="1"/>
    <col min="5" max="5" width="15.625" style="208" customWidth="1"/>
    <col min="6" max="6" width="12.875" style="208" customWidth="1"/>
    <col min="7" max="8" width="10.625" style="208" customWidth="1"/>
    <col min="9" max="9" width="11.125" style="208" customWidth="1"/>
    <col min="10" max="16384" width="9" style="208"/>
  </cols>
  <sheetData>
    <row r="1" spans="1:9" ht="30" customHeight="1">
      <c r="A1" s="1002" t="s">
        <v>452</v>
      </c>
      <c r="B1" s="1002"/>
      <c r="C1" s="1002"/>
      <c r="D1" s="1002"/>
      <c r="E1" s="1002"/>
      <c r="F1" s="1002"/>
      <c r="G1" s="1002"/>
      <c r="H1" s="1002"/>
      <c r="I1" s="1002"/>
    </row>
    <row r="2" spans="1:9" ht="14.25" customHeight="1">
      <c r="A2" s="1003" t="str">
        <f>基本情况!C1</f>
        <v>评估基准日：2022年4月26日</v>
      </c>
      <c r="B2" s="1003"/>
      <c r="C2" s="1003"/>
      <c r="D2" s="1003"/>
      <c r="E2" s="1003"/>
      <c r="F2" s="1003"/>
      <c r="G2" s="1003"/>
      <c r="H2" s="1003"/>
      <c r="I2" s="1003"/>
    </row>
    <row r="3" spans="1:9" ht="14.25" customHeight="1">
      <c r="I3" s="245" t="s">
        <v>453</v>
      </c>
    </row>
    <row r="4" spans="1:9" ht="14.25" customHeight="1">
      <c r="I4" s="245"/>
    </row>
    <row r="5" spans="1:9" ht="14.25" customHeight="1">
      <c r="A5" s="96" t="str">
        <f>基本情况!B2</f>
        <v>产权持有单位：瓮福（集团）有限责任公司</v>
      </c>
      <c r="I5" s="218" t="s">
        <v>287</v>
      </c>
    </row>
    <row r="6" spans="1:9" s="207" customFormat="1" ht="16.5" customHeight="1">
      <c r="A6" s="209" t="s">
        <v>288</v>
      </c>
      <c r="B6" s="209" t="s">
        <v>454</v>
      </c>
      <c r="C6" s="209" t="s">
        <v>350</v>
      </c>
      <c r="D6" s="750" t="s">
        <v>455</v>
      </c>
      <c r="E6" s="209" t="s">
        <v>294</v>
      </c>
      <c r="F6" s="209" t="s">
        <v>295</v>
      </c>
      <c r="G6" s="209" t="s">
        <v>296</v>
      </c>
      <c r="H6" s="209" t="s">
        <v>297</v>
      </c>
      <c r="I6" s="209" t="s">
        <v>298</v>
      </c>
    </row>
    <row r="7" spans="1:9" s="747" customFormat="1" ht="15" customHeight="1">
      <c r="A7" s="751">
        <v>1</v>
      </c>
      <c r="B7" s="752"/>
      <c r="C7" s="751"/>
      <c r="D7" s="753"/>
      <c r="E7" s="55"/>
      <c r="F7" s="754"/>
      <c r="G7" s="754" t="str">
        <f t="shared" ref="G7" si="0">IF(F7=E7,"",F7-E7)</f>
        <v/>
      </c>
      <c r="H7" s="201" t="str">
        <f t="shared" ref="H7" si="1">IF(OR(E7=0,F7=E7),"",ROUND(G7/ABS(E7),4))</f>
        <v/>
      </c>
      <c r="I7" s="751"/>
    </row>
    <row r="8" spans="1:9" s="747" customFormat="1" ht="15" customHeight="1">
      <c r="A8" s="751"/>
      <c r="B8" s="229"/>
      <c r="C8" s="751"/>
      <c r="D8" s="753"/>
      <c r="E8" s="55"/>
      <c r="F8" s="754"/>
      <c r="G8" s="754" t="str">
        <f t="shared" ref="G8:G28" si="2">IF(F8=E8,"",F8-E8)</f>
        <v/>
      </c>
      <c r="H8" s="201" t="str">
        <f t="shared" ref="H8:H28" si="3">IF(OR(E8=0,F8=E8),"",ROUND(G8/ABS(E8),4))</f>
        <v/>
      </c>
      <c r="I8" s="751"/>
    </row>
    <row r="9" spans="1:9" s="747" customFormat="1" ht="15" customHeight="1">
      <c r="A9" s="751"/>
      <c r="B9" s="229"/>
      <c r="C9" s="751"/>
      <c r="D9" s="753"/>
      <c r="E9" s="55"/>
      <c r="F9" s="754"/>
      <c r="G9" s="754" t="str">
        <f t="shared" si="2"/>
        <v/>
      </c>
      <c r="H9" s="201" t="str">
        <f t="shared" si="3"/>
        <v/>
      </c>
      <c r="I9" s="751"/>
    </row>
    <row r="10" spans="1:9" s="747" customFormat="1" ht="15" customHeight="1">
      <c r="A10" s="751"/>
      <c r="B10" s="229"/>
      <c r="C10" s="751"/>
      <c r="D10" s="753"/>
      <c r="E10" s="55"/>
      <c r="F10" s="754"/>
      <c r="G10" s="754" t="str">
        <f t="shared" si="2"/>
        <v/>
      </c>
      <c r="H10" s="201" t="str">
        <f t="shared" si="3"/>
        <v/>
      </c>
      <c r="I10" s="751"/>
    </row>
    <row r="11" spans="1:9" s="747" customFormat="1" ht="15" customHeight="1">
      <c r="A11" s="751"/>
      <c r="B11" s="229"/>
      <c r="C11" s="751"/>
      <c r="D11" s="753"/>
      <c r="E11" s="55"/>
      <c r="F11" s="754"/>
      <c r="G11" s="754" t="str">
        <f t="shared" si="2"/>
        <v/>
      </c>
      <c r="H11" s="201" t="str">
        <f t="shared" si="3"/>
        <v/>
      </c>
      <c r="I11" s="751"/>
    </row>
    <row r="12" spans="1:9" s="747" customFormat="1" ht="15" customHeight="1">
      <c r="A12" s="751"/>
      <c r="B12" s="229"/>
      <c r="C12" s="751"/>
      <c r="D12" s="753"/>
      <c r="E12" s="55"/>
      <c r="F12" s="754"/>
      <c r="G12" s="754" t="str">
        <f t="shared" si="2"/>
        <v/>
      </c>
      <c r="H12" s="201" t="str">
        <f t="shared" si="3"/>
        <v/>
      </c>
      <c r="I12" s="751"/>
    </row>
    <row r="13" spans="1:9" s="747" customFormat="1" ht="15" customHeight="1">
      <c r="A13" s="751"/>
      <c r="B13" s="229"/>
      <c r="C13" s="751"/>
      <c r="D13" s="753"/>
      <c r="E13" s="55"/>
      <c r="F13" s="754"/>
      <c r="G13" s="754" t="str">
        <f t="shared" si="2"/>
        <v/>
      </c>
      <c r="H13" s="201" t="str">
        <f t="shared" si="3"/>
        <v/>
      </c>
      <c r="I13" s="751"/>
    </row>
    <row r="14" spans="1:9" s="747" customFormat="1" ht="15" customHeight="1">
      <c r="A14" s="751"/>
      <c r="B14" s="229"/>
      <c r="C14" s="751"/>
      <c r="D14" s="753"/>
      <c r="E14" s="55"/>
      <c r="F14" s="754"/>
      <c r="G14" s="754" t="str">
        <f t="shared" si="2"/>
        <v/>
      </c>
      <c r="H14" s="201" t="str">
        <f t="shared" si="3"/>
        <v/>
      </c>
      <c r="I14" s="751"/>
    </row>
    <row r="15" spans="1:9" s="747" customFormat="1" ht="15" customHeight="1">
      <c r="A15" s="751"/>
      <c r="B15" s="229"/>
      <c r="C15" s="751"/>
      <c r="D15" s="753"/>
      <c r="E15" s="55"/>
      <c r="F15" s="754"/>
      <c r="G15" s="754" t="str">
        <f t="shared" si="2"/>
        <v/>
      </c>
      <c r="H15" s="201" t="str">
        <f t="shared" si="3"/>
        <v/>
      </c>
      <c r="I15" s="751"/>
    </row>
    <row r="16" spans="1:9" s="747" customFormat="1" ht="15" customHeight="1">
      <c r="A16" s="751"/>
      <c r="B16" s="229"/>
      <c r="C16" s="751"/>
      <c r="D16" s="753"/>
      <c r="E16" s="55"/>
      <c r="F16" s="754"/>
      <c r="G16" s="754" t="str">
        <f t="shared" si="2"/>
        <v/>
      </c>
      <c r="H16" s="201" t="str">
        <f t="shared" si="3"/>
        <v/>
      </c>
      <c r="I16" s="751"/>
    </row>
    <row r="17" spans="1:9" s="747" customFormat="1" ht="15" customHeight="1">
      <c r="A17" s="751"/>
      <c r="B17" s="229"/>
      <c r="C17" s="751"/>
      <c r="D17" s="753"/>
      <c r="E17" s="55"/>
      <c r="F17" s="754"/>
      <c r="G17" s="754" t="str">
        <f t="shared" si="2"/>
        <v/>
      </c>
      <c r="H17" s="201" t="str">
        <f t="shared" si="3"/>
        <v/>
      </c>
      <c r="I17" s="751"/>
    </row>
    <row r="18" spans="1:9" s="747" customFormat="1" ht="15" customHeight="1">
      <c r="A18" s="751"/>
      <c r="B18" s="229"/>
      <c r="C18" s="751"/>
      <c r="D18" s="753"/>
      <c r="E18" s="55"/>
      <c r="F18" s="754"/>
      <c r="G18" s="754" t="str">
        <f t="shared" si="2"/>
        <v/>
      </c>
      <c r="H18" s="201" t="str">
        <f t="shared" si="3"/>
        <v/>
      </c>
      <c r="I18" s="751"/>
    </row>
    <row r="19" spans="1:9" s="747" customFormat="1" ht="15" customHeight="1">
      <c r="A19" s="751"/>
      <c r="B19" s="229"/>
      <c r="C19" s="751"/>
      <c r="D19" s="753"/>
      <c r="E19" s="55"/>
      <c r="F19" s="754"/>
      <c r="G19" s="754" t="str">
        <f t="shared" si="2"/>
        <v/>
      </c>
      <c r="H19" s="201" t="str">
        <f t="shared" si="3"/>
        <v/>
      </c>
      <c r="I19" s="751"/>
    </row>
    <row r="20" spans="1:9" s="747" customFormat="1" ht="15" customHeight="1">
      <c r="A20" s="751"/>
      <c r="B20" s="229"/>
      <c r="C20" s="751"/>
      <c r="D20" s="753"/>
      <c r="E20" s="55"/>
      <c r="F20" s="754"/>
      <c r="G20" s="754" t="str">
        <f t="shared" si="2"/>
        <v/>
      </c>
      <c r="H20" s="201" t="str">
        <f t="shared" si="3"/>
        <v/>
      </c>
      <c r="I20" s="751"/>
    </row>
    <row r="21" spans="1:9" s="747" customFormat="1" ht="15" customHeight="1">
      <c r="A21" s="751"/>
      <c r="B21" s="229"/>
      <c r="C21" s="751"/>
      <c r="D21" s="753"/>
      <c r="E21" s="55"/>
      <c r="F21" s="754"/>
      <c r="G21" s="754" t="str">
        <f t="shared" si="2"/>
        <v/>
      </c>
      <c r="H21" s="201" t="str">
        <f t="shared" si="3"/>
        <v/>
      </c>
      <c r="I21" s="751"/>
    </row>
    <row r="22" spans="1:9" s="747" customFormat="1" ht="15" customHeight="1">
      <c r="A22" s="751"/>
      <c r="B22" s="229"/>
      <c r="C22" s="751"/>
      <c r="D22" s="753"/>
      <c r="E22" s="755"/>
      <c r="F22" s="754"/>
      <c r="G22" s="754" t="str">
        <f t="shared" si="2"/>
        <v/>
      </c>
      <c r="H22" s="201" t="str">
        <f t="shared" si="3"/>
        <v/>
      </c>
      <c r="I22" s="751"/>
    </row>
    <row r="23" spans="1:9" s="747" customFormat="1" ht="15" customHeight="1">
      <c r="A23" s="751"/>
      <c r="B23" s="229"/>
      <c r="C23" s="751"/>
      <c r="D23" s="753"/>
      <c r="E23" s="755"/>
      <c r="F23" s="754"/>
      <c r="G23" s="754" t="str">
        <f t="shared" si="2"/>
        <v/>
      </c>
      <c r="H23" s="201" t="str">
        <f t="shared" si="3"/>
        <v/>
      </c>
      <c r="I23" s="751"/>
    </row>
    <row r="24" spans="1:9" s="747" customFormat="1" ht="15" customHeight="1">
      <c r="A24" s="751"/>
      <c r="B24" s="229"/>
      <c r="C24" s="751"/>
      <c r="D24" s="753"/>
      <c r="E24" s="755"/>
      <c r="F24" s="754"/>
      <c r="G24" s="754" t="str">
        <f t="shared" si="2"/>
        <v/>
      </c>
      <c r="H24" s="201" t="str">
        <f t="shared" si="3"/>
        <v/>
      </c>
      <c r="I24" s="751"/>
    </row>
    <row r="25" spans="1:9" s="747" customFormat="1" ht="15" customHeight="1">
      <c r="A25" s="751"/>
      <c r="B25" s="229"/>
      <c r="C25" s="751"/>
      <c r="D25" s="753"/>
      <c r="E25" s="755"/>
      <c r="F25" s="754"/>
      <c r="G25" s="754" t="str">
        <f t="shared" si="2"/>
        <v/>
      </c>
      <c r="H25" s="201" t="str">
        <f t="shared" si="3"/>
        <v/>
      </c>
      <c r="I25" s="751"/>
    </row>
    <row r="26" spans="1:9" s="747" customFormat="1" ht="15" customHeight="1">
      <c r="A26" s="751"/>
      <c r="B26" s="229"/>
      <c r="C26" s="751"/>
      <c r="D26" s="753"/>
      <c r="E26" s="755"/>
      <c r="F26" s="754"/>
      <c r="G26" s="754" t="str">
        <f t="shared" si="2"/>
        <v/>
      </c>
      <c r="H26" s="201" t="str">
        <f t="shared" si="3"/>
        <v/>
      </c>
      <c r="I26" s="751"/>
    </row>
    <row r="27" spans="1:9" s="747" customFormat="1" ht="15" customHeight="1">
      <c r="A27" s="751"/>
      <c r="B27" s="229"/>
      <c r="C27" s="751"/>
      <c r="D27" s="753"/>
      <c r="E27" s="55"/>
      <c r="F27" s="754"/>
      <c r="G27" s="754" t="str">
        <f t="shared" si="2"/>
        <v/>
      </c>
      <c r="H27" s="201" t="str">
        <f t="shared" si="3"/>
        <v/>
      </c>
      <c r="I27" s="751"/>
    </row>
    <row r="28" spans="1:9" s="748" customFormat="1" ht="15" customHeight="1">
      <c r="A28" s="1004" t="s">
        <v>299</v>
      </c>
      <c r="B28" s="1004"/>
      <c r="C28" s="751"/>
      <c r="D28" s="756"/>
      <c r="E28" s="55">
        <f>SUM(E7:E27)</f>
        <v>0</v>
      </c>
      <c r="F28" s="55">
        <f>SUM(F7:F27)</f>
        <v>0</v>
      </c>
      <c r="G28" s="754" t="str">
        <f t="shared" si="2"/>
        <v/>
      </c>
      <c r="H28" s="201" t="str">
        <f t="shared" si="3"/>
        <v/>
      </c>
      <c r="I28" s="289"/>
    </row>
    <row r="29" spans="1:9" s="748" customFormat="1" ht="15" customHeight="1">
      <c r="A29" s="96" t="str">
        <f>基本情况!C31</f>
        <v>产权持有单位填表人：田仕军</v>
      </c>
      <c r="B29" s="208"/>
      <c r="D29" s="757"/>
      <c r="E29" s="758"/>
      <c r="F29" s="748" t="str">
        <f>基本情况!D31</f>
        <v>评估人员：邓泽华、余颖莉、李英婕</v>
      </c>
    </row>
    <row r="30" spans="1:9" s="748" customFormat="1" ht="15" customHeight="1">
      <c r="A30" s="1005" t="str">
        <f>基本情况!C2</f>
        <v>填表日期：2022年4月26日</v>
      </c>
      <c r="B30" s="1005"/>
      <c r="D30" s="757"/>
      <c r="E30" s="759"/>
    </row>
    <row r="31" spans="1:9" ht="14.25" customHeight="1">
      <c r="E31" s="760"/>
    </row>
  </sheetData>
  <autoFilter ref="A6:I30"/>
  <mergeCells count="4">
    <mergeCell ref="A1:I1"/>
    <mergeCell ref="A2:I2"/>
    <mergeCell ref="A28:B28"/>
    <mergeCell ref="A30:B30"/>
  </mergeCells>
  <phoneticPr fontId="24" type="noConversion"/>
  <hyperlinks>
    <hyperlink ref="I3" location="基本情况!A1" display="表3-10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29"/>
  <sheetViews>
    <sheetView view="pageBreakPreview" zoomScaleNormal="100" zoomScaleSheetLayoutView="100" workbookViewId="0">
      <pane xSplit="1" ySplit="6" topLeftCell="B22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25.625" style="4" customWidth="1"/>
    <col min="3" max="3" width="12.375" style="4" customWidth="1"/>
    <col min="4" max="4" width="12.875" style="4" customWidth="1"/>
    <col min="5" max="5" width="9" style="4" customWidth="1"/>
    <col min="6" max="6" width="14" style="4" customWidth="1"/>
    <col min="7" max="8" width="12.625" style="4" customWidth="1"/>
    <col min="9" max="9" width="7.125" style="4" customWidth="1"/>
    <col min="10" max="10" width="10.5" style="4" customWidth="1"/>
    <col min="11" max="16384" width="9" style="4"/>
  </cols>
  <sheetData>
    <row r="1" spans="1:10" ht="30" customHeight="1">
      <c r="A1" s="939" t="s">
        <v>456</v>
      </c>
      <c r="B1" s="939"/>
      <c r="C1" s="939"/>
      <c r="D1" s="939"/>
      <c r="E1" s="939"/>
      <c r="F1" s="939"/>
      <c r="G1" s="939"/>
      <c r="H1" s="939"/>
      <c r="I1" s="939"/>
      <c r="J1" s="939"/>
    </row>
    <row r="2" spans="1:10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</row>
    <row r="3" spans="1:10" ht="14.25" customHeight="1">
      <c r="J3" s="16" t="s">
        <v>457</v>
      </c>
    </row>
    <row r="4" spans="1:10" ht="14.25" customHeight="1">
      <c r="J4" s="16"/>
    </row>
    <row r="5" spans="1:10" ht="14.25" customHeight="1">
      <c r="A5" s="3" t="str">
        <f>基本情况!B2</f>
        <v>产权持有单位：瓮福（集团）有限责任公司</v>
      </c>
      <c r="J5" s="17" t="s">
        <v>247</v>
      </c>
    </row>
    <row r="6" spans="1:10" s="1" customFormat="1" ht="16.5" customHeight="1">
      <c r="A6" s="6" t="s">
        <v>219</v>
      </c>
      <c r="B6" s="6" t="s">
        <v>450</v>
      </c>
      <c r="C6" s="6" t="s">
        <v>357</v>
      </c>
      <c r="D6" s="6" t="s">
        <v>451</v>
      </c>
      <c r="E6" s="6" t="s">
        <v>318</v>
      </c>
      <c r="F6" s="6" t="s">
        <v>250</v>
      </c>
      <c r="G6" s="6" t="s">
        <v>251</v>
      </c>
      <c r="H6" s="6" t="s">
        <v>252</v>
      </c>
      <c r="I6" s="6" t="s">
        <v>253</v>
      </c>
      <c r="J6" s="6" t="s">
        <v>258</v>
      </c>
    </row>
    <row r="7" spans="1:10" s="76" customFormat="1" ht="16.5" customHeight="1">
      <c r="A7" s="297" t="s">
        <v>275</v>
      </c>
      <c r="B7" s="90"/>
      <c r="C7" s="65"/>
      <c r="D7" s="90"/>
      <c r="E7" s="65"/>
      <c r="F7" s="72"/>
      <c r="G7" s="72"/>
      <c r="H7" s="72" t="str">
        <f t="shared" ref="H7" si="0">IF(G7=F7,"",G7-F7)</f>
        <v/>
      </c>
      <c r="I7" s="325" t="str">
        <f t="shared" ref="I7" si="1">IF(OR(F7=0,G7=F7),"",ROUND(H7/ABS(F7),4))</f>
        <v/>
      </c>
      <c r="J7" s="90"/>
    </row>
    <row r="8" spans="1:10" ht="16.5" customHeight="1">
      <c r="A8" s="13" t="s">
        <v>276</v>
      </c>
      <c r="B8" s="14"/>
      <c r="C8" s="65"/>
      <c r="D8" s="14"/>
      <c r="E8" s="15"/>
      <c r="F8" s="11"/>
      <c r="G8" s="72"/>
      <c r="H8" s="72" t="str">
        <f t="shared" ref="H8:H27" si="2">IF(G8=F8,"",G8-F8)</f>
        <v/>
      </c>
      <c r="I8" s="325" t="str">
        <f t="shared" ref="I8:I27" si="3">IF(OR(F8=0,G8=F8),"",ROUND(H8/ABS(F8),4))</f>
        <v/>
      </c>
      <c r="J8" s="18"/>
    </row>
    <row r="9" spans="1:10" ht="16.5" customHeight="1">
      <c r="A9" s="13"/>
      <c r="B9" s="14"/>
      <c r="C9" s="15"/>
      <c r="D9" s="15"/>
      <c r="E9" s="15"/>
      <c r="F9" s="11"/>
      <c r="G9" s="11"/>
      <c r="H9" s="72" t="str">
        <f t="shared" si="2"/>
        <v/>
      </c>
      <c r="I9" s="325" t="str">
        <f t="shared" si="3"/>
        <v/>
      </c>
      <c r="J9" s="18"/>
    </row>
    <row r="10" spans="1:10" ht="16.5" customHeight="1">
      <c r="A10" s="13"/>
      <c r="B10" s="14"/>
      <c r="C10" s="15"/>
      <c r="D10" s="15"/>
      <c r="E10" s="15"/>
      <c r="F10" s="11"/>
      <c r="G10" s="11"/>
      <c r="H10" s="72" t="str">
        <f t="shared" si="2"/>
        <v/>
      </c>
      <c r="I10" s="325" t="str">
        <f t="shared" si="3"/>
        <v/>
      </c>
      <c r="J10" s="18"/>
    </row>
    <row r="11" spans="1:10" ht="16.5" customHeight="1">
      <c r="A11" s="13"/>
      <c r="B11" s="14"/>
      <c r="C11" s="15"/>
      <c r="D11" s="15"/>
      <c r="E11" s="15"/>
      <c r="F11" s="11"/>
      <c r="G11" s="11"/>
      <c r="H11" s="72" t="str">
        <f t="shared" si="2"/>
        <v/>
      </c>
      <c r="I11" s="325" t="str">
        <f t="shared" si="3"/>
        <v/>
      </c>
      <c r="J11" s="18"/>
    </row>
    <row r="12" spans="1:10" ht="16.5" customHeight="1">
      <c r="A12" s="13"/>
      <c r="B12" s="14"/>
      <c r="C12" s="15"/>
      <c r="D12" s="15"/>
      <c r="E12" s="15"/>
      <c r="F12" s="11"/>
      <c r="G12" s="11"/>
      <c r="H12" s="72" t="str">
        <f t="shared" si="2"/>
        <v/>
      </c>
      <c r="I12" s="325" t="str">
        <f t="shared" si="3"/>
        <v/>
      </c>
      <c r="J12" s="18"/>
    </row>
    <row r="13" spans="1:10" ht="16.5" customHeight="1">
      <c r="A13" s="13"/>
      <c r="B13" s="14"/>
      <c r="C13" s="15"/>
      <c r="D13" s="15"/>
      <c r="E13" s="15"/>
      <c r="F13" s="11"/>
      <c r="G13" s="11"/>
      <c r="H13" s="72" t="str">
        <f t="shared" si="2"/>
        <v/>
      </c>
      <c r="I13" s="325" t="str">
        <f t="shared" si="3"/>
        <v/>
      </c>
      <c r="J13" s="18"/>
    </row>
    <row r="14" spans="1:10" ht="16.5" customHeight="1">
      <c r="A14" s="13"/>
      <c r="B14" s="14"/>
      <c r="C14" s="15"/>
      <c r="D14" s="15"/>
      <c r="E14" s="15"/>
      <c r="F14" s="11"/>
      <c r="G14" s="11"/>
      <c r="H14" s="72" t="str">
        <f t="shared" si="2"/>
        <v/>
      </c>
      <c r="I14" s="325" t="str">
        <f t="shared" si="3"/>
        <v/>
      </c>
      <c r="J14" s="18"/>
    </row>
    <row r="15" spans="1:10" ht="16.5" customHeight="1">
      <c r="A15" s="13"/>
      <c r="B15" s="14"/>
      <c r="C15" s="15"/>
      <c r="D15" s="15"/>
      <c r="E15" s="15"/>
      <c r="F15" s="11"/>
      <c r="G15" s="11"/>
      <c r="H15" s="72" t="str">
        <f t="shared" si="2"/>
        <v/>
      </c>
      <c r="I15" s="325" t="str">
        <f t="shared" si="3"/>
        <v/>
      </c>
      <c r="J15" s="18"/>
    </row>
    <row r="16" spans="1:10" ht="16.5" customHeight="1">
      <c r="A16" s="13"/>
      <c r="B16" s="14"/>
      <c r="C16" s="15"/>
      <c r="D16" s="15"/>
      <c r="E16" s="15"/>
      <c r="F16" s="11"/>
      <c r="G16" s="11"/>
      <c r="H16" s="72" t="str">
        <f t="shared" si="2"/>
        <v/>
      </c>
      <c r="I16" s="325" t="str">
        <f t="shared" si="3"/>
        <v/>
      </c>
      <c r="J16" s="18"/>
    </row>
    <row r="17" spans="1:10" ht="16.5" customHeight="1">
      <c r="A17" s="13"/>
      <c r="B17" s="14"/>
      <c r="C17" s="15"/>
      <c r="D17" s="15"/>
      <c r="E17" s="15"/>
      <c r="F17" s="11"/>
      <c r="G17" s="11"/>
      <c r="H17" s="72" t="str">
        <f t="shared" si="2"/>
        <v/>
      </c>
      <c r="I17" s="325" t="str">
        <f t="shared" si="3"/>
        <v/>
      </c>
      <c r="J17" s="18"/>
    </row>
    <row r="18" spans="1:10" ht="16.5" customHeight="1">
      <c r="A18" s="13"/>
      <c r="B18" s="14"/>
      <c r="C18" s="15"/>
      <c r="D18" s="15"/>
      <c r="E18" s="15"/>
      <c r="F18" s="11"/>
      <c r="G18" s="11"/>
      <c r="H18" s="72" t="str">
        <f t="shared" si="2"/>
        <v/>
      </c>
      <c r="I18" s="325" t="str">
        <f t="shared" si="3"/>
        <v/>
      </c>
      <c r="J18" s="18"/>
    </row>
    <row r="19" spans="1:10" ht="16.5" customHeight="1">
      <c r="A19" s="13"/>
      <c r="B19" s="14"/>
      <c r="C19" s="15"/>
      <c r="D19" s="15"/>
      <c r="E19" s="15"/>
      <c r="F19" s="11"/>
      <c r="G19" s="11"/>
      <c r="H19" s="72" t="str">
        <f t="shared" si="2"/>
        <v/>
      </c>
      <c r="I19" s="325" t="str">
        <f t="shared" si="3"/>
        <v/>
      </c>
      <c r="J19" s="18"/>
    </row>
    <row r="20" spans="1:10" ht="16.5" customHeight="1">
      <c r="A20" s="13"/>
      <c r="B20" s="14"/>
      <c r="C20" s="15"/>
      <c r="D20" s="15"/>
      <c r="E20" s="15"/>
      <c r="F20" s="11"/>
      <c r="G20" s="11"/>
      <c r="H20" s="72" t="str">
        <f t="shared" si="2"/>
        <v/>
      </c>
      <c r="I20" s="325" t="str">
        <f t="shared" si="3"/>
        <v/>
      </c>
      <c r="J20" s="18"/>
    </row>
    <row r="21" spans="1:10" ht="16.5" customHeight="1">
      <c r="A21" s="13"/>
      <c r="B21" s="14"/>
      <c r="C21" s="15"/>
      <c r="D21" s="15"/>
      <c r="E21" s="15"/>
      <c r="F21" s="11"/>
      <c r="G21" s="11"/>
      <c r="H21" s="72" t="str">
        <f t="shared" si="2"/>
        <v/>
      </c>
      <c r="I21" s="325" t="str">
        <f t="shared" si="3"/>
        <v/>
      </c>
      <c r="J21" s="18"/>
    </row>
    <row r="22" spans="1:10" ht="16.5" customHeight="1">
      <c r="A22" s="13"/>
      <c r="B22" s="14"/>
      <c r="C22" s="15"/>
      <c r="D22" s="15"/>
      <c r="E22" s="15"/>
      <c r="F22" s="11"/>
      <c r="G22" s="11"/>
      <c r="H22" s="72" t="str">
        <f t="shared" si="2"/>
        <v/>
      </c>
      <c r="I22" s="325" t="str">
        <f t="shared" si="3"/>
        <v/>
      </c>
      <c r="J22" s="18"/>
    </row>
    <row r="23" spans="1:10" ht="16.5" customHeight="1">
      <c r="A23" s="13"/>
      <c r="B23" s="14"/>
      <c r="C23" s="15"/>
      <c r="D23" s="15"/>
      <c r="E23" s="15"/>
      <c r="F23" s="11"/>
      <c r="G23" s="11"/>
      <c r="H23" s="72" t="str">
        <f t="shared" si="2"/>
        <v/>
      </c>
      <c r="I23" s="325" t="str">
        <f t="shared" si="3"/>
        <v/>
      </c>
      <c r="J23" s="18"/>
    </row>
    <row r="24" spans="1:10" ht="16.5" customHeight="1">
      <c r="A24" s="13"/>
      <c r="B24" s="14"/>
      <c r="C24" s="15"/>
      <c r="D24" s="15"/>
      <c r="E24" s="15"/>
      <c r="F24" s="11"/>
      <c r="G24" s="11"/>
      <c r="H24" s="72" t="str">
        <f t="shared" si="2"/>
        <v/>
      </c>
      <c r="I24" s="325" t="str">
        <f t="shared" si="3"/>
        <v/>
      </c>
      <c r="J24" s="18"/>
    </row>
    <row r="25" spans="1:10" ht="16.5" customHeight="1">
      <c r="A25" s="13"/>
      <c r="B25" s="14"/>
      <c r="C25" s="15"/>
      <c r="D25" s="15"/>
      <c r="E25" s="15"/>
      <c r="F25" s="11"/>
      <c r="G25" s="11"/>
      <c r="H25" s="72" t="str">
        <f t="shared" si="2"/>
        <v/>
      </c>
      <c r="I25" s="325" t="str">
        <f t="shared" si="3"/>
        <v/>
      </c>
      <c r="J25" s="18"/>
    </row>
    <row r="26" spans="1:10" ht="16.5" customHeight="1">
      <c r="A26" s="13"/>
      <c r="B26" s="14"/>
      <c r="C26" s="15"/>
      <c r="D26" s="15"/>
      <c r="E26" s="15"/>
      <c r="F26" s="11"/>
      <c r="G26" s="11"/>
      <c r="H26" s="72" t="str">
        <f t="shared" si="2"/>
        <v/>
      </c>
      <c r="I26" s="325" t="str">
        <f t="shared" si="3"/>
        <v/>
      </c>
      <c r="J26" s="18"/>
    </row>
    <row r="27" spans="1:10" ht="16.5" customHeight="1">
      <c r="A27" s="946" t="s">
        <v>255</v>
      </c>
      <c r="B27" s="946"/>
      <c r="C27" s="6"/>
      <c r="D27" s="6"/>
      <c r="E27" s="6"/>
      <c r="F27" s="11">
        <f>SUM(F7:F26)</f>
        <v>0</v>
      </c>
      <c r="G27" s="11">
        <f>SUM(G7:G26)</f>
        <v>0</v>
      </c>
      <c r="H27" s="72" t="str">
        <f t="shared" si="2"/>
        <v/>
      </c>
      <c r="I27" s="325" t="str">
        <f t="shared" si="3"/>
        <v/>
      </c>
      <c r="J27" s="18"/>
    </row>
    <row r="28" spans="1:10" ht="14.25" customHeight="1">
      <c r="A28" s="3" t="str">
        <f>基本情况!C32</f>
        <v>产权持有单位填表人：田仕军</v>
      </c>
      <c r="G28" s="4" t="str">
        <f>基本情况!D32</f>
        <v>评估人员：邓泽华、余颖莉、李英婕</v>
      </c>
    </row>
    <row r="29" spans="1:10" ht="14.25" customHeight="1">
      <c r="A29" s="3" t="str">
        <f>基本情况!C2</f>
        <v>填表日期：2022年4月26日</v>
      </c>
    </row>
  </sheetData>
  <mergeCells count="3">
    <mergeCell ref="A1:J1"/>
    <mergeCell ref="A2:J2"/>
    <mergeCell ref="A27:B27"/>
  </mergeCells>
  <phoneticPr fontId="24" type="noConversion"/>
  <hyperlinks>
    <hyperlink ref="J3" location="基本情况!A1" display="表3-1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F27"/>
  <sheetViews>
    <sheetView view="pageBreakPreview" zoomScaleNormal="100" zoomScaleSheetLayoutView="100" workbookViewId="0">
      <pane xSplit="2" ySplit="6" topLeftCell="C16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25.625" style="4" customWidth="1"/>
    <col min="3" max="4" width="24.625" style="4" customWidth="1"/>
    <col min="5" max="5" width="21.375" style="4" customWidth="1"/>
    <col min="6" max="6" width="20.625" style="4" customWidth="1"/>
    <col min="7" max="16384" width="9" style="4"/>
  </cols>
  <sheetData>
    <row r="1" spans="1:6" ht="30" customHeight="1">
      <c r="A1" s="939" t="s">
        <v>458</v>
      </c>
      <c r="B1" s="939"/>
      <c r="C1" s="939"/>
      <c r="D1" s="939"/>
      <c r="E1" s="939"/>
      <c r="F1" s="939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459</v>
      </c>
    </row>
    <row r="4" spans="1:6" ht="14.25" customHeight="1">
      <c r="F4" s="70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s="1" customFormat="1" ht="16.5" customHeight="1">
      <c r="A7" s="13" t="s">
        <v>66</v>
      </c>
      <c r="B7" s="275" t="s">
        <v>67</v>
      </c>
      <c r="C7" s="745">
        <f>'4.1可供出售金融资产汇总'!C27</f>
        <v>0</v>
      </c>
      <c r="D7" s="745">
        <f>'4.1可供出售金融资产汇总'!D27</f>
        <v>0</v>
      </c>
      <c r="E7" s="746" t="str">
        <f t="shared" ref="E7" si="0">IF(D7=C7,"",D7-C7)</f>
        <v/>
      </c>
      <c r="F7" s="257" t="str">
        <f t="shared" ref="F7" si="1">IF(OR(C7=0,D7=C7),"",ROUND(E7/ABS(C7),4))</f>
        <v/>
      </c>
    </row>
    <row r="8" spans="1:6" s="1" customFormat="1" ht="16.5" customHeight="1">
      <c r="A8" s="13" t="s">
        <v>68</v>
      </c>
      <c r="B8" s="275" t="s">
        <v>69</v>
      </c>
      <c r="C8" s="745">
        <f>'4.2持有至到期投资'!H27</f>
        <v>0</v>
      </c>
      <c r="D8" s="745">
        <f>'4.2持有至到期投资'!I27</f>
        <v>0</v>
      </c>
      <c r="E8" s="746" t="str">
        <f t="shared" ref="E8:E25" si="2">IF(D8=C8,"",D8-C8)</f>
        <v/>
      </c>
      <c r="F8" s="257" t="str">
        <f t="shared" ref="F8:F25" si="3">IF(OR(C8=0,D8=C8),"",ROUND(E8/ABS(C8),4))</f>
        <v/>
      </c>
    </row>
    <row r="9" spans="1:6" ht="16.5" customHeight="1">
      <c r="A9" s="13" t="s">
        <v>70</v>
      </c>
      <c r="B9" s="71" t="s">
        <v>71</v>
      </c>
      <c r="C9" s="11">
        <f>'4.3长期应收款'!E27</f>
        <v>0</v>
      </c>
      <c r="D9" s="11">
        <f>'4.3长期应收款'!F27</f>
        <v>0</v>
      </c>
      <c r="E9" s="746" t="str">
        <f t="shared" si="2"/>
        <v/>
      </c>
      <c r="F9" s="257" t="str">
        <f t="shared" si="3"/>
        <v/>
      </c>
    </row>
    <row r="10" spans="1:6" ht="16.5" customHeight="1">
      <c r="A10" s="13" t="s">
        <v>72</v>
      </c>
      <c r="B10" s="71" t="s">
        <v>73</v>
      </c>
      <c r="C10" s="11">
        <f>'4.4长期股权投资'!G26</f>
        <v>0</v>
      </c>
      <c r="D10" s="11">
        <f>'4.4长期股权投资'!H26</f>
        <v>0</v>
      </c>
      <c r="E10" s="746" t="str">
        <f t="shared" si="2"/>
        <v/>
      </c>
      <c r="F10" s="257" t="str">
        <f t="shared" si="3"/>
        <v/>
      </c>
    </row>
    <row r="11" spans="1:6" ht="16.5" customHeight="1">
      <c r="A11" s="13" t="s">
        <v>74</v>
      </c>
      <c r="B11" s="291" t="s">
        <v>75</v>
      </c>
      <c r="C11" s="11">
        <f>'4.5投资性房地产汇总'!C27</f>
        <v>0</v>
      </c>
      <c r="D11" s="11">
        <f>'4.5投资性房地产汇总'!D27</f>
        <v>0</v>
      </c>
      <c r="E11" s="746" t="str">
        <f t="shared" si="2"/>
        <v/>
      </c>
      <c r="F11" s="257" t="str">
        <f t="shared" si="3"/>
        <v/>
      </c>
    </row>
    <row r="12" spans="1:6" ht="16.5" customHeight="1">
      <c r="A12" s="13" t="s">
        <v>84</v>
      </c>
      <c r="B12" s="291" t="s">
        <v>85</v>
      </c>
      <c r="C12" s="11">
        <f>'4.6固定资产汇总'!D27</f>
        <v>14270921.449999999</v>
      </c>
      <c r="D12" s="11">
        <f>'4.6固定资产汇总'!F27</f>
        <v>1167898.93</v>
      </c>
      <c r="E12" s="746">
        <f t="shared" si="2"/>
        <v>-13103022.52</v>
      </c>
      <c r="F12" s="257">
        <f t="shared" si="3"/>
        <v>-0.91820000000000002</v>
      </c>
    </row>
    <row r="13" spans="1:6" ht="16.5" customHeight="1">
      <c r="A13" s="13" t="s">
        <v>100</v>
      </c>
      <c r="B13" s="291" t="s">
        <v>101</v>
      </c>
      <c r="C13" s="11">
        <f>'4.7在建工程汇总'!C27</f>
        <v>0</v>
      </c>
      <c r="D13" s="11">
        <f>'4.7在建工程汇总'!D27</f>
        <v>0</v>
      </c>
      <c r="E13" s="746" t="str">
        <f t="shared" si="2"/>
        <v/>
      </c>
      <c r="F13" s="257" t="str">
        <f t="shared" si="3"/>
        <v/>
      </c>
    </row>
    <row r="14" spans="1:6" ht="16.5" customHeight="1">
      <c r="A14" s="13" t="s">
        <v>106</v>
      </c>
      <c r="B14" s="291" t="s">
        <v>107</v>
      </c>
      <c r="C14" s="11">
        <f>'4.8生物资产'!H27</f>
        <v>0</v>
      </c>
      <c r="D14" s="11">
        <f>'4.8生物资产'!K27</f>
        <v>0</v>
      </c>
      <c r="E14" s="746" t="str">
        <f t="shared" si="2"/>
        <v/>
      </c>
      <c r="F14" s="257" t="str">
        <f t="shared" si="3"/>
        <v/>
      </c>
    </row>
    <row r="15" spans="1:6" ht="16.5" customHeight="1">
      <c r="A15" s="13" t="s">
        <v>108</v>
      </c>
      <c r="B15" s="291" t="s">
        <v>109</v>
      </c>
      <c r="C15" s="11">
        <f>'4.9油气资产'!I27</f>
        <v>0</v>
      </c>
      <c r="D15" s="11">
        <f>'4.9油气资产'!L27</f>
        <v>0</v>
      </c>
      <c r="E15" s="746" t="str">
        <f t="shared" si="2"/>
        <v/>
      </c>
      <c r="F15" s="257" t="str">
        <f t="shared" si="3"/>
        <v/>
      </c>
    </row>
    <row r="16" spans="1:6" ht="16.5" customHeight="1">
      <c r="A16" s="13" t="s">
        <v>110</v>
      </c>
      <c r="B16" s="291" t="s">
        <v>111</v>
      </c>
      <c r="C16" s="11">
        <f>'4.10无形资产汇总'!C27</f>
        <v>0</v>
      </c>
      <c r="D16" s="11">
        <f>'4.10无形资产汇总'!D27</f>
        <v>0</v>
      </c>
      <c r="E16" s="746" t="str">
        <f t="shared" si="2"/>
        <v/>
      </c>
      <c r="F16" s="257" t="str">
        <f t="shared" si="3"/>
        <v/>
      </c>
    </row>
    <row r="17" spans="1:6" ht="16.5" customHeight="1">
      <c r="A17" s="13" t="s">
        <v>118</v>
      </c>
      <c r="B17" s="291" t="s">
        <v>119</v>
      </c>
      <c r="C17" s="11">
        <f>'4.11开发支出'!D20</f>
        <v>0</v>
      </c>
      <c r="D17" s="11">
        <f>'4.11开发支出'!E20</f>
        <v>0</v>
      </c>
      <c r="E17" s="746" t="str">
        <f t="shared" si="2"/>
        <v/>
      </c>
      <c r="F17" s="257" t="str">
        <f t="shared" si="3"/>
        <v/>
      </c>
    </row>
    <row r="18" spans="1:6" ht="16.5" customHeight="1">
      <c r="A18" s="13" t="s">
        <v>120</v>
      </c>
      <c r="B18" s="291" t="s">
        <v>121</v>
      </c>
      <c r="C18" s="11">
        <f>'4.12商誉'!D27</f>
        <v>0</v>
      </c>
      <c r="D18" s="11">
        <f>'4.12商誉'!E27</f>
        <v>0</v>
      </c>
      <c r="E18" s="746" t="str">
        <f t="shared" si="2"/>
        <v/>
      </c>
      <c r="F18" s="257" t="str">
        <f t="shared" si="3"/>
        <v/>
      </c>
    </row>
    <row r="19" spans="1:6" ht="16.5" customHeight="1">
      <c r="A19" s="13" t="s">
        <v>122</v>
      </c>
      <c r="B19" s="291" t="s">
        <v>123</v>
      </c>
      <c r="C19" s="11">
        <f>'4.13长期待摊'!F27</f>
        <v>0</v>
      </c>
      <c r="D19" s="11">
        <f>'4.13长期待摊'!H27</f>
        <v>0</v>
      </c>
      <c r="E19" s="746" t="str">
        <f t="shared" si="2"/>
        <v/>
      </c>
      <c r="F19" s="257" t="str">
        <f t="shared" si="3"/>
        <v/>
      </c>
    </row>
    <row r="20" spans="1:6" ht="16.5" customHeight="1">
      <c r="A20" s="13" t="s">
        <v>124</v>
      </c>
      <c r="B20" s="291" t="s">
        <v>125</v>
      </c>
      <c r="C20" s="11">
        <f>'4.14递延所得税资产'!D26</f>
        <v>0</v>
      </c>
      <c r="D20" s="11">
        <f>'4.14递延所得税资产'!E26</f>
        <v>0</v>
      </c>
      <c r="E20" s="746" t="str">
        <f t="shared" si="2"/>
        <v/>
      </c>
      <c r="F20" s="257" t="str">
        <f t="shared" si="3"/>
        <v/>
      </c>
    </row>
    <row r="21" spans="1:6" ht="16.5" customHeight="1">
      <c r="A21" s="13" t="s">
        <v>126</v>
      </c>
      <c r="B21" s="291" t="s">
        <v>127</v>
      </c>
      <c r="C21" s="11">
        <f>'4.15其他非流动资产'!D24</f>
        <v>0</v>
      </c>
      <c r="D21" s="11">
        <f>'4.15其他非流动资产'!E24</f>
        <v>0</v>
      </c>
      <c r="E21" s="746" t="str">
        <f t="shared" si="2"/>
        <v/>
      </c>
      <c r="F21" s="257" t="str">
        <f t="shared" si="3"/>
        <v/>
      </c>
    </row>
    <row r="22" spans="1:6" ht="16.5" customHeight="1">
      <c r="A22" s="13"/>
      <c r="B22" s="14"/>
      <c r="C22" s="11"/>
      <c r="D22" s="11"/>
      <c r="E22" s="746" t="str">
        <f t="shared" si="2"/>
        <v/>
      </c>
      <c r="F22" s="257" t="str">
        <f t="shared" si="3"/>
        <v/>
      </c>
    </row>
    <row r="23" spans="1:6" ht="16.5" customHeight="1">
      <c r="A23" s="13"/>
      <c r="B23" s="14"/>
      <c r="C23" s="11"/>
      <c r="D23" s="11"/>
      <c r="E23" s="746" t="str">
        <f t="shared" si="2"/>
        <v/>
      </c>
      <c r="F23" s="257" t="str">
        <f t="shared" si="3"/>
        <v/>
      </c>
    </row>
    <row r="24" spans="1:6" ht="16.5" customHeight="1">
      <c r="A24" s="13"/>
      <c r="B24" s="14"/>
      <c r="C24" s="11"/>
      <c r="D24" s="11"/>
      <c r="E24" s="746" t="str">
        <f t="shared" si="2"/>
        <v/>
      </c>
      <c r="F24" s="257" t="str">
        <f t="shared" si="3"/>
        <v/>
      </c>
    </row>
    <row r="25" spans="1:6" ht="16.5" customHeight="1">
      <c r="A25" s="944" t="s">
        <v>255</v>
      </c>
      <c r="B25" s="944"/>
      <c r="C25" s="11">
        <f>SUM(C7:C21)</f>
        <v>14270921.449999999</v>
      </c>
      <c r="D25" s="11">
        <f>SUM(D7:D21)</f>
        <v>1167898.93</v>
      </c>
      <c r="E25" s="746">
        <f t="shared" si="2"/>
        <v>-13103022.52</v>
      </c>
      <c r="F25" s="257">
        <f t="shared" si="3"/>
        <v>-0.91820000000000002</v>
      </c>
    </row>
    <row r="26" spans="1:6" ht="14.25" customHeight="1">
      <c r="A26" s="3" t="str">
        <f>基本情况!C33</f>
        <v>产权持有单位填表人：田仕军</v>
      </c>
      <c r="D26" s="4" t="str">
        <f>基本情况!D33</f>
        <v>评估人员：邓泽华、余颖莉、李英婕</v>
      </c>
    </row>
    <row r="27" spans="1:6" ht="14.25" customHeight="1">
      <c r="A27" s="3" t="str">
        <f>基本情况!C2</f>
        <v>填表日期：2022年4月26日</v>
      </c>
    </row>
  </sheetData>
  <mergeCells count="3">
    <mergeCell ref="A1:F1"/>
    <mergeCell ref="A2:F2"/>
    <mergeCell ref="A25:B25"/>
  </mergeCells>
  <phoneticPr fontId="24" type="noConversion"/>
  <hyperlinks>
    <hyperlink ref="F3" location="基本情况!A1" display="表4"/>
    <hyperlink ref="B7" location="'4.1可供出售金融资产汇总'!A1" display="可供出售金融资产"/>
    <hyperlink ref="B8" location="'4.2持有至到期投资'!A1" display="持有至到期投资"/>
    <hyperlink ref="B9" location="'4.3长期应收款'!A1" display="长期应收款"/>
    <hyperlink ref="B10" location="'4.4长期股权投资'!A1" display="长期股权投资"/>
    <hyperlink ref="B11" location="'4.5投资性房地产汇总'!A1" display="投资性房地产"/>
    <hyperlink ref="B12" location="'4.6固定资产汇总'!A1" display="固定资产"/>
    <hyperlink ref="B13" location="'4.7在建工程汇总'!A1" display="在建工程"/>
    <hyperlink ref="B14" location="'4.8生物资产'!A1" display="生产性生物资产"/>
    <hyperlink ref="B15" location="'4.9油气资产'!A1" display="油气资产"/>
    <hyperlink ref="B16" location="'4.10无形资产汇总'!A1" display="无形资产"/>
    <hyperlink ref="B17" location="'4.11开发支出'!A1" display="开发支出"/>
    <hyperlink ref="B18" location="'4.12商誉'!A1" display="商誉"/>
    <hyperlink ref="B19" location="'4.13长期待摊'!A1" display="长期待摊费用"/>
    <hyperlink ref="B20" location="'4.14递延所得税资产'!A1" display="递延所得税资产"/>
    <hyperlink ref="B21" location="'4.15其他非流动资产'!A1" display="其他非流动资产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733" customWidth="1"/>
    <col min="2" max="2" width="28.625" style="734" customWidth="1"/>
    <col min="3" max="4" width="24.625" style="734" customWidth="1"/>
    <col min="5" max="5" width="21.5" style="734" customWidth="1"/>
    <col min="6" max="6" width="20.625" style="734" customWidth="1"/>
    <col min="7" max="16384" width="9" style="734"/>
  </cols>
  <sheetData>
    <row r="1" spans="1:6" ht="30" customHeight="1">
      <c r="A1" s="1006" t="s">
        <v>460</v>
      </c>
      <c r="B1" s="1006"/>
      <c r="C1" s="1006"/>
      <c r="D1" s="1006"/>
      <c r="E1" s="1006"/>
      <c r="F1" s="1006"/>
    </row>
    <row r="2" spans="1:6" s="731" customFormat="1" ht="14.25" customHeight="1">
      <c r="A2" s="1007" t="str">
        <f>[2]基本情况!C1</f>
        <v>评估基准日：2018年12月31日</v>
      </c>
      <c r="B2" s="1007"/>
      <c r="C2" s="1007"/>
      <c r="D2" s="1007"/>
      <c r="E2" s="1007"/>
      <c r="F2" s="1007"/>
    </row>
    <row r="3" spans="1:6" s="731" customFormat="1" ht="14.25" customHeight="1">
      <c r="A3" s="732"/>
      <c r="F3" s="735" t="s">
        <v>461</v>
      </c>
    </row>
    <row r="4" spans="1:6" s="731" customFormat="1" ht="14.25" customHeight="1">
      <c r="A4" s="732"/>
      <c r="F4" s="735"/>
    </row>
    <row r="5" spans="1:6" s="731" customFormat="1" ht="14.25" customHeight="1">
      <c r="A5" s="736" t="str">
        <f>基本情况!B2</f>
        <v>产权持有单位：瓮福（集团）有限责任公司</v>
      </c>
      <c r="F5" s="737" t="s">
        <v>462</v>
      </c>
    </row>
    <row r="6" spans="1:6" s="732" customFormat="1" ht="16.5" customHeight="1">
      <c r="A6" s="738" t="s">
        <v>7</v>
      </c>
      <c r="B6" s="738" t="s">
        <v>8</v>
      </c>
      <c r="C6" s="738" t="s">
        <v>185</v>
      </c>
      <c r="D6" s="738" t="s">
        <v>186</v>
      </c>
      <c r="E6" s="738" t="s">
        <v>187</v>
      </c>
      <c r="F6" s="738" t="s">
        <v>188</v>
      </c>
    </row>
    <row r="7" spans="1:6" s="731" customFormat="1" ht="16.5" customHeight="1">
      <c r="A7" s="739" t="s">
        <v>463</v>
      </c>
      <c r="B7" s="291" t="s">
        <v>464</v>
      </c>
      <c r="C7" s="740">
        <f>'4.1.1可出售—股票'!H26</f>
        <v>0</v>
      </c>
      <c r="D7" s="740">
        <f>'4.1.1可出售—股票'!I26</f>
        <v>0</v>
      </c>
      <c r="E7" s="740" t="str">
        <f t="shared" ref="E7" si="0">IF(D7=C7,"",D7-C7)</f>
        <v/>
      </c>
      <c r="F7" s="741" t="str">
        <f t="shared" ref="F7" si="1">IF(OR(C7=0,D7=C7),"",ROUND(E7/ABS(C7),4))</f>
        <v/>
      </c>
    </row>
    <row r="8" spans="1:6" s="731" customFormat="1" ht="16.5" customHeight="1">
      <c r="A8" s="739" t="s">
        <v>465</v>
      </c>
      <c r="B8" s="291" t="s">
        <v>466</v>
      </c>
      <c r="C8" s="740">
        <f>'4.1.2可出售—债券'!H27</f>
        <v>0</v>
      </c>
      <c r="D8" s="740">
        <f>'4.1.2可出售—债券'!I27</f>
        <v>0</v>
      </c>
      <c r="E8" s="740" t="str">
        <f t="shared" ref="E8:E9" si="2">IF(D8=C8,"",D8-C8)</f>
        <v/>
      </c>
      <c r="F8" s="741" t="str">
        <f t="shared" ref="F8:F9" si="3">IF(OR(C8=0,D8=C8),"",ROUND(E8/ABS(C8),4))</f>
        <v/>
      </c>
    </row>
    <row r="9" spans="1:6" s="731" customFormat="1" ht="16.5" customHeight="1">
      <c r="A9" s="739" t="s">
        <v>467</v>
      </c>
      <c r="B9" s="291" t="s">
        <v>468</v>
      </c>
      <c r="C9" s="740">
        <f>'4.1.3可出售—其他'!H26</f>
        <v>0</v>
      </c>
      <c r="D9" s="740">
        <f>'4.1.3可出售—其他'!I26</f>
        <v>0</v>
      </c>
      <c r="E9" s="740" t="str">
        <f t="shared" si="2"/>
        <v/>
      </c>
      <c r="F9" s="741" t="str">
        <f t="shared" si="3"/>
        <v/>
      </c>
    </row>
    <row r="10" spans="1:6" s="731" customFormat="1" ht="16.5" customHeight="1">
      <c r="A10" s="739"/>
      <c r="B10" s="742"/>
      <c r="C10" s="740"/>
      <c r="D10" s="740"/>
      <c r="E10" s="740"/>
      <c r="F10" s="741"/>
    </row>
    <row r="11" spans="1:6" s="731" customFormat="1" ht="16.5" customHeight="1">
      <c r="A11" s="739"/>
      <c r="B11" s="742"/>
      <c r="C11" s="740"/>
      <c r="D11" s="740"/>
      <c r="E11" s="740"/>
      <c r="F11" s="741"/>
    </row>
    <row r="12" spans="1:6" s="731" customFormat="1" ht="16.5" customHeight="1">
      <c r="A12" s="739"/>
      <c r="B12" s="742"/>
      <c r="C12" s="740"/>
      <c r="D12" s="740"/>
      <c r="E12" s="740"/>
      <c r="F12" s="741"/>
    </row>
    <row r="13" spans="1:6" s="731" customFormat="1" ht="16.5" customHeight="1">
      <c r="A13" s="739"/>
      <c r="B13" s="742"/>
      <c r="C13" s="740"/>
      <c r="D13" s="740"/>
      <c r="E13" s="740"/>
      <c r="F13" s="741"/>
    </row>
    <row r="14" spans="1:6" s="731" customFormat="1" ht="16.5" customHeight="1">
      <c r="A14" s="739"/>
      <c r="B14" s="742"/>
      <c r="C14" s="740"/>
      <c r="D14" s="740"/>
      <c r="E14" s="740"/>
      <c r="F14" s="741"/>
    </row>
    <row r="15" spans="1:6" s="731" customFormat="1" ht="16.5" customHeight="1">
      <c r="A15" s="739"/>
      <c r="B15" s="742"/>
      <c r="C15" s="740"/>
      <c r="D15" s="740"/>
      <c r="E15" s="740"/>
      <c r="F15" s="741"/>
    </row>
    <row r="16" spans="1:6" s="731" customFormat="1" ht="16.5" customHeight="1">
      <c r="A16" s="739"/>
      <c r="B16" s="742"/>
      <c r="C16" s="740"/>
      <c r="D16" s="740"/>
      <c r="E16" s="740"/>
      <c r="F16" s="741"/>
    </row>
    <row r="17" spans="1:6" s="731" customFormat="1" ht="16.5" customHeight="1">
      <c r="A17" s="739"/>
      <c r="B17" s="742"/>
      <c r="C17" s="740"/>
      <c r="D17" s="740"/>
      <c r="E17" s="740"/>
      <c r="F17" s="741"/>
    </row>
    <row r="18" spans="1:6" s="731" customFormat="1" ht="16.5" customHeight="1">
      <c r="A18" s="739"/>
      <c r="B18" s="742"/>
      <c r="C18" s="740"/>
      <c r="D18" s="740"/>
      <c r="E18" s="740"/>
      <c r="F18" s="741"/>
    </row>
    <row r="19" spans="1:6" s="731" customFormat="1" ht="16.5" customHeight="1">
      <c r="A19" s="739"/>
      <c r="B19" s="742"/>
      <c r="C19" s="740"/>
      <c r="D19" s="740"/>
      <c r="E19" s="740"/>
      <c r="F19" s="741"/>
    </row>
    <row r="20" spans="1:6" s="731" customFormat="1" ht="16.5" customHeight="1">
      <c r="A20" s="739"/>
      <c r="B20" s="742"/>
      <c r="C20" s="740"/>
      <c r="D20" s="740"/>
      <c r="E20" s="740"/>
      <c r="F20" s="741"/>
    </row>
    <row r="21" spans="1:6" s="731" customFormat="1" ht="16.5" customHeight="1">
      <c r="A21" s="739"/>
      <c r="B21" s="742"/>
      <c r="C21" s="740"/>
      <c r="D21" s="740"/>
      <c r="E21" s="740"/>
      <c r="F21" s="741"/>
    </row>
    <row r="22" spans="1:6" s="731" customFormat="1" ht="16.5" customHeight="1">
      <c r="A22" s="739"/>
      <c r="B22" s="742"/>
      <c r="C22" s="740"/>
      <c r="D22" s="740"/>
      <c r="E22" s="740"/>
      <c r="F22" s="741"/>
    </row>
    <row r="23" spans="1:6" s="731" customFormat="1" ht="16.5" customHeight="1">
      <c r="A23" s="739"/>
      <c r="B23" s="742"/>
      <c r="C23" s="740"/>
      <c r="D23" s="740"/>
      <c r="E23" s="740"/>
      <c r="F23" s="741"/>
    </row>
    <row r="24" spans="1:6" s="731" customFormat="1" ht="16.5" customHeight="1">
      <c r="A24" s="739"/>
      <c r="B24" s="742"/>
      <c r="C24" s="740"/>
      <c r="D24" s="740"/>
      <c r="E24" s="740"/>
      <c r="F24" s="741"/>
    </row>
    <row r="25" spans="1:6" s="731" customFormat="1" ht="16.5" customHeight="1">
      <c r="A25" s="739"/>
      <c r="B25" s="743"/>
      <c r="C25" s="740"/>
      <c r="D25" s="740"/>
      <c r="E25" s="740"/>
      <c r="F25" s="741"/>
    </row>
    <row r="26" spans="1:6" s="731" customFormat="1" ht="16.5" customHeight="1">
      <c r="A26" s="744"/>
      <c r="B26" s="743"/>
      <c r="C26" s="740"/>
      <c r="D26" s="740"/>
      <c r="E26" s="740"/>
      <c r="F26" s="741"/>
    </row>
    <row r="27" spans="1:6" s="731" customFormat="1" ht="16.5" customHeight="1">
      <c r="A27" s="1008" t="s">
        <v>469</v>
      </c>
      <c r="B27" s="1008"/>
      <c r="C27" s="740">
        <f>SUM(C7:C9)</f>
        <v>0</v>
      </c>
      <c r="D27" s="740">
        <f>SUM(D7:D9)</f>
        <v>0</v>
      </c>
      <c r="E27" s="740">
        <f>D27-C27</f>
        <v>0</v>
      </c>
      <c r="F27" s="741" t="e">
        <f>E27/C27</f>
        <v>#DIV/0!</v>
      </c>
    </row>
    <row r="28" spans="1:6" s="731" customFormat="1" ht="14.25" customHeight="1">
      <c r="A28" s="736"/>
    </row>
    <row r="29" spans="1:6" s="731" customFormat="1" ht="14.25" customHeight="1">
      <c r="A29" s="736" t="str">
        <f>[2]基本情况!C2</f>
        <v>填表日期：2019年7月22日</v>
      </c>
    </row>
  </sheetData>
  <mergeCells count="3">
    <mergeCell ref="A1:F1"/>
    <mergeCell ref="A2:F2"/>
    <mergeCell ref="A27:B27"/>
  </mergeCells>
  <phoneticPr fontId="24" type="noConversion"/>
  <hyperlinks>
    <hyperlink ref="F3" location="基本情况!A1" display="表4-1"/>
    <hyperlink ref="B7" location="'4.1.1可出售—股票'!A1" display="可供出售金融资产—股票投资"/>
    <hyperlink ref="B8" location="'4.1.2可出售—债券'!A1" display="可供出售金融资产—债券投资"/>
    <hyperlink ref="B9" location="'4.1.3可出售—其他'!A1" display="可供出售金融资产—其他投资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28"/>
  <sheetViews>
    <sheetView view="pageBreakPreview" zoomScaleNormal="100" zoomScaleSheetLayoutView="100" workbookViewId="0">
      <pane xSplit="1" ySplit="6" topLeftCell="B16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5.375" style="702" customWidth="1"/>
    <col min="2" max="2" width="18.125" style="703" customWidth="1"/>
    <col min="3" max="5" width="10.625" style="703" customWidth="1"/>
    <col min="6" max="6" width="10.5" style="703" customWidth="1"/>
    <col min="7" max="7" width="11.625" style="703" customWidth="1"/>
    <col min="8" max="8" width="13.375" style="703" customWidth="1"/>
    <col min="9" max="9" width="9.625" style="703" customWidth="1"/>
    <col min="10" max="10" width="9.875" style="703" customWidth="1"/>
    <col min="11" max="12" width="8.625" style="703" customWidth="1"/>
    <col min="13" max="16384" width="9" style="703"/>
  </cols>
  <sheetData>
    <row r="1" spans="1:12" ht="30" customHeight="1">
      <c r="A1" s="1009" t="s">
        <v>470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</row>
    <row r="2" spans="1:12" ht="14.25" customHeight="1">
      <c r="A2" s="1010" t="str">
        <f>[2]基本情况!C1</f>
        <v>评估基准日：2018年12月31日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</row>
    <row r="3" spans="1:12" ht="14.25" customHeight="1">
      <c r="L3" s="16" t="s">
        <v>471</v>
      </c>
    </row>
    <row r="4" spans="1:12" ht="14.25" customHeight="1">
      <c r="L4" s="16"/>
    </row>
    <row r="5" spans="1:12" ht="14.25" customHeight="1">
      <c r="A5" s="704" t="str">
        <f>基本情况!B2</f>
        <v>产权持有单位：瓮福（集团）有限责任公司</v>
      </c>
      <c r="L5" s="711" t="s">
        <v>247</v>
      </c>
    </row>
    <row r="6" spans="1:12" s="702" customFormat="1" ht="16.5" customHeight="1">
      <c r="A6" s="705" t="s">
        <v>219</v>
      </c>
      <c r="B6" s="705" t="s">
        <v>314</v>
      </c>
      <c r="C6" s="705" t="s">
        <v>472</v>
      </c>
      <c r="D6" s="705" t="s">
        <v>324</v>
      </c>
      <c r="E6" s="705" t="s">
        <v>317</v>
      </c>
      <c r="F6" s="705" t="s">
        <v>473</v>
      </c>
      <c r="G6" s="705" t="s">
        <v>474</v>
      </c>
      <c r="H6" s="705" t="s">
        <v>250</v>
      </c>
      <c r="I6" s="705" t="s">
        <v>251</v>
      </c>
      <c r="J6" s="705" t="s">
        <v>252</v>
      </c>
      <c r="K6" s="705" t="s">
        <v>253</v>
      </c>
      <c r="L6" s="705" t="s">
        <v>258</v>
      </c>
    </row>
    <row r="7" spans="1:12" s="702" customFormat="1" ht="16.5" customHeight="1">
      <c r="A7" s="705"/>
      <c r="B7" s="729"/>
      <c r="C7" s="705"/>
      <c r="D7" s="705"/>
      <c r="E7" s="730"/>
      <c r="F7" s="705"/>
      <c r="G7" s="235"/>
      <c r="H7" s="235"/>
      <c r="I7" s="705"/>
      <c r="J7" s="706" t="str">
        <f t="shared" ref="J7" si="0">IF(I7=H7,"",I7-H7)</f>
        <v/>
      </c>
      <c r="K7" s="257" t="str">
        <f t="shared" ref="K7" si="1">IF(OR(H7=0,I7=H7),"",ROUND(J7/ABS(H7),4))</f>
        <v/>
      </c>
      <c r="L7" s="705"/>
    </row>
    <row r="8" spans="1:12" ht="16.5" customHeight="1">
      <c r="A8" s="707"/>
      <c r="B8" s="708"/>
      <c r="C8" s="705"/>
      <c r="D8" s="709"/>
      <c r="E8" s="730"/>
      <c r="F8" s="710"/>
      <c r="G8" s="235"/>
      <c r="H8" s="235"/>
      <c r="I8" s="235"/>
      <c r="J8" s="706" t="str">
        <f t="shared" ref="J8:J26" si="2">IF(I8=H8,"",I8-H8)</f>
        <v/>
      </c>
      <c r="K8" s="257" t="str">
        <f t="shared" ref="K8:K26" si="3">IF(OR(H8=0,I8=H8),"",ROUND(J8/ABS(H8),4))</f>
        <v/>
      </c>
      <c r="L8" s="708"/>
    </row>
    <row r="9" spans="1:12" ht="16.5" customHeight="1">
      <c r="A9" s="707"/>
      <c r="B9" s="708"/>
      <c r="C9" s="708"/>
      <c r="D9" s="709"/>
      <c r="E9" s="708"/>
      <c r="F9" s="710"/>
      <c r="G9" s="706"/>
      <c r="H9" s="235"/>
      <c r="I9" s="235"/>
      <c r="J9" s="706" t="str">
        <f t="shared" si="2"/>
        <v/>
      </c>
      <c r="K9" s="257" t="str">
        <f t="shared" si="3"/>
        <v/>
      </c>
      <c r="L9" s="708"/>
    </row>
    <row r="10" spans="1:12" ht="16.5" customHeight="1">
      <c r="A10" s="707"/>
      <c r="B10" s="708"/>
      <c r="C10" s="708"/>
      <c r="D10" s="709"/>
      <c r="E10" s="708"/>
      <c r="F10" s="710"/>
      <c r="G10" s="706"/>
      <c r="H10" s="235"/>
      <c r="I10" s="235"/>
      <c r="J10" s="706" t="str">
        <f t="shared" si="2"/>
        <v/>
      </c>
      <c r="K10" s="257" t="str">
        <f t="shared" si="3"/>
        <v/>
      </c>
      <c r="L10" s="708"/>
    </row>
    <row r="11" spans="1:12" ht="16.5" customHeight="1">
      <c r="A11" s="707"/>
      <c r="B11" s="708"/>
      <c r="C11" s="708"/>
      <c r="D11" s="709"/>
      <c r="E11" s="708"/>
      <c r="F11" s="710"/>
      <c r="G11" s="706"/>
      <c r="H11" s="235"/>
      <c r="I11" s="235"/>
      <c r="J11" s="706" t="str">
        <f t="shared" si="2"/>
        <v/>
      </c>
      <c r="K11" s="257" t="str">
        <f t="shared" si="3"/>
        <v/>
      </c>
      <c r="L11" s="708"/>
    </row>
    <row r="12" spans="1:12" ht="16.5" customHeight="1">
      <c r="A12" s="707"/>
      <c r="B12" s="708"/>
      <c r="C12" s="708"/>
      <c r="D12" s="709"/>
      <c r="E12" s="708"/>
      <c r="F12" s="710"/>
      <c r="G12" s="706"/>
      <c r="H12" s="235"/>
      <c r="I12" s="235"/>
      <c r="J12" s="706" t="str">
        <f t="shared" si="2"/>
        <v/>
      </c>
      <c r="K12" s="257" t="str">
        <f t="shared" si="3"/>
        <v/>
      </c>
      <c r="L12" s="708"/>
    </row>
    <row r="13" spans="1:12" ht="16.5" customHeight="1">
      <c r="A13" s="707"/>
      <c r="B13" s="708"/>
      <c r="C13" s="708"/>
      <c r="D13" s="709"/>
      <c r="E13" s="708"/>
      <c r="F13" s="710"/>
      <c r="G13" s="706"/>
      <c r="H13" s="235"/>
      <c r="I13" s="235"/>
      <c r="J13" s="706" t="str">
        <f t="shared" si="2"/>
        <v/>
      </c>
      <c r="K13" s="257" t="str">
        <f t="shared" si="3"/>
        <v/>
      </c>
      <c r="L13" s="708"/>
    </row>
    <row r="14" spans="1:12" ht="16.5" customHeight="1">
      <c r="A14" s="707"/>
      <c r="B14" s="708"/>
      <c r="C14" s="708"/>
      <c r="D14" s="709"/>
      <c r="E14" s="708"/>
      <c r="F14" s="710"/>
      <c r="G14" s="706"/>
      <c r="H14" s="235"/>
      <c r="I14" s="235"/>
      <c r="J14" s="706" t="str">
        <f t="shared" si="2"/>
        <v/>
      </c>
      <c r="K14" s="257" t="str">
        <f t="shared" si="3"/>
        <v/>
      </c>
      <c r="L14" s="708"/>
    </row>
    <row r="15" spans="1:12" ht="16.5" customHeight="1">
      <c r="A15" s="707"/>
      <c r="B15" s="708"/>
      <c r="C15" s="708"/>
      <c r="D15" s="709"/>
      <c r="E15" s="708"/>
      <c r="F15" s="710"/>
      <c r="G15" s="706"/>
      <c r="H15" s="235"/>
      <c r="I15" s="235"/>
      <c r="J15" s="706" t="str">
        <f t="shared" si="2"/>
        <v/>
      </c>
      <c r="K15" s="257" t="str">
        <f t="shared" si="3"/>
        <v/>
      </c>
      <c r="L15" s="708"/>
    </row>
    <row r="16" spans="1:12" ht="16.5" customHeight="1">
      <c r="A16" s="707"/>
      <c r="B16" s="708"/>
      <c r="C16" s="708"/>
      <c r="D16" s="709"/>
      <c r="E16" s="708"/>
      <c r="F16" s="710"/>
      <c r="G16" s="706"/>
      <c r="H16" s="235"/>
      <c r="I16" s="235"/>
      <c r="J16" s="706" t="str">
        <f t="shared" si="2"/>
        <v/>
      </c>
      <c r="K16" s="257" t="str">
        <f t="shared" si="3"/>
        <v/>
      </c>
      <c r="L16" s="708"/>
    </row>
    <row r="17" spans="1:12" ht="16.5" customHeight="1">
      <c r="A17" s="707"/>
      <c r="B17" s="708"/>
      <c r="C17" s="708"/>
      <c r="D17" s="709"/>
      <c r="E17" s="708"/>
      <c r="F17" s="710"/>
      <c r="G17" s="706"/>
      <c r="H17" s="235"/>
      <c r="I17" s="235"/>
      <c r="J17" s="706" t="str">
        <f t="shared" si="2"/>
        <v/>
      </c>
      <c r="K17" s="257" t="str">
        <f t="shared" si="3"/>
        <v/>
      </c>
      <c r="L17" s="708"/>
    </row>
    <row r="18" spans="1:12" ht="16.5" customHeight="1">
      <c r="A18" s="707"/>
      <c r="B18" s="708"/>
      <c r="C18" s="708"/>
      <c r="D18" s="709"/>
      <c r="E18" s="708"/>
      <c r="F18" s="710"/>
      <c r="G18" s="706"/>
      <c r="H18" s="235"/>
      <c r="I18" s="235"/>
      <c r="J18" s="706" t="str">
        <f t="shared" si="2"/>
        <v/>
      </c>
      <c r="K18" s="257" t="str">
        <f t="shared" si="3"/>
        <v/>
      </c>
      <c r="L18" s="708"/>
    </row>
    <row r="19" spans="1:12" ht="16.5" customHeight="1">
      <c r="A19" s="707"/>
      <c r="B19" s="708"/>
      <c r="C19" s="708"/>
      <c r="D19" s="709"/>
      <c r="E19" s="708"/>
      <c r="F19" s="710"/>
      <c r="G19" s="706"/>
      <c r="H19" s="235"/>
      <c r="I19" s="235"/>
      <c r="J19" s="706" t="str">
        <f t="shared" si="2"/>
        <v/>
      </c>
      <c r="K19" s="257" t="str">
        <f t="shared" si="3"/>
        <v/>
      </c>
      <c r="L19" s="708"/>
    </row>
    <row r="20" spans="1:12" ht="16.5" customHeight="1">
      <c r="A20" s="707"/>
      <c r="B20" s="708"/>
      <c r="C20" s="708"/>
      <c r="D20" s="709"/>
      <c r="E20" s="708"/>
      <c r="F20" s="710"/>
      <c r="G20" s="706"/>
      <c r="H20" s="235"/>
      <c r="I20" s="235"/>
      <c r="J20" s="706" t="str">
        <f t="shared" si="2"/>
        <v/>
      </c>
      <c r="K20" s="257" t="str">
        <f t="shared" si="3"/>
        <v/>
      </c>
      <c r="L20" s="708"/>
    </row>
    <row r="21" spans="1:12" ht="16.5" customHeight="1">
      <c r="A21" s="707"/>
      <c r="B21" s="708"/>
      <c r="C21" s="708"/>
      <c r="D21" s="709"/>
      <c r="E21" s="708"/>
      <c r="F21" s="710"/>
      <c r="G21" s="706"/>
      <c r="H21" s="235"/>
      <c r="I21" s="235"/>
      <c r="J21" s="706" t="str">
        <f t="shared" si="2"/>
        <v/>
      </c>
      <c r="K21" s="257" t="str">
        <f t="shared" si="3"/>
        <v/>
      </c>
      <c r="L21" s="708"/>
    </row>
    <row r="22" spans="1:12" ht="16.5" customHeight="1">
      <c r="A22" s="707"/>
      <c r="B22" s="708"/>
      <c r="C22" s="708"/>
      <c r="D22" s="709"/>
      <c r="E22" s="708"/>
      <c r="F22" s="710"/>
      <c r="G22" s="706"/>
      <c r="H22" s="235"/>
      <c r="I22" s="235"/>
      <c r="J22" s="706" t="str">
        <f t="shared" si="2"/>
        <v/>
      </c>
      <c r="K22" s="257" t="str">
        <f t="shared" si="3"/>
        <v/>
      </c>
      <c r="L22" s="708"/>
    </row>
    <row r="23" spans="1:12" ht="16.5" customHeight="1">
      <c r="A23" s="707"/>
      <c r="B23" s="708"/>
      <c r="C23" s="708"/>
      <c r="D23" s="709"/>
      <c r="E23" s="708"/>
      <c r="F23" s="710"/>
      <c r="G23" s="706"/>
      <c r="H23" s="235"/>
      <c r="I23" s="235"/>
      <c r="J23" s="706" t="str">
        <f t="shared" si="2"/>
        <v/>
      </c>
      <c r="K23" s="257" t="str">
        <f t="shared" si="3"/>
        <v/>
      </c>
      <c r="L23" s="708"/>
    </row>
    <row r="24" spans="1:12" ht="16.5" customHeight="1">
      <c r="A24" s="1011" t="s">
        <v>475</v>
      </c>
      <c r="B24" s="1011"/>
      <c r="C24" s="708"/>
      <c r="D24" s="709"/>
      <c r="E24" s="708"/>
      <c r="F24" s="710"/>
      <c r="G24" s="706"/>
      <c r="H24" s="235">
        <f>SUM(H7:H23)</f>
        <v>0</v>
      </c>
      <c r="I24" s="235">
        <f>SUM(I7:I23)</f>
        <v>0</v>
      </c>
      <c r="J24" s="706" t="str">
        <f t="shared" si="2"/>
        <v/>
      </c>
      <c r="K24" s="257" t="str">
        <f t="shared" si="3"/>
        <v/>
      </c>
      <c r="L24" s="708"/>
    </row>
    <row r="25" spans="1:12" ht="16.5" customHeight="1">
      <c r="A25" s="1011" t="s">
        <v>476</v>
      </c>
      <c r="B25" s="1011"/>
      <c r="C25" s="708"/>
      <c r="D25" s="709"/>
      <c r="E25" s="708"/>
      <c r="F25" s="710"/>
      <c r="G25" s="706"/>
      <c r="H25" s="235"/>
      <c r="I25" s="235"/>
      <c r="J25" s="706" t="str">
        <f t="shared" si="2"/>
        <v/>
      </c>
      <c r="K25" s="257" t="str">
        <f t="shared" si="3"/>
        <v/>
      </c>
      <c r="L25" s="708"/>
    </row>
    <row r="26" spans="1:12" ht="16.5" customHeight="1">
      <c r="A26" s="1011" t="s">
        <v>255</v>
      </c>
      <c r="B26" s="1011"/>
      <c r="C26" s="705"/>
      <c r="D26" s="728"/>
      <c r="E26" s="705"/>
      <c r="F26" s="705"/>
      <c r="G26" s="706"/>
      <c r="H26" s="235">
        <f>H24-H25</f>
        <v>0</v>
      </c>
      <c r="I26" s="235">
        <f>I24-I25</f>
        <v>0</v>
      </c>
      <c r="J26" s="706" t="str">
        <f t="shared" si="2"/>
        <v/>
      </c>
      <c r="K26" s="257" t="str">
        <f t="shared" si="3"/>
        <v/>
      </c>
      <c r="L26" s="705"/>
    </row>
    <row r="27" spans="1:12" ht="14.25" customHeight="1">
      <c r="A27" s="704" t="str">
        <f>基本情况!C34</f>
        <v>产权持有单位填表人：田仕军</v>
      </c>
      <c r="I27" s="703" t="str">
        <f>基本情况!D34</f>
        <v>评估人员：邓泽华、余颖莉、李英婕</v>
      </c>
    </row>
    <row r="28" spans="1:12" ht="14.25" customHeight="1">
      <c r="A28" s="704" t="str">
        <f>基本情况!C2</f>
        <v>填表日期：2022年4月26日</v>
      </c>
    </row>
  </sheetData>
  <mergeCells count="5">
    <mergeCell ref="A1:L1"/>
    <mergeCell ref="A2:L2"/>
    <mergeCell ref="A24:B24"/>
    <mergeCell ref="A25:B25"/>
    <mergeCell ref="A26:B26"/>
  </mergeCells>
  <phoneticPr fontId="24" type="noConversion"/>
  <hyperlinks>
    <hyperlink ref="L3" location="基本情况!A1" display="表4-1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29"/>
  <sheetViews>
    <sheetView view="pageBreakPreview" zoomScaleNormal="100" zoomScaleSheetLayoutView="100" workbookViewId="0">
      <pane xSplit="1" ySplit="6" topLeftCell="B10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702" customWidth="1"/>
    <col min="2" max="2" width="15.625" style="703" customWidth="1"/>
    <col min="3" max="6" width="10.625" style="703" customWidth="1"/>
    <col min="7" max="10" width="11.625" style="703" customWidth="1"/>
    <col min="11" max="12" width="8.625" style="703" customWidth="1"/>
    <col min="13" max="16384" width="9" style="703"/>
  </cols>
  <sheetData>
    <row r="1" spans="1:12" ht="30" customHeight="1">
      <c r="A1" s="1009" t="s">
        <v>477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</row>
    <row r="2" spans="1:12" ht="14.25" customHeight="1">
      <c r="A2" s="1010" t="str">
        <f>[2]基本情况!C1</f>
        <v>评估基准日：2018年12月31日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</row>
    <row r="3" spans="1:12" ht="14.25" customHeight="1">
      <c r="L3" s="16" t="s">
        <v>478</v>
      </c>
    </row>
    <row r="4" spans="1:12" ht="14.25" customHeight="1">
      <c r="L4" s="16"/>
    </row>
    <row r="5" spans="1:12" ht="14.25" customHeight="1">
      <c r="A5" s="704" t="str">
        <f>基本情况!B2</f>
        <v>产权持有单位：瓮福（集团）有限责任公司</v>
      </c>
      <c r="L5" s="711" t="s">
        <v>247</v>
      </c>
    </row>
    <row r="6" spans="1:12" s="702" customFormat="1" ht="16.5" customHeight="1">
      <c r="A6" s="705" t="s">
        <v>219</v>
      </c>
      <c r="B6" s="705" t="s">
        <v>314</v>
      </c>
      <c r="C6" s="705" t="s">
        <v>479</v>
      </c>
      <c r="D6" s="705" t="s">
        <v>323</v>
      </c>
      <c r="E6" s="705" t="s">
        <v>480</v>
      </c>
      <c r="F6" s="705" t="s">
        <v>325</v>
      </c>
      <c r="G6" s="706" t="s">
        <v>481</v>
      </c>
      <c r="H6" s="705" t="s">
        <v>250</v>
      </c>
      <c r="I6" s="705" t="s">
        <v>251</v>
      </c>
      <c r="J6" s="705" t="s">
        <v>252</v>
      </c>
      <c r="K6" s="705" t="s">
        <v>253</v>
      </c>
      <c r="L6" s="705" t="s">
        <v>258</v>
      </c>
    </row>
    <row r="7" spans="1:12" s="702" customFormat="1" ht="16.5" customHeight="1">
      <c r="A7" s="705"/>
      <c r="B7" s="705"/>
      <c r="C7" s="705"/>
      <c r="D7" s="705"/>
      <c r="E7" s="705"/>
      <c r="F7" s="705"/>
      <c r="G7" s="706"/>
      <c r="H7" s="708"/>
      <c r="I7" s="708"/>
      <c r="J7" s="708" t="str">
        <f t="shared" ref="J7" si="0">IF(I7=H7,"",I7-H7)</f>
        <v/>
      </c>
      <c r="K7" s="257" t="str">
        <f t="shared" ref="K7" si="1">IF(OR(H7=0,I7=H7),"",ROUND(J7/ABS(H7),4))</f>
        <v/>
      </c>
      <c r="L7" s="705"/>
    </row>
    <row r="8" spans="1:12" ht="16.5" customHeight="1">
      <c r="A8" s="707"/>
      <c r="B8" s="708"/>
      <c r="C8" s="708"/>
      <c r="D8" s="709"/>
      <c r="E8" s="709"/>
      <c r="F8" s="710"/>
      <c r="G8" s="710"/>
      <c r="H8" s="710"/>
      <c r="I8" s="712"/>
      <c r="J8" s="708" t="str">
        <f t="shared" ref="J8:J27" si="2">IF(I8=H8,"",I8-H8)</f>
        <v/>
      </c>
      <c r="K8" s="257" t="str">
        <f t="shared" ref="K8:K27" si="3">IF(OR(H8=0,I8=H8),"",ROUND(J8/ABS(H8),4))</f>
        <v/>
      </c>
      <c r="L8" s="712"/>
    </row>
    <row r="9" spans="1:12" ht="16.5" customHeight="1">
      <c r="A9" s="707"/>
      <c r="B9" s="708"/>
      <c r="C9" s="708"/>
      <c r="D9" s="709"/>
      <c r="E9" s="709"/>
      <c r="F9" s="710"/>
      <c r="G9" s="710"/>
      <c r="H9" s="710"/>
      <c r="I9" s="712"/>
      <c r="J9" s="708" t="str">
        <f t="shared" si="2"/>
        <v/>
      </c>
      <c r="K9" s="257" t="str">
        <f t="shared" si="3"/>
        <v/>
      </c>
      <c r="L9" s="712"/>
    </row>
    <row r="10" spans="1:12" ht="16.5" customHeight="1">
      <c r="A10" s="707"/>
      <c r="B10" s="708"/>
      <c r="C10" s="708"/>
      <c r="D10" s="709"/>
      <c r="E10" s="709"/>
      <c r="F10" s="710"/>
      <c r="G10" s="710"/>
      <c r="H10" s="710"/>
      <c r="I10" s="712"/>
      <c r="J10" s="708" t="str">
        <f t="shared" si="2"/>
        <v/>
      </c>
      <c r="K10" s="257" t="str">
        <f t="shared" si="3"/>
        <v/>
      </c>
      <c r="L10" s="712"/>
    </row>
    <row r="11" spans="1:12" ht="16.5" customHeight="1">
      <c r="A11" s="707"/>
      <c r="B11" s="708"/>
      <c r="C11" s="708"/>
      <c r="D11" s="709"/>
      <c r="E11" s="709"/>
      <c r="F11" s="710"/>
      <c r="G11" s="710"/>
      <c r="H11" s="710"/>
      <c r="I11" s="712"/>
      <c r="J11" s="708" t="str">
        <f t="shared" si="2"/>
        <v/>
      </c>
      <c r="K11" s="257" t="str">
        <f t="shared" si="3"/>
        <v/>
      </c>
      <c r="L11" s="712"/>
    </row>
    <row r="12" spans="1:12" ht="16.5" customHeight="1">
      <c r="A12" s="707"/>
      <c r="B12" s="708"/>
      <c r="C12" s="708"/>
      <c r="D12" s="709"/>
      <c r="E12" s="709"/>
      <c r="F12" s="710"/>
      <c r="G12" s="710"/>
      <c r="H12" s="710"/>
      <c r="I12" s="712"/>
      <c r="J12" s="708" t="str">
        <f t="shared" si="2"/>
        <v/>
      </c>
      <c r="K12" s="257" t="str">
        <f t="shared" si="3"/>
        <v/>
      </c>
      <c r="L12" s="712"/>
    </row>
    <row r="13" spans="1:12" ht="16.5" customHeight="1">
      <c r="A13" s="707"/>
      <c r="B13" s="708"/>
      <c r="C13" s="708"/>
      <c r="D13" s="709"/>
      <c r="E13" s="709"/>
      <c r="F13" s="710"/>
      <c r="G13" s="710"/>
      <c r="H13" s="710"/>
      <c r="I13" s="712"/>
      <c r="J13" s="708" t="str">
        <f t="shared" si="2"/>
        <v/>
      </c>
      <c r="K13" s="257" t="str">
        <f t="shared" si="3"/>
        <v/>
      </c>
      <c r="L13" s="712"/>
    </row>
    <row r="14" spans="1:12" ht="16.5" customHeight="1">
      <c r="A14" s="707"/>
      <c r="B14" s="708"/>
      <c r="C14" s="708"/>
      <c r="D14" s="709"/>
      <c r="E14" s="709"/>
      <c r="F14" s="710"/>
      <c r="G14" s="710"/>
      <c r="H14" s="710"/>
      <c r="I14" s="712"/>
      <c r="J14" s="708" t="str">
        <f t="shared" si="2"/>
        <v/>
      </c>
      <c r="K14" s="257" t="str">
        <f t="shared" si="3"/>
        <v/>
      </c>
      <c r="L14" s="712"/>
    </row>
    <row r="15" spans="1:12" ht="16.5" customHeight="1">
      <c r="A15" s="707"/>
      <c r="B15" s="708"/>
      <c r="C15" s="708"/>
      <c r="D15" s="709"/>
      <c r="E15" s="709"/>
      <c r="F15" s="710"/>
      <c r="G15" s="710"/>
      <c r="H15" s="710"/>
      <c r="I15" s="712"/>
      <c r="J15" s="708" t="str">
        <f t="shared" si="2"/>
        <v/>
      </c>
      <c r="K15" s="257" t="str">
        <f t="shared" si="3"/>
        <v/>
      </c>
      <c r="L15" s="712"/>
    </row>
    <row r="16" spans="1:12" ht="16.5" customHeight="1">
      <c r="A16" s="707"/>
      <c r="B16" s="708"/>
      <c r="C16" s="708"/>
      <c r="D16" s="709"/>
      <c r="E16" s="709"/>
      <c r="F16" s="710"/>
      <c r="G16" s="710"/>
      <c r="H16" s="710"/>
      <c r="I16" s="712"/>
      <c r="J16" s="708" t="str">
        <f t="shared" si="2"/>
        <v/>
      </c>
      <c r="K16" s="257" t="str">
        <f t="shared" si="3"/>
        <v/>
      </c>
      <c r="L16" s="712"/>
    </row>
    <row r="17" spans="1:12" ht="16.5" customHeight="1">
      <c r="A17" s="707"/>
      <c r="B17" s="708"/>
      <c r="C17" s="708"/>
      <c r="D17" s="709"/>
      <c r="E17" s="709"/>
      <c r="F17" s="710"/>
      <c r="G17" s="710"/>
      <c r="H17" s="710"/>
      <c r="I17" s="712"/>
      <c r="J17" s="708" t="str">
        <f t="shared" si="2"/>
        <v/>
      </c>
      <c r="K17" s="257" t="str">
        <f t="shared" si="3"/>
        <v/>
      </c>
      <c r="L17" s="712"/>
    </row>
    <row r="18" spans="1:12" ht="16.5" customHeight="1">
      <c r="A18" s="707"/>
      <c r="B18" s="708"/>
      <c r="C18" s="708"/>
      <c r="D18" s="709"/>
      <c r="E18" s="709"/>
      <c r="F18" s="710"/>
      <c r="G18" s="710"/>
      <c r="H18" s="710"/>
      <c r="I18" s="712"/>
      <c r="J18" s="708" t="str">
        <f t="shared" si="2"/>
        <v/>
      </c>
      <c r="K18" s="257" t="str">
        <f t="shared" si="3"/>
        <v/>
      </c>
      <c r="L18" s="712"/>
    </row>
    <row r="19" spans="1:12" ht="16.5" customHeight="1">
      <c r="A19" s="707"/>
      <c r="B19" s="708"/>
      <c r="C19" s="708"/>
      <c r="D19" s="709"/>
      <c r="E19" s="709"/>
      <c r="F19" s="710"/>
      <c r="G19" s="710"/>
      <c r="H19" s="710"/>
      <c r="I19" s="712"/>
      <c r="J19" s="708" t="str">
        <f t="shared" si="2"/>
        <v/>
      </c>
      <c r="K19" s="257" t="str">
        <f t="shared" si="3"/>
        <v/>
      </c>
      <c r="L19" s="712"/>
    </row>
    <row r="20" spans="1:12" ht="16.5" customHeight="1">
      <c r="A20" s="707"/>
      <c r="B20" s="708"/>
      <c r="C20" s="708"/>
      <c r="D20" s="709"/>
      <c r="E20" s="709"/>
      <c r="F20" s="710"/>
      <c r="G20" s="710"/>
      <c r="H20" s="710"/>
      <c r="I20" s="712"/>
      <c r="J20" s="708" t="str">
        <f t="shared" si="2"/>
        <v/>
      </c>
      <c r="K20" s="257" t="str">
        <f t="shared" si="3"/>
        <v/>
      </c>
      <c r="L20" s="712"/>
    </row>
    <row r="21" spans="1:12" ht="16.5" customHeight="1">
      <c r="A21" s="707"/>
      <c r="B21" s="708"/>
      <c r="C21" s="708"/>
      <c r="D21" s="709"/>
      <c r="E21" s="709"/>
      <c r="F21" s="710"/>
      <c r="G21" s="710"/>
      <c r="H21" s="710"/>
      <c r="I21" s="712"/>
      <c r="J21" s="708" t="str">
        <f t="shared" si="2"/>
        <v/>
      </c>
      <c r="K21" s="257" t="str">
        <f t="shared" si="3"/>
        <v/>
      </c>
      <c r="L21" s="712"/>
    </row>
    <row r="22" spans="1:12" ht="16.5" customHeight="1">
      <c r="A22" s="707"/>
      <c r="B22" s="708"/>
      <c r="C22" s="708"/>
      <c r="D22" s="709"/>
      <c r="E22" s="709"/>
      <c r="F22" s="710"/>
      <c r="G22" s="710"/>
      <c r="H22" s="710"/>
      <c r="I22" s="712"/>
      <c r="J22" s="708" t="str">
        <f t="shared" si="2"/>
        <v/>
      </c>
      <c r="K22" s="257" t="str">
        <f t="shared" si="3"/>
        <v/>
      </c>
      <c r="L22" s="712"/>
    </row>
    <row r="23" spans="1:12" ht="16.5" customHeight="1">
      <c r="A23" s="707"/>
      <c r="B23" s="708"/>
      <c r="C23" s="708"/>
      <c r="D23" s="709"/>
      <c r="E23" s="709"/>
      <c r="F23" s="710"/>
      <c r="G23" s="710"/>
      <c r="H23" s="710"/>
      <c r="I23" s="712"/>
      <c r="J23" s="708" t="str">
        <f t="shared" si="2"/>
        <v/>
      </c>
      <c r="K23" s="257" t="str">
        <f t="shared" si="3"/>
        <v/>
      </c>
      <c r="L23" s="712"/>
    </row>
    <row r="24" spans="1:12" ht="16.5" customHeight="1">
      <c r="A24" s="707"/>
      <c r="B24" s="708"/>
      <c r="C24" s="708"/>
      <c r="D24" s="709"/>
      <c r="E24" s="709"/>
      <c r="F24" s="710"/>
      <c r="G24" s="710"/>
      <c r="H24" s="710"/>
      <c r="I24" s="712"/>
      <c r="J24" s="708" t="str">
        <f t="shared" si="2"/>
        <v/>
      </c>
      <c r="K24" s="257" t="str">
        <f t="shared" si="3"/>
        <v/>
      </c>
      <c r="L24" s="712"/>
    </row>
    <row r="25" spans="1:12" ht="16.5" customHeight="1">
      <c r="A25" s="1011" t="s">
        <v>255</v>
      </c>
      <c r="B25" s="1011"/>
      <c r="C25" s="708"/>
      <c r="D25" s="709"/>
      <c r="E25" s="709"/>
      <c r="F25" s="710"/>
      <c r="G25" s="710"/>
      <c r="H25" s="235">
        <f>SUM(H7:H24)</f>
        <v>0</v>
      </c>
      <c r="I25" s="235">
        <f>SUM(I7:I24)</f>
        <v>0</v>
      </c>
      <c r="J25" s="708" t="str">
        <f t="shared" si="2"/>
        <v/>
      </c>
      <c r="K25" s="257" t="str">
        <f t="shared" si="3"/>
        <v/>
      </c>
      <c r="L25" s="712"/>
    </row>
    <row r="26" spans="1:12" ht="16.5" customHeight="1">
      <c r="A26" s="1011" t="s">
        <v>476</v>
      </c>
      <c r="B26" s="1011"/>
      <c r="C26" s="708"/>
      <c r="D26" s="709"/>
      <c r="E26" s="709"/>
      <c r="F26" s="710"/>
      <c r="G26" s="710"/>
      <c r="H26" s="235"/>
      <c r="I26" s="235"/>
      <c r="J26" s="708" t="str">
        <f t="shared" si="2"/>
        <v/>
      </c>
      <c r="K26" s="257" t="str">
        <f t="shared" si="3"/>
        <v/>
      </c>
      <c r="L26" s="712"/>
    </row>
    <row r="27" spans="1:12" ht="16.5" customHeight="1">
      <c r="A27" s="1011" t="s">
        <v>255</v>
      </c>
      <c r="B27" s="1011"/>
      <c r="C27" s="705"/>
      <c r="D27" s="705"/>
      <c r="E27" s="705"/>
      <c r="F27" s="705"/>
      <c r="G27" s="705"/>
      <c r="H27" s="235">
        <f>H25-H26</f>
        <v>0</v>
      </c>
      <c r="I27" s="235">
        <f>I25-I26</f>
        <v>0</v>
      </c>
      <c r="J27" s="708" t="str">
        <f t="shared" si="2"/>
        <v/>
      </c>
      <c r="K27" s="257" t="str">
        <f t="shared" si="3"/>
        <v/>
      </c>
      <c r="L27" s="713"/>
    </row>
    <row r="28" spans="1:12" ht="14.25" customHeight="1">
      <c r="A28" s="704" t="str">
        <f>基本情况!C34</f>
        <v>产权持有单位填表人：田仕军</v>
      </c>
      <c r="I28" s="703" t="str">
        <f>基本情况!D34</f>
        <v>评估人员：邓泽华、余颖莉、李英婕</v>
      </c>
    </row>
    <row r="29" spans="1:12" ht="14.25" customHeight="1">
      <c r="A29" s="704" t="str">
        <f>基本情况!C2</f>
        <v>填表日期：2022年4月26日</v>
      </c>
    </row>
  </sheetData>
  <mergeCells count="5">
    <mergeCell ref="A1:L1"/>
    <mergeCell ref="A2:L2"/>
    <mergeCell ref="A25:B25"/>
    <mergeCell ref="A26:B26"/>
    <mergeCell ref="A27:B27"/>
  </mergeCells>
  <phoneticPr fontId="24" type="noConversion"/>
  <hyperlinks>
    <hyperlink ref="L3" location="基本情况!A1" display="表4-1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M28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702" customWidth="1"/>
    <col min="2" max="2" width="25" style="703" customWidth="1"/>
    <col min="3" max="3" width="14.5" style="703" customWidth="1"/>
    <col min="4" max="4" width="12.375" style="703" customWidth="1"/>
    <col min="5" max="5" width="10.125" style="703" customWidth="1"/>
    <col min="6" max="6" width="10.375" style="703" hidden="1" customWidth="1"/>
    <col min="7" max="8" width="13.875" style="703" customWidth="1"/>
    <col min="9" max="10" width="9.5" style="703" customWidth="1"/>
    <col min="11" max="11" width="8.625" style="703" customWidth="1"/>
    <col min="12" max="12" width="6" style="703" customWidth="1"/>
    <col min="13" max="16384" width="9" style="703"/>
  </cols>
  <sheetData>
    <row r="1" spans="1:13" ht="30" customHeight="1">
      <c r="A1" s="1009" t="s">
        <v>482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</row>
    <row r="2" spans="1:13" ht="14.25" customHeight="1">
      <c r="A2" s="1010" t="str">
        <f>[2]基本情况!C1</f>
        <v>评估基准日：2018年12月31日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</row>
    <row r="3" spans="1:13" ht="14.25" customHeight="1">
      <c r="L3" s="16" t="s">
        <v>483</v>
      </c>
    </row>
    <row r="4" spans="1:13" ht="14.25" customHeight="1">
      <c r="L4" s="16"/>
    </row>
    <row r="5" spans="1:13" ht="14.25" customHeight="1">
      <c r="A5" s="704" t="str">
        <f>基本情况!B2</f>
        <v>产权持有单位：瓮福（集团）有限责任公司</v>
      </c>
      <c r="L5" s="711" t="s">
        <v>247</v>
      </c>
    </row>
    <row r="6" spans="1:13" s="702" customFormat="1" ht="16.5" customHeight="1">
      <c r="A6" s="705" t="s">
        <v>219</v>
      </c>
      <c r="B6" s="705" t="s">
        <v>314</v>
      </c>
      <c r="C6" s="705" t="s">
        <v>484</v>
      </c>
      <c r="D6" s="705" t="s">
        <v>324</v>
      </c>
      <c r="E6" s="705" t="s">
        <v>485</v>
      </c>
      <c r="F6" s="705" t="s">
        <v>473</v>
      </c>
      <c r="G6" s="706" t="s">
        <v>318</v>
      </c>
      <c r="H6" s="705" t="s">
        <v>250</v>
      </c>
      <c r="I6" s="705" t="s">
        <v>251</v>
      </c>
      <c r="J6" s="705" t="s">
        <v>252</v>
      </c>
      <c r="K6" s="705" t="s">
        <v>253</v>
      </c>
      <c r="L6" s="705" t="s">
        <v>258</v>
      </c>
      <c r="M6" s="702" t="s">
        <v>486</v>
      </c>
    </row>
    <row r="7" spans="1:13" s="714" customFormat="1" ht="12.75">
      <c r="A7" s="717"/>
      <c r="B7" s="718"/>
      <c r="C7" s="717"/>
      <c r="D7" s="234"/>
      <c r="E7" s="719"/>
      <c r="F7" s="717"/>
      <c r="G7" s="235"/>
      <c r="H7" s="235"/>
      <c r="I7" s="717"/>
      <c r="J7" s="720" t="str">
        <f t="shared" ref="J7" si="0">IF(I7=H7,"",I7-H7)</f>
        <v/>
      </c>
      <c r="K7" s="266" t="str">
        <f t="shared" ref="K7" si="1">IF(OR(H7=0,I7=H7),"",ROUND(J7/ABS(H7),4))</f>
        <v/>
      </c>
      <c r="L7" s="717"/>
    </row>
    <row r="8" spans="1:13" s="715" customFormat="1" ht="16.5" customHeight="1">
      <c r="A8" s="709"/>
      <c r="B8" s="718"/>
      <c r="C8" s="717"/>
      <c r="D8" s="234"/>
      <c r="E8" s="719"/>
      <c r="F8" s="720"/>
      <c r="G8" s="235"/>
      <c r="H8" s="235"/>
      <c r="I8" s="235"/>
      <c r="J8" s="720" t="str">
        <f t="shared" ref="J8:J26" si="2">IF(I8=H8,"",I8-H8)</f>
        <v/>
      </c>
      <c r="K8" s="266" t="str">
        <f t="shared" ref="K8:K26" si="3">IF(OR(H8=0,I8=H8),"",ROUND(J8/ABS(H8),4))</f>
        <v/>
      </c>
      <c r="L8" s="727"/>
    </row>
    <row r="9" spans="1:13" s="715" customFormat="1" ht="16.5" customHeight="1">
      <c r="A9" s="709"/>
      <c r="B9" s="718"/>
      <c r="C9" s="717"/>
      <c r="D9" s="234"/>
      <c r="E9" s="719"/>
      <c r="F9" s="720"/>
      <c r="G9" s="235"/>
      <c r="H9" s="235"/>
      <c r="I9" s="235"/>
      <c r="J9" s="720" t="str">
        <f t="shared" si="2"/>
        <v/>
      </c>
      <c r="K9" s="266" t="str">
        <f t="shared" si="3"/>
        <v/>
      </c>
      <c r="L9" s="727"/>
    </row>
    <row r="10" spans="1:13" s="715" customFormat="1" ht="16.5" customHeight="1">
      <c r="A10" s="709"/>
      <c r="B10" s="718"/>
      <c r="C10" s="717"/>
      <c r="D10" s="234"/>
      <c r="E10" s="719"/>
      <c r="F10" s="720"/>
      <c r="G10" s="235"/>
      <c r="H10" s="235"/>
      <c r="I10" s="235"/>
      <c r="J10" s="720" t="str">
        <f t="shared" si="2"/>
        <v/>
      </c>
      <c r="K10" s="266" t="str">
        <f t="shared" si="3"/>
        <v/>
      </c>
      <c r="L10" s="727"/>
    </row>
    <row r="11" spans="1:13" s="715" customFormat="1" ht="16.5" customHeight="1">
      <c r="A11" s="709"/>
      <c r="B11" s="718"/>
      <c r="C11" s="717"/>
      <c r="D11" s="234"/>
      <c r="E11" s="719"/>
      <c r="F11" s="720"/>
      <c r="G11" s="235"/>
      <c r="H11" s="235"/>
      <c r="I11" s="235"/>
      <c r="J11" s="720" t="str">
        <f t="shared" si="2"/>
        <v/>
      </c>
      <c r="K11" s="266" t="str">
        <f t="shared" si="3"/>
        <v/>
      </c>
      <c r="L11" s="727"/>
    </row>
    <row r="12" spans="1:13" s="716" customFormat="1" ht="16.5" customHeight="1">
      <c r="A12" s="721"/>
      <c r="B12" s="722"/>
      <c r="C12" s="723"/>
      <c r="D12" s="721"/>
      <c r="E12" s="724"/>
      <c r="F12" s="725"/>
      <c r="G12" s="726"/>
      <c r="H12" s="726"/>
      <c r="I12" s="726"/>
      <c r="J12" s="720" t="str">
        <f t="shared" si="2"/>
        <v/>
      </c>
      <c r="K12" s="266" t="str">
        <f t="shared" si="3"/>
        <v/>
      </c>
      <c r="L12" s="722"/>
    </row>
    <row r="13" spans="1:13" s="715" customFormat="1" ht="16.5" customHeight="1">
      <c r="A13" s="709"/>
      <c r="B13" s="727"/>
      <c r="C13" s="717"/>
      <c r="D13" s="234"/>
      <c r="E13" s="719"/>
      <c r="F13" s="720"/>
      <c r="G13" s="235"/>
      <c r="H13" s="235"/>
      <c r="I13" s="235"/>
      <c r="J13" s="720" t="str">
        <f t="shared" si="2"/>
        <v/>
      </c>
      <c r="K13" s="266" t="str">
        <f t="shared" si="3"/>
        <v/>
      </c>
      <c r="L13" s="727"/>
    </row>
    <row r="14" spans="1:13" s="715" customFormat="1" ht="16.5" customHeight="1">
      <c r="A14" s="709"/>
      <c r="B14" s="727"/>
      <c r="C14" s="717"/>
      <c r="D14" s="234"/>
      <c r="E14" s="719"/>
      <c r="F14" s="720"/>
      <c r="G14" s="235"/>
      <c r="H14" s="235"/>
      <c r="I14" s="235"/>
      <c r="J14" s="720" t="str">
        <f t="shared" si="2"/>
        <v/>
      </c>
      <c r="K14" s="266" t="str">
        <f t="shared" si="3"/>
        <v/>
      </c>
      <c r="L14" s="727"/>
    </row>
    <row r="15" spans="1:13" s="715" customFormat="1" ht="16.5" customHeight="1">
      <c r="A15" s="709"/>
      <c r="B15" s="727"/>
      <c r="C15" s="717"/>
      <c r="D15" s="234"/>
      <c r="E15" s="719"/>
      <c r="F15" s="720"/>
      <c r="G15" s="235"/>
      <c r="H15" s="235"/>
      <c r="I15" s="235"/>
      <c r="J15" s="720" t="str">
        <f t="shared" si="2"/>
        <v/>
      </c>
      <c r="K15" s="266" t="str">
        <f t="shared" si="3"/>
        <v/>
      </c>
      <c r="L15" s="727"/>
    </row>
    <row r="16" spans="1:13" s="715" customFormat="1" ht="16.5" customHeight="1">
      <c r="A16" s="709"/>
      <c r="B16" s="727"/>
      <c r="C16" s="717"/>
      <c r="D16" s="234"/>
      <c r="E16" s="719"/>
      <c r="F16" s="720"/>
      <c r="G16" s="235"/>
      <c r="H16" s="235"/>
      <c r="I16" s="235"/>
      <c r="J16" s="720" t="str">
        <f t="shared" si="2"/>
        <v/>
      </c>
      <c r="K16" s="266" t="str">
        <f t="shared" si="3"/>
        <v/>
      </c>
      <c r="L16" s="727"/>
    </row>
    <row r="17" spans="1:12" s="715" customFormat="1" ht="16.5" customHeight="1">
      <c r="A17" s="709"/>
      <c r="B17" s="727"/>
      <c r="C17" s="717"/>
      <c r="D17" s="234"/>
      <c r="E17" s="719"/>
      <c r="F17" s="720"/>
      <c r="G17" s="235"/>
      <c r="H17" s="235"/>
      <c r="I17" s="235"/>
      <c r="J17" s="720" t="str">
        <f t="shared" si="2"/>
        <v/>
      </c>
      <c r="K17" s="266" t="str">
        <f t="shared" si="3"/>
        <v/>
      </c>
      <c r="L17" s="727"/>
    </row>
    <row r="18" spans="1:12" ht="16.5" customHeight="1">
      <c r="A18" s="707"/>
      <c r="B18" s="708"/>
      <c r="C18" s="708"/>
      <c r="D18" s="709"/>
      <c r="E18" s="708"/>
      <c r="F18" s="706"/>
      <c r="G18" s="706"/>
      <c r="H18" s="235"/>
      <c r="I18" s="235"/>
      <c r="J18" s="720" t="str">
        <f t="shared" si="2"/>
        <v/>
      </c>
      <c r="K18" s="266" t="str">
        <f t="shared" si="3"/>
        <v/>
      </c>
      <c r="L18" s="708"/>
    </row>
    <row r="19" spans="1:12" ht="16.5" customHeight="1">
      <c r="A19" s="707"/>
      <c r="B19" s="708"/>
      <c r="C19" s="708"/>
      <c r="D19" s="709"/>
      <c r="E19" s="708"/>
      <c r="F19" s="706"/>
      <c r="G19" s="706"/>
      <c r="H19" s="235"/>
      <c r="I19" s="235"/>
      <c r="J19" s="720" t="str">
        <f t="shared" si="2"/>
        <v/>
      </c>
      <c r="K19" s="266" t="str">
        <f t="shared" si="3"/>
        <v/>
      </c>
      <c r="L19" s="708"/>
    </row>
    <row r="20" spans="1:12" ht="16.5" customHeight="1">
      <c r="A20" s="707"/>
      <c r="B20" s="708"/>
      <c r="C20" s="708"/>
      <c r="D20" s="709"/>
      <c r="E20" s="708"/>
      <c r="F20" s="706"/>
      <c r="G20" s="706"/>
      <c r="H20" s="235"/>
      <c r="I20" s="235"/>
      <c r="J20" s="720" t="str">
        <f t="shared" si="2"/>
        <v/>
      </c>
      <c r="K20" s="266" t="str">
        <f t="shared" si="3"/>
        <v/>
      </c>
      <c r="L20" s="708"/>
    </row>
    <row r="21" spans="1:12" ht="16.5" customHeight="1">
      <c r="A21" s="707"/>
      <c r="B21" s="708"/>
      <c r="C21" s="708"/>
      <c r="D21" s="709"/>
      <c r="E21" s="708"/>
      <c r="F21" s="706"/>
      <c r="G21" s="706"/>
      <c r="H21" s="235"/>
      <c r="I21" s="235"/>
      <c r="J21" s="720" t="str">
        <f t="shared" si="2"/>
        <v/>
      </c>
      <c r="K21" s="266" t="str">
        <f t="shared" si="3"/>
        <v/>
      </c>
      <c r="L21" s="708"/>
    </row>
    <row r="22" spans="1:12" ht="16.5" customHeight="1">
      <c r="A22" s="707"/>
      <c r="B22" s="708"/>
      <c r="C22" s="708"/>
      <c r="D22" s="709"/>
      <c r="E22" s="708"/>
      <c r="F22" s="706"/>
      <c r="G22" s="706"/>
      <c r="H22" s="235"/>
      <c r="I22" s="235"/>
      <c r="J22" s="720" t="str">
        <f t="shared" si="2"/>
        <v/>
      </c>
      <c r="K22" s="266" t="str">
        <f t="shared" si="3"/>
        <v/>
      </c>
      <c r="L22" s="708"/>
    </row>
    <row r="23" spans="1:12" ht="16.5" customHeight="1">
      <c r="A23" s="707"/>
      <c r="B23" s="708"/>
      <c r="C23" s="708"/>
      <c r="D23" s="709"/>
      <c r="E23" s="708"/>
      <c r="F23" s="706"/>
      <c r="G23" s="706"/>
      <c r="H23" s="235"/>
      <c r="I23" s="235"/>
      <c r="J23" s="720" t="str">
        <f t="shared" si="2"/>
        <v/>
      </c>
      <c r="K23" s="266" t="str">
        <f t="shared" si="3"/>
        <v/>
      </c>
      <c r="L23" s="708"/>
    </row>
    <row r="24" spans="1:12" ht="16.5" customHeight="1">
      <c r="A24" s="1011" t="s">
        <v>255</v>
      </c>
      <c r="B24" s="1011"/>
      <c r="C24" s="708"/>
      <c r="D24" s="709"/>
      <c r="E24" s="708"/>
      <c r="F24" s="706"/>
      <c r="G24" s="706"/>
      <c r="H24" s="235">
        <f>SUM(H7:H23)</f>
        <v>0</v>
      </c>
      <c r="I24" s="235">
        <f>SUM(I7:I23)</f>
        <v>0</v>
      </c>
      <c r="J24" s="720" t="str">
        <f t="shared" si="2"/>
        <v/>
      </c>
      <c r="K24" s="266" t="str">
        <f t="shared" si="3"/>
        <v/>
      </c>
      <c r="L24" s="708"/>
    </row>
    <row r="25" spans="1:12" ht="16.5" customHeight="1">
      <c r="A25" s="1011" t="s">
        <v>476</v>
      </c>
      <c r="B25" s="1011"/>
      <c r="C25" s="708"/>
      <c r="D25" s="709"/>
      <c r="E25" s="708"/>
      <c r="F25" s="706"/>
      <c r="G25" s="706"/>
      <c r="H25" s="235"/>
      <c r="I25" s="235"/>
      <c r="J25" s="720" t="str">
        <f t="shared" si="2"/>
        <v/>
      </c>
      <c r="K25" s="266" t="str">
        <f t="shared" si="3"/>
        <v/>
      </c>
      <c r="L25" s="708"/>
    </row>
    <row r="26" spans="1:12" ht="16.5" customHeight="1">
      <c r="A26" s="1011" t="s">
        <v>255</v>
      </c>
      <c r="B26" s="1011"/>
      <c r="C26" s="705"/>
      <c r="D26" s="728"/>
      <c r="E26" s="705"/>
      <c r="F26" s="706"/>
      <c r="G26" s="706"/>
      <c r="H26" s="235">
        <f>H24-H25</f>
        <v>0</v>
      </c>
      <c r="I26" s="235">
        <f>I24-I25</f>
        <v>0</v>
      </c>
      <c r="J26" s="720" t="str">
        <f t="shared" si="2"/>
        <v/>
      </c>
      <c r="K26" s="266" t="str">
        <f t="shared" si="3"/>
        <v/>
      </c>
      <c r="L26" s="705"/>
    </row>
    <row r="27" spans="1:12" ht="14.25" customHeight="1">
      <c r="A27" s="704" t="str">
        <f>基本情况!C34</f>
        <v>产权持有单位填表人：田仕军</v>
      </c>
      <c r="I27" s="703" t="str">
        <f>基本情况!D34</f>
        <v>评估人员：邓泽华、余颖莉、李英婕</v>
      </c>
    </row>
    <row r="28" spans="1:12" ht="14.25" customHeight="1">
      <c r="A28" s="704" t="str">
        <f>基本情况!C2</f>
        <v>填表日期：2022年4月26日</v>
      </c>
    </row>
  </sheetData>
  <mergeCells count="5">
    <mergeCell ref="A1:L1"/>
    <mergeCell ref="A2:L2"/>
    <mergeCell ref="A24:B24"/>
    <mergeCell ref="A25:B25"/>
    <mergeCell ref="A26:B26"/>
  </mergeCells>
  <phoneticPr fontId="24" type="noConversion"/>
  <hyperlinks>
    <hyperlink ref="L3" location="基本情况!A1" display="表4-1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29"/>
  <sheetViews>
    <sheetView view="pageBreakPreview" zoomScaleNormal="100" zoomScaleSheetLayoutView="100" workbookViewId="0">
      <pane xSplit="1" ySplit="6" topLeftCell="B16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702" customWidth="1"/>
    <col min="2" max="2" width="15.625" style="703" customWidth="1"/>
    <col min="3" max="6" width="10.625" style="703" customWidth="1"/>
    <col min="7" max="10" width="11.625" style="703" customWidth="1"/>
    <col min="11" max="12" width="8.625" style="703" customWidth="1"/>
    <col min="13" max="16384" width="9" style="703"/>
  </cols>
  <sheetData>
    <row r="1" spans="1:12" ht="30" customHeight="1">
      <c r="A1" s="1009" t="s">
        <v>487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</row>
    <row r="2" spans="1:12" ht="14.25" customHeight="1">
      <c r="A2" s="1010" t="str">
        <f>[2]基本情况!C1</f>
        <v>评估基准日：2018年12月31日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</row>
    <row r="3" spans="1:12" ht="14.25" customHeight="1">
      <c r="L3" s="16" t="s">
        <v>488</v>
      </c>
    </row>
    <row r="4" spans="1:12" ht="14.25" customHeight="1">
      <c r="L4" s="16"/>
    </row>
    <row r="5" spans="1:12" ht="14.25" customHeight="1">
      <c r="A5" s="704" t="str">
        <f>基本情况!B2</f>
        <v>产权持有单位：瓮福（集团）有限责任公司</v>
      </c>
      <c r="L5" s="711" t="s">
        <v>247</v>
      </c>
    </row>
    <row r="6" spans="1:12" s="702" customFormat="1" ht="16.5" customHeight="1">
      <c r="A6" s="705" t="s">
        <v>219</v>
      </c>
      <c r="B6" s="705" t="s">
        <v>314</v>
      </c>
      <c r="C6" s="705" t="s">
        <v>489</v>
      </c>
      <c r="D6" s="705" t="s">
        <v>324</v>
      </c>
      <c r="E6" s="705" t="s">
        <v>480</v>
      </c>
      <c r="F6" s="705" t="s">
        <v>325</v>
      </c>
      <c r="G6" s="706" t="s">
        <v>490</v>
      </c>
      <c r="H6" s="705" t="s">
        <v>250</v>
      </c>
      <c r="I6" s="705" t="s">
        <v>251</v>
      </c>
      <c r="J6" s="705" t="s">
        <v>252</v>
      </c>
      <c r="K6" s="705" t="s">
        <v>253</v>
      </c>
      <c r="L6" s="705" t="s">
        <v>258</v>
      </c>
    </row>
    <row r="7" spans="1:12" s="702" customFormat="1" ht="16.5" customHeight="1">
      <c r="A7" s="705"/>
      <c r="B7" s="705"/>
      <c r="C7" s="705"/>
      <c r="D7" s="705"/>
      <c r="E7" s="705"/>
      <c r="F7" s="705"/>
      <c r="G7" s="706"/>
      <c r="H7" s="705"/>
      <c r="I7" s="705"/>
      <c r="J7" s="705" t="str">
        <f t="shared" ref="J7" si="0">IF(I7=H7,"",I7-H7)</f>
        <v/>
      </c>
      <c r="K7" s="257" t="str">
        <f t="shared" ref="K7" si="1">IF(OR(H7=0,I7=H7),"",ROUND(J7/ABS(H7),4))</f>
        <v/>
      </c>
      <c r="L7" s="705"/>
    </row>
    <row r="8" spans="1:12" ht="16.5" customHeight="1">
      <c r="A8" s="707"/>
      <c r="B8" s="708"/>
      <c r="C8" s="708"/>
      <c r="D8" s="709"/>
      <c r="E8" s="709"/>
      <c r="F8" s="710"/>
      <c r="G8" s="710"/>
      <c r="H8" s="710"/>
      <c r="I8" s="710"/>
      <c r="J8" s="705" t="str">
        <f t="shared" ref="J8:J27" si="2">IF(I8=H8,"",I8-H8)</f>
        <v/>
      </c>
      <c r="K8" s="257" t="str">
        <f t="shared" ref="K8:K27" si="3">IF(OR(H8=0,I8=H8),"",ROUND(J8/ABS(H8),4))</f>
        <v/>
      </c>
      <c r="L8" s="712"/>
    </row>
    <row r="9" spans="1:12" ht="16.5" customHeight="1">
      <c r="A9" s="707"/>
      <c r="B9" s="708"/>
      <c r="C9" s="708"/>
      <c r="D9" s="709"/>
      <c r="E9" s="709"/>
      <c r="F9" s="710"/>
      <c r="G9" s="710"/>
      <c r="H9" s="710"/>
      <c r="I9" s="710"/>
      <c r="J9" s="705" t="str">
        <f t="shared" si="2"/>
        <v/>
      </c>
      <c r="K9" s="257" t="str">
        <f t="shared" si="3"/>
        <v/>
      </c>
      <c r="L9" s="712"/>
    </row>
    <row r="10" spans="1:12" ht="16.5" customHeight="1">
      <c r="A10" s="707"/>
      <c r="B10" s="708"/>
      <c r="C10" s="708"/>
      <c r="D10" s="709"/>
      <c r="E10" s="709"/>
      <c r="F10" s="710"/>
      <c r="G10" s="710"/>
      <c r="H10" s="710"/>
      <c r="I10" s="710"/>
      <c r="J10" s="705" t="str">
        <f t="shared" si="2"/>
        <v/>
      </c>
      <c r="K10" s="257" t="str">
        <f t="shared" si="3"/>
        <v/>
      </c>
      <c r="L10" s="712"/>
    </row>
    <row r="11" spans="1:12" ht="16.5" customHeight="1">
      <c r="A11" s="707"/>
      <c r="B11" s="708"/>
      <c r="C11" s="708"/>
      <c r="D11" s="709"/>
      <c r="E11" s="709"/>
      <c r="F11" s="710"/>
      <c r="G11" s="710"/>
      <c r="H11" s="710"/>
      <c r="I11" s="710"/>
      <c r="J11" s="705" t="str">
        <f t="shared" si="2"/>
        <v/>
      </c>
      <c r="K11" s="257" t="str">
        <f t="shared" si="3"/>
        <v/>
      </c>
      <c r="L11" s="712"/>
    </row>
    <row r="12" spans="1:12" ht="16.5" customHeight="1">
      <c r="A12" s="707"/>
      <c r="B12" s="708"/>
      <c r="C12" s="708"/>
      <c r="D12" s="709"/>
      <c r="E12" s="709"/>
      <c r="F12" s="710"/>
      <c r="G12" s="710"/>
      <c r="H12" s="710"/>
      <c r="I12" s="710"/>
      <c r="J12" s="705" t="str">
        <f t="shared" si="2"/>
        <v/>
      </c>
      <c r="K12" s="257" t="str">
        <f t="shared" si="3"/>
        <v/>
      </c>
      <c r="L12" s="712"/>
    </row>
    <row r="13" spans="1:12" ht="16.5" customHeight="1">
      <c r="A13" s="707"/>
      <c r="B13" s="708"/>
      <c r="C13" s="708"/>
      <c r="D13" s="709"/>
      <c r="E13" s="709"/>
      <c r="F13" s="710"/>
      <c r="G13" s="710"/>
      <c r="H13" s="710"/>
      <c r="I13" s="710"/>
      <c r="J13" s="705" t="str">
        <f t="shared" si="2"/>
        <v/>
      </c>
      <c r="K13" s="257" t="str">
        <f t="shared" si="3"/>
        <v/>
      </c>
      <c r="L13" s="712"/>
    </row>
    <row r="14" spans="1:12" ht="16.5" customHeight="1">
      <c r="A14" s="707"/>
      <c r="B14" s="708"/>
      <c r="C14" s="708"/>
      <c r="D14" s="709"/>
      <c r="E14" s="709"/>
      <c r="F14" s="710"/>
      <c r="G14" s="710"/>
      <c r="H14" s="710"/>
      <c r="I14" s="710"/>
      <c r="J14" s="705" t="str">
        <f t="shared" si="2"/>
        <v/>
      </c>
      <c r="K14" s="257" t="str">
        <f t="shared" si="3"/>
        <v/>
      </c>
      <c r="L14" s="712"/>
    </row>
    <row r="15" spans="1:12" ht="16.5" customHeight="1">
      <c r="A15" s="707"/>
      <c r="B15" s="708"/>
      <c r="C15" s="708"/>
      <c r="D15" s="709"/>
      <c r="E15" s="709"/>
      <c r="F15" s="710"/>
      <c r="G15" s="710"/>
      <c r="H15" s="710"/>
      <c r="I15" s="710"/>
      <c r="J15" s="705" t="str">
        <f t="shared" si="2"/>
        <v/>
      </c>
      <c r="K15" s="257" t="str">
        <f t="shared" si="3"/>
        <v/>
      </c>
      <c r="L15" s="712"/>
    </row>
    <row r="16" spans="1:12" ht="16.5" customHeight="1">
      <c r="A16" s="707"/>
      <c r="B16" s="708"/>
      <c r="C16" s="708"/>
      <c r="D16" s="709"/>
      <c r="E16" s="709"/>
      <c r="F16" s="710"/>
      <c r="G16" s="710"/>
      <c r="H16" s="710"/>
      <c r="I16" s="710"/>
      <c r="J16" s="705" t="str">
        <f t="shared" si="2"/>
        <v/>
      </c>
      <c r="K16" s="257" t="str">
        <f t="shared" si="3"/>
        <v/>
      </c>
      <c r="L16" s="712"/>
    </row>
    <row r="17" spans="1:12" ht="16.5" customHeight="1">
      <c r="A17" s="707"/>
      <c r="B17" s="708"/>
      <c r="C17" s="708"/>
      <c r="D17" s="709"/>
      <c r="E17" s="709"/>
      <c r="F17" s="710"/>
      <c r="G17" s="710"/>
      <c r="H17" s="710"/>
      <c r="I17" s="710"/>
      <c r="J17" s="705" t="str">
        <f t="shared" si="2"/>
        <v/>
      </c>
      <c r="K17" s="257" t="str">
        <f t="shared" si="3"/>
        <v/>
      </c>
      <c r="L17" s="712"/>
    </row>
    <row r="18" spans="1:12" ht="16.5" customHeight="1">
      <c r="A18" s="707"/>
      <c r="B18" s="708"/>
      <c r="C18" s="708"/>
      <c r="D18" s="709"/>
      <c r="E18" s="709"/>
      <c r="F18" s="710"/>
      <c r="G18" s="710"/>
      <c r="H18" s="710"/>
      <c r="I18" s="710"/>
      <c r="J18" s="705" t="str">
        <f t="shared" si="2"/>
        <v/>
      </c>
      <c r="K18" s="257" t="str">
        <f t="shared" si="3"/>
        <v/>
      </c>
      <c r="L18" s="712"/>
    </row>
    <row r="19" spans="1:12" ht="16.5" customHeight="1">
      <c r="A19" s="707"/>
      <c r="B19" s="708"/>
      <c r="C19" s="708"/>
      <c r="D19" s="709"/>
      <c r="E19" s="709"/>
      <c r="F19" s="710"/>
      <c r="G19" s="710"/>
      <c r="H19" s="710"/>
      <c r="I19" s="710"/>
      <c r="J19" s="705" t="str">
        <f t="shared" si="2"/>
        <v/>
      </c>
      <c r="K19" s="257" t="str">
        <f t="shared" si="3"/>
        <v/>
      </c>
      <c r="L19" s="712"/>
    </row>
    <row r="20" spans="1:12" ht="16.5" customHeight="1">
      <c r="A20" s="707"/>
      <c r="B20" s="708"/>
      <c r="C20" s="708"/>
      <c r="D20" s="709"/>
      <c r="E20" s="709"/>
      <c r="F20" s="710"/>
      <c r="G20" s="710"/>
      <c r="H20" s="710"/>
      <c r="I20" s="710"/>
      <c r="J20" s="705" t="str">
        <f t="shared" si="2"/>
        <v/>
      </c>
      <c r="K20" s="257" t="str">
        <f t="shared" si="3"/>
        <v/>
      </c>
      <c r="L20" s="712"/>
    </row>
    <row r="21" spans="1:12" ht="16.5" customHeight="1">
      <c r="A21" s="707"/>
      <c r="B21" s="708"/>
      <c r="C21" s="708"/>
      <c r="D21" s="709"/>
      <c r="E21" s="709"/>
      <c r="F21" s="710"/>
      <c r="G21" s="710"/>
      <c r="H21" s="710"/>
      <c r="I21" s="710"/>
      <c r="J21" s="705" t="str">
        <f t="shared" si="2"/>
        <v/>
      </c>
      <c r="K21" s="257" t="str">
        <f t="shared" si="3"/>
        <v/>
      </c>
      <c r="L21" s="712"/>
    </row>
    <row r="22" spans="1:12" ht="16.5" customHeight="1">
      <c r="A22" s="707"/>
      <c r="B22" s="708"/>
      <c r="C22" s="708"/>
      <c r="D22" s="709"/>
      <c r="E22" s="709"/>
      <c r="F22" s="710"/>
      <c r="G22" s="710"/>
      <c r="H22" s="710"/>
      <c r="I22" s="710"/>
      <c r="J22" s="705" t="str">
        <f t="shared" si="2"/>
        <v/>
      </c>
      <c r="K22" s="257" t="str">
        <f t="shared" si="3"/>
        <v/>
      </c>
      <c r="L22" s="712"/>
    </row>
    <row r="23" spans="1:12" ht="16.5" customHeight="1">
      <c r="A23" s="707"/>
      <c r="B23" s="708"/>
      <c r="C23" s="708"/>
      <c r="D23" s="709"/>
      <c r="E23" s="709"/>
      <c r="F23" s="710"/>
      <c r="G23" s="710"/>
      <c r="H23" s="710"/>
      <c r="I23" s="710"/>
      <c r="J23" s="705" t="str">
        <f t="shared" si="2"/>
        <v/>
      </c>
      <c r="K23" s="257" t="str">
        <f t="shared" si="3"/>
        <v/>
      </c>
      <c r="L23" s="712"/>
    </row>
    <row r="24" spans="1:12" ht="16.5" customHeight="1">
      <c r="A24" s="707"/>
      <c r="B24" s="708"/>
      <c r="C24" s="708"/>
      <c r="D24" s="709"/>
      <c r="E24" s="709"/>
      <c r="F24" s="710"/>
      <c r="G24" s="710"/>
      <c r="H24" s="710"/>
      <c r="I24" s="710"/>
      <c r="J24" s="705" t="str">
        <f t="shared" si="2"/>
        <v/>
      </c>
      <c r="K24" s="257" t="str">
        <f t="shared" si="3"/>
        <v/>
      </c>
      <c r="L24" s="712"/>
    </row>
    <row r="25" spans="1:12" ht="16.5" customHeight="1">
      <c r="A25" s="1011" t="s">
        <v>255</v>
      </c>
      <c r="B25" s="1011"/>
      <c r="C25" s="708"/>
      <c r="D25" s="709"/>
      <c r="E25" s="709"/>
      <c r="F25" s="710"/>
      <c r="G25" s="710"/>
      <c r="H25" s="235">
        <f>SUM(H7:H24)</f>
        <v>0</v>
      </c>
      <c r="I25" s="235">
        <f>SUM(I7:I24)</f>
        <v>0</v>
      </c>
      <c r="J25" s="705" t="str">
        <f t="shared" si="2"/>
        <v/>
      </c>
      <c r="K25" s="257" t="str">
        <f t="shared" si="3"/>
        <v/>
      </c>
      <c r="L25" s="712"/>
    </row>
    <row r="26" spans="1:12" ht="16.5" customHeight="1">
      <c r="A26" s="1011" t="s">
        <v>476</v>
      </c>
      <c r="B26" s="1011"/>
      <c r="C26" s="708"/>
      <c r="D26" s="709"/>
      <c r="E26" s="709"/>
      <c r="F26" s="710"/>
      <c r="G26" s="710"/>
      <c r="H26" s="235"/>
      <c r="I26" s="235"/>
      <c r="J26" s="705" t="str">
        <f t="shared" si="2"/>
        <v/>
      </c>
      <c r="K26" s="257" t="str">
        <f t="shared" si="3"/>
        <v/>
      </c>
      <c r="L26" s="712"/>
    </row>
    <row r="27" spans="1:12" ht="16.5" customHeight="1">
      <c r="A27" s="1011" t="s">
        <v>255</v>
      </c>
      <c r="B27" s="1011"/>
      <c r="C27" s="705"/>
      <c r="D27" s="705"/>
      <c r="E27" s="705"/>
      <c r="F27" s="705"/>
      <c r="G27" s="705"/>
      <c r="H27" s="235">
        <f>H25-H26</f>
        <v>0</v>
      </c>
      <c r="I27" s="235">
        <f>I25-I26</f>
        <v>0</v>
      </c>
      <c r="J27" s="705" t="str">
        <f t="shared" si="2"/>
        <v/>
      </c>
      <c r="K27" s="257" t="str">
        <f t="shared" si="3"/>
        <v/>
      </c>
      <c r="L27" s="713"/>
    </row>
    <row r="28" spans="1:12" ht="14.25" customHeight="1">
      <c r="A28" s="704" t="str">
        <f>基本情况!C35</f>
        <v>产权持有单位填表人：田仕军</v>
      </c>
      <c r="I28" s="703" t="str">
        <f>基本情况!D35</f>
        <v>评估人员：邓泽华、余颖莉、李英婕</v>
      </c>
    </row>
    <row r="29" spans="1:12" ht="14.25" customHeight="1">
      <c r="A29" s="704" t="str">
        <f>基本情况!C2</f>
        <v>填表日期：2022年4月26日</v>
      </c>
    </row>
  </sheetData>
  <mergeCells count="5">
    <mergeCell ref="A1:L1"/>
    <mergeCell ref="A2:L2"/>
    <mergeCell ref="A25:B25"/>
    <mergeCell ref="A26:B26"/>
    <mergeCell ref="A27:B27"/>
  </mergeCells>
  <phoneticPr fontId="24" type="noConversion"/>
  <hyperlinks>
    <hyperlink ref="L3" location="基本情况!A1" display="表4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31"/>
  <sheetViews>
    <sheetView view="pageBreakPreview" zoomScaleNormal="100" zoomScaleSheetLayoutView="100" workbookViewId="0">
      <pane xSplit="1" ySplit="6" topLeftCell="B17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35.125" style="4" customWidth="1"/>
    <col min="3" max="3" width="15.625" style="689" customWidth="1"/>
    <col min="4" max="6" width="15.625" style="4" customWidth="1"/>
    <col min="7" max="7" width="9.5" style="4" customWidth="1"/>
    <col min="8" max="8" width="10.625" style="4" customWidth="1"/>
    <col min="9" max="9" width="5.375" style="4" customWidth="1"/>
    <col min="10" max="16384" width="9" style="4"/>
  </cols>
  <sheetData>
    <row r="1" spans="1:9" ht="30" customHeight="1">
      <c r="A1" s="939" t="s">
        <v>491</v>
      </c>
      <c r="B1" s="939"/>
      <c r="C1" s="939"/>
      <c r="D1" s="939"/>
      <c r="E1" s="939"/>
      <c r="F1" s="939"/>
      <c r="G1" s="939"/>
      <c r="H1" s="939"/>
      <c r="I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</row>
    <row r="3" spans="1:9" ht="14.25" customHeight="1">
      <c r="I3" s="16" t="s">
        <v>492</v>
      </c>
    </row>
    <row r="4" spans="1:9" ht="14.25" customHeight="1">
      <c r="I4" s="16"/>
    </row>
    <row r="5" spans="1:9" ht="14.25" customHeight="1">
      <c r="A5" s="3" t="str">
        <f>基本情况!B2</f>
        <v>产权持有单位：瓮福（集团）有限责任公司</v>
      </c>
      <c r="I5" s="17" t="s">
        <v>247</v>
      </c>
    </row>
    <row r="6" spans="1:9" s="1" customFormat="1" ht="16.5" customHeight="1">
      <c r="A6" s="6" t="s">
        <v>219</v>
      </c>
      <c r="B6" s="6" t="s">
        <v>493</v>
      </c>
      <c r="C6" s="690" t="s">
        <v>356</v>
      </c>
      <c r="D6" s="6" t="s">
        <v>357</v>
      </c>
      <c r="E6" s="63" t="s">
        <v>250</v>
      </c>
      <c r="F6" s="6" t="s">
        <v>251</v>
      </c>
      <c r="G6" s="6" t="s">
        <v>252</v>
      </c>
      <c r="H6" s="6" t="s">
        <v>253</v>
      </c>
      <c r="I6" s="6" t="s">
        <v>258</v>
      </c>
    </row>
    <row r="7" spans="1:9" s="1" customFormat="1" ht="16.5" customHeight="1">
      <c r="A7" s="6">
        <v>1</v>
      </c>
      <c r="B7" s="691"/>
      <c r="C7" s="692"/>
      <c r="D7" s="6"/>
      <c r="E7" s="693"/>
      <c r="F7" s="694"/>
      <c r="G7" s="694" t="str">
        <f t="shared" ref="G7:G27" si="0">IF(F7=E7,"",F7-E7)</f>
        <v/>
      </c>
      <c r="H7" s="257" t="str">
        <f t="shared" ref="H7:H27" si="1">IF(OR(E7=0,F7=E7),"",ROUND(G7/ABS(E7),4))</f>
        <v/>
      </c>
      <c r="I7" s="6"/>
    </row>
    <row r="8" spans="1:9" s="1" customFormat="1" ht="16.5" customHeight="1">
      <c r="A8" s="6"/>
      <c r="B8" s="695"/>
      <c r="C8" s="692"/>
      <c r="D8" s="6"/>
      <c r="E8" s="693"/>
      <c r="F8" s="694"/>
      <c r="G8" s="694" t="str">
        <f t="shared" si="0"/>
        <v/>
      </c>
      <c r="H8" s="257" t="str">
        <f t="shared" si="1"/>
        <v/>
      </c>
      <c r="I8" s="6"/>
    </row>
    <row r="9" spans="1:9" s="1" customFormat="1" ht="16.5" customHeight="1">
      <c r="A9" s="6"/>
      <c r="B9" s="695"/>
      <c r="C9" s="692"/>
      <c r="D9" s="6"/>
      <c r="E9" s="693"/>
      <c r="F9" s="694"/>
      <c r="G9" s="694" t="str">
        <f t="shared" si="0"/>
        <v/>
      </c>
      <c r="H9" s="257" t="str">
        <f t="shared" si="1"/>
        <v/>
      </c>
      <c r="I9" s="6"/>
    </row>
    <row r="10" spans="1:9" s="1" customFormat="1" ht="16.5" customHeight="1">
      <c r="A10" s="6"/>
      <c r="B10" s="695"/>
      <c r="C10" s="692"/>
      <c r="D10" s="6"/>
      <c r="E10" s="693"/>
      <c r="F10" s="694"/>
      <c r="G10" s="694" t="str">
        <f t="shared" si="0"/>
        <v/>
      </c>
      <c r="H10" s="257" t="str">
        <f t="shared" si="1"/>
        <v/>
      </c>
      <c r="I10" s="6"/>
    </row>
    <row r="11" spans="1:9" s="1" customFormat="1" ht="16.5" customHeight="1">
      <c r="A11" s="6"/>
      <c r="B11" s="695"/>
      <c r="C11" s="692"/>
      <c r="D11" s="6"/>
      <c r="E11" s="693"/>
      <c r="F11" s="694"/>
      <c r="G11" s="694" t="str">
        <f t="shared" si="0"/>
        <v/>
      </c>
      <c r="H11" s="257" t="str">
        <f t="shared" si="1"/>
        <v/>
      </c>
      <c r="I11" s="6"/>
    </row>
    <row r="12" spans="1:9" s="1" customFormat="1" ht="16.5" customHeight="1">
      <c r="A12" s="6"/>
      <c r="B12" s="695"/>
      <c r="C12" s="692"/>
      <c r="D12" s="6"/>
      <c r="E12" s="693"/>
      <c r="F12" s="694"/>
      <c r="G12" s="694" t="str">
        <f t="shared" si="0"/>
        <v/>
      </c>
      <c r="H12" s="257" t="str">
        <f t="shared" si="1"/>
        <v/>
      </c>
      <c r="I12" s="6"/>
    </row>
    <row r="13" spans="1:9" s="1" customFormat="1" ht="16.5" customHeight="1">
      <c r="A13" s="6"/>
      <c r="B13" s="695"/>
      <c r="C13" s="692"/>
      <c r="D13" s="6"/>
      <c r="E13" s="693"/>
      <c r="F13" s="694"/>
      <c r="G13" s="694" t="str">
        <f t="shared" si="0"/>
        <v/>
      </c>
      <c r="H13" s="257" t="str">
        <f t="shared" si="1"/>
        <v/>
      </c>
      <c r="I13" s="6"/>
    </row>
    <row r="14" spans="1:9" s="1" customFormat="1" ht="16.5" customHeight="1">
      <c r="A14" s="6"/>
      <c r="B14" s="695"/>
      <c r="C14" s="696"/>
      <c r="D14" s="6"/>
      <c r="E14" s="693"/>
      <c r="F14" s="694"/>
      <c r="G14" s="694" t="str">
        <f t="shared" si="0"/>
        <v/>
      </c>
      <c r="H14" s="257" t="str">
        <f t="shared" si="1"/>
        <v/>
      </c>
      <c r="I14" s="6"/>
    </row>
    <row r="15" spans="1:9" s="1" customFormat="1" ht="16.5" customHeight="1">
      <c r="A15" s="6"/>
      <c r="B15" s="695"/>
      <c r="C15" s="692"/>
      <c r="D15" s="6"/>
      <c r="E15" s="693"/>
      <c r="F15" s="694"/>
      <c r="G15" s="694" t="str">
        <f t="shared" si="0"/>
        <v/>
      </c>
      <c r="H15" s="257" t="str">
        <f t="shared" si="1"/>
        <v/>
      </c>
      <c r="I15" s="6"/>
    </row>
    <row r="16" spans="1:9" s="1" customFormat="1" ht="16.5" customHeight="1">
      <c r="A16" s="6"/>
      <c r="B16" s="695"/>
      <c r="C16" s="696"/>
      <c r="D16" s="6"/>
      <c r="E16" s="693"/>
      <c r="F16" s="694"/>
      <c r="G16" s="694" t="str">
        <f t="shared" si="0"/>
        <v/>
      </c>
      <c r="H16" s="257" t="str">
        <f t="shared" si="1"/>
        <v/>
      </c>
      <c r="I16" s="6"/>
    </row>
    <row r="17" spans="1:9" s="1" customFormat="1" ht="16.5" customHeight="1">
      <c r="A17" s="6"/>
      <c r="B17" s="695"/>
      <c r="C17" s="692"/>
      <c r="D17" s="6"/>
      <c r="E17" s="693"/>
      <c r="F17" s="694"/>
      <c r="G17" s="694" t="str">
        <f t="shared" si="0"/>
        <v/>
      </c>
      <c r="H17" s="257" t="str">
        <f t="shared" si="1"/>
        <v/>
      </c>
      <c r="I17" s="6"/>
    </row>
    <row r="18" spans="1:9" s="1" customFormat="1" ht="16.5" customHeight="1">
      <c r="A18" s="6"/>
      <c r="B18" s="695"/>
      <c r="C18" s="692"/>
      <c r="D18" s="6"/>
      <c r="E18" s="693"/>
      <c r="F18" s="694"/>
      <c r="G18" s="694" t="str">
        <f t="shared" si="0"/>
        <v/>
      </c>
      <c r="H18" s="257" t="str">
        <f t="shared" si="1"/>
        <v/>
      </c>
      <c r="I18" s="6"/>
    </row>
    <row r="19" spans="1:9" s="1" customFormat="1" ht="16.5" customHeight="1">
      <c r="A19" s="6"/>
      <c r="B19" s="695"/>
      <c r="C19" s="692"/>
      <c r="D19" s="6"/>
      <c r="E19" s="693"/>
      <c r="F19" s="694"/>
      <c r="G19" s="694" t="str">
        <f t="shared" si="0"/>
        <v/>
      </c>
      <c r="H19" s="257" t="str">
        <f t="shared" si="1"/>
        <v/>
      </c>
      <c r="I19" s="6"/>
    </row>
    <row r="20" spans="1:9" s="1" customFormat="1" ht="16.5" customHeight="1">
      <c r="A20" s="6"/>
      <c r="B20" s="695"/>
      <c r="C20" s="692"/>
      <c r="D20" s="6"/>
      <c r="E20" s="693"/>
      <c r="F20" s="694"/>
      <c r="G20" s="694" t="str">
        <f t="shared" si="0"/>
        <v/>
      </c>
      <c r="H20" s="257" t="str">
        <f t="shared" si="1"/>
        <v/>
      </c>
      <c r="I20" s="6"/>
    </row>
    <row r="21" spans="1:9" s="1" customFormat="1" ht="16.5" customHeight="1">
      <c r="A21" s="6"/>
      <c r="B21" s="695"/>
      <c r="C21" s="692"/>
      <c r="D21" s="6"/>
      <c r="E21" s="693"/>
      <c r="F21" s="694"/>
      <c r="G21" s="694" t="str">
        <f t="shared" si="0"/>
        <v/>
      </c>
      <c r="H21" s="257" t="str">
        <f t="shared" si="1"/>
        <v/>
      </c>
      <c r="I21" s="6"/>
    </row>
    <row r="22" spans="1:9" s="1" customFormat="1" ht="16.5" customHeight="1">
      <c r="A22" s="6"/>
      <c r="B22" s="695"/>
      <c r="C22" s="692"/>
      <c r="D22" s="6"/>
      <c r="E22" s="693"/>
      <c r="F22" s="694"/>
      <c r="G22" s="694" t="str">
        <f t="shared" si="0"/>
        <v/>
      </c>
      <c r="H22" s="257" t="str">
        <f t="shared" si="1"/>
        <v/>
      </c>
      <c r="I22" s="6"/>
    </row>
    <row r="23" spans="1:9" s="1" customFormat="1" ht="16.5" customHeight="1">
      <c r="A23" s="6"/>
      <c r="B23" s="695"/>
      <c r="C23" s="692"/>
      <c r="D23" s="6"/>
      <c r="E23" s="693"/>
      <c r="F23" s="694"/>
      <c r="G23" s="694"/>
      <c r="H23" s="257"/>
      <c r="I23" s="6"/>
    </row>
    <row r="24" spans="1:9" s="1" customFormat="1" ht="16.5" customHeight="1">
      <c r="A24" s="6"/>
      <c r="B24" s="697"/>
      <c r="C24" s="698"/>
      <c r="D24" s="6"/>
      <c r="E24" s="699"/>
      <c r="F24" s="6"/>
      <c r="G24" s="694"/>
      <c r="H24" s="257"/>
      <c r="I24" s="6"/>
    </row>
    <row r="25" spans="1:9" ht="16.5" customHeight="1">
      <c r="A25" s="946"/>
      <c r="B25" s="946"/>
      <c r="C25" s="700"/>
      <c r="D25" s="15"/>
      <c r="E25" s="11"/>
      <c r="F25" s="11"/>
      <c r="G25" s="694"/>
      <c r="H25" s="257"/>
      <c r="I25" s="18"/>
    </row>
    <row r="26" spans="1:9" ht="16.5" customHeight="1">
      <c r="A26" s="946"/>
      <c r="B26" s="946"/>
      <c r="C26" s="700"/>
      <c r="D26" s="15"/>
      <c r="E26" s="11"/>
      <c r="F26" s="11"/>
      <c r="G26" s="694"/>
      <c r="H26" s="257"/>
      <c r="I26" s="18"/>
    </row>
    <row r="27" spans="1:9" ht="16.5" customHeight="1">
      <c r="A27" s="946" t="s">
        <v>255</v>
      </c>
      <c r="B27" s="946"/>
      <c r="C27" s="701"/>
      <c r="D27" s="6"/>
      <c r="E27" s="11">
        <f>SUM(E7:E26)</f>
        <v>0</v>
      </c>
      <c r="F27" s="11">
        <f>SUM(F7:F26)</f>
        <v>0</v>
      </c>
      <c r="G27" s="694" t="str">
        <f t="shared" si="0"/>
        <v/>
      </c>
      <c r="H27" s="257" t="str">
        <f t="shared" si="1"/>
        <v/>
      </c>
      <c r="I27" s="18"/>
    </row>
    <row r="28" spans="1:9" ht="14.25" customHeight="1">
      <c r="A28" s="3" t="str">
        <f>基本情况!C36</f>
        <v>产权持有单位填表人：田仕军</v>
      </c>
      <c r="F28" s="4" t="str">
        <f>基本情况!D36</f>
        <v>评估人员：邓泽华、余颖莉、李英婕</v>
      </c>
    </row>
    <row r="29" spans="1:9" ht="14.25" customHeight="1">
      <c r="A29" s="3" t="str">
        <f>基本情况!C2</f>
        <v>填表日期：2022年4月26日</v>
      </c>
      <c r="E29" s="264"/>
    </row>
    <row r="30" spans="1:9" ht="14.25" customHeight="1">
      <c r="E30" s="264"/>
    </row>
    <row r="31" spans="1:9" ht="14.25" customHeight="1">
      <c r="E31" s="264"/>
    </row>
  </sheetData>
  <mergeCells count="5">
    <mergeCell ref="A1:I1"/>
    <mergeCell ref="A2:I2"/>
    <mergeCell ref="A25:B25"/>
    <mergeCell ref="A26:B26"/>
    <mergeCell ref="A27:B27"/>
  </mergeCells>
  <phoneticPr fontId="24" type="noConversion"/>
  <hyperlinks>
    <hyperlink ref="I3" location="基本情况!A1" display="表4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0"/>
  </sheetPr>
  <dimension ref="A1:L28"/>
  <sheetViews>
    <sheetView view="pageBreakPreview" zoomScaleNormal="66" zoomScaleSheetLayoutView="100" workbookViewId="0">
      <pane xSplit="1" ySplit="6" topLeftCell="B19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32" customWidth="1"/>
    <col min="2" max="2" width="27.125" style="35" customWidth="1"/>
    <col min="3" max="3" width="8.875" style="35" customWidth="1"/>
    <col min="4" max="4" width="9.5" style="35" customWidth="1"/>
    <col min="5" max="5" width="9" style="35" customWidth="1"/>
    <col min="6" max="6" width="10.625" style="35" customWidth="1"/>
    <col min="7" max="7" width="14.625" style="35" customWidth="1"/>
    <col min="8" max="8" width="12.625" style="35" customWidth="1"/>
    <col min="9" max="9" width="11" style="35" customWidth="1"/>
    <col min="10" max="10" width="12.5" style="35" customWidth="1"/>
    <col min="11" max="11" width="6.375" style="35" customWidth="1"/>
    <col min="12" max="12" width="14.5" style="672" customWidth="1"/>
    <col min="13" max="16384" width="9" style="35"/>
  </cols>
  <sheetData>
    <row r="1" spans="1:12" ht="30" customHeight="1">
      <c r="A1" s="947" t="s">
        <v>494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</row>
    <row r="2" spans="1:12" ht="14.25" customHeight="1">
      <c r="A2" s="948" t="str">
        <f>基本情况!C1</f>
        <v>评估基准日：2022年4月26日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</row>
    <row r="3" spans="1:12" ht="14.25" customHeight="1">
      <c r="B3" s="673"/>
      <c r="K3" s="682" t="s">
        <v>495</v>
      </c>
    </row>
    <row r="4" spans="1:12" ht="14.25" customHeight="1">
      <c r="B4" s="673"/>
      <c r="K4" s="682"/>
    </row>
    <row r="5" spans="1:12" ht="14.25" customHeight="1">
      <c r="A5" s="34" t="str">
        <f>基本情况!B2</f>
        <v>产权持有单位：瓮福（集团）有限责任公司</v>
      </c>
      <c r="H5" s="672"/>
      <c r="I5" s="672"/>
      <c r="K5" s="54" t="s">
        <v>287</v>
      </c>
    </row>
    <row r="6" spans="1:12" s="671" customFormat="1" ht="16.5" customHeight="1">
      <c r="A6" s="104" t="s">
        <v>288</v>
      </c>
      <c r="B6" s="104" t="s">
        <v>496</v>
      </c>
      <c r="C6" s="104" t="s">
        <v>497</v>
      </c>
      <c r="D6" s="104" t="s">
        <v>498</v>
      </c>
      <c r="E6" s="104" t="s">
        <v>499</v>
      </c>
      <c r="F6" s="104" t="s">
        <v>500</v>
      </c>
      <c r="G6" s="104" t="s">
        <v>294</v>
      </c>
      <c r="H6" s="104" t="s">
        <v>295</v>
      </c>
      <c r="I6" s="104" t="s">
        <v>296</v>
      </c>
      <c r="J6" s="104" t="s">
        <v>297</v>
      </c>
      <c r="K6" s="104" t="s">
        <v>298</v>
      </c>
      <c r="L6" s="683"/>
    </row>
    <row r="7" spans="1:12" s="671" customFormat="1" ht="16.5" customHeight="1">
      <c r="A7" s="104">
        <v>1</v>
      </c>
      <c r="B7" s="674"/>
      <c r="C7" s="198"/>
      <c r="D7" s="104"/>
      <c r="E7" s="675"/>
      <c r="F7" s="676"/>
      <c r="G7" s="676"/>
      <c r="H7" s="677"/>
      <c r="I7" s="677" t="str">
        <f>IF(H7=G7,"",H7-G7)</f>
        <v/>
      </c>
      <c r="J7" s="684" t="str">
        <f>IF(OR(G7=0,H7=G7),"",ROUND(I7/ABS(G7),4))</f>
        <v/>
      </c>
      <c r="K7" s="104"/>
      <c r="L7" s="683"/>
    </row>
    <row r="8" spans="1:12" s="671" customFormat="1" ht="16.5" customHeight="1">
      <c r="A8" s="104"/>
      <c r="B8" s="674"/>
      <c r="C8" s="198"/>
      <c r="D8" s="104"/>
      <c r="E8" s="675"/>
      <c r="F8" s="676"/>
      <c r="G8" s="676"/>
      <c r="H8" s="677"/>
      <c r="I8" s="677" t="str">
        <f t="shared" ref="I8:I26" si="0">IF(H8=G8,"",H8-G8)</f>
        <v/>
      </c>
      <c r="J8" s="684" t="str">
        <f t="shared" ref="J8:J26" si="1">IF(OR(G8=0,H8=G8),"",ROUND(I8/ABS(G8),4))</f>
        <v/>
      </c>
      <c r="K8" s="104"/>
      <c r="L8" s="683"/>
    </row>
    <row r="9" spans="1:12" s="671" customFormat="1" ht="16.5" customHeight="1">
      <c r="A9" s="104"/>
      <c r="B9" s="678"/>
      <c r="C9" s="198"/>
      <c r="D9" s="104"/>
      <c r="E9" s="675"/>
      <c r="F9" s="676"/>
      <c r="G9" s="676"/>
      <c r="H9" s="677"/>
      <c r="I9" s="677" t="str">
        <f t="shared" si="0"/>
        <v/>
      </c>
      <c r="J9" s="684" t="str">
        <f t="shared" si="1"/>
        <v/>
      </c>
      <c r="K9" s="104"/>
      <c r="L9" s="683"/>
    </row>
    <row r="10" spans="1:12" s="671" customFormat="1" ht="16.5" customHeight="1">
      <c r="A10" s="104"/>
      <c r="B10" s="674"/>
      <c r="C10" s="198"/>
      <c r="D10" s="104"/>
      <c r="E10" s="675"/>
      <c r="F10" s="676"/>
      <c r="G10" s="676"/>
      <c r="H10" s="677"/>
      <c r="I10" s="677" t="str">
        <f t="shared" si="0"/>
        <v/>
      </c>
      <c r="J10" s="684" t="str">
        <f t="shared" si="1"/>
        <v/>
      </c>
      <c r="K10" s="104"/>
      <c r="L10" s="683"/>
    </row>
    <row r="11" spans="1:12" s="671" customFormat="1" ht="16.5" customHeight="1">
      <c r="A11" s="104"/>
      <c r="B11" s="674"/>
      <c r="C11" s="198"/>
      <c r="D11" s="104"/>
      <c r="E11" s="675"/>
      <c r="F11" s="676"/>
      <c r="G11" s="676"/>
      <c r="H11" s="677"/>
      <c r="I11" s="677" t="str">
        <f t="shared" si="0"/>
        <v/>
      </c>
      <c r="J11" s="684" t="str">
        <f t="shared" si="1"/>
        <v/>
      </c>
      <c r="K11" s="104"/>
      <c r="L11" s="683"/>
    </row>
    <row r="12" spans="1:12" s="671" customFormat="1" ht="16.5" customHeight="1">
      <c r="A12" s="104"/>
      <c r="B12" s="674"/>
      <c r="C12" s="198"/>
      <c r="D12" s="104"/>
      <c r="E12" s="675"/>
      <c r="F12" s="676"/>
      <c r="G12" s="676"/>
      <c r="H12" s="677"/>
      <c r="I12" s="677" t="str">
        <f t="shared" si="0"/>
        <v/>
      </c>
      <c r="J12" s="684" t="str">
        <f t="shared" si="1"/>
        <v/>
      </c>
      <c r="K12" s="104"/>
      <c r="L12" s="683"/>
    </row>
    <row r="13" spans="1:12" s="671" customFormat="1" ht="16.5" customHeight="1">
      <c r="A13" s="104"/>
      <c r="B13" s="674"/>
      <c r="C13" s="198"/>
      <c r="D13" s="104"/>
      <c r="E13" s="675"/>
      <c r="F13" s="676"/>
      <c r="G13" s="676"/>
      <c r="H13" s="677"/>
      <c r="I13" s="677" t="str">
        <f t="shared" si="0"/>
        <v/>
      </c>
      <c r="J13" s="684" t="str">
        <f t="shared" si="1"/>
        <v/>
      </c>
      <c r="K13" s="104"/>
      <c r="L13" s="683"/>
    </row>
    <row r="14" spans="1:12" s="671" customFormat="1" ht="16.5" customHeight="1">
      <c r="A14" s="104"/>
      <c r="B14" s="674"/>
      <c r="C14" s="198"/>
      <c r="D14" s="104"/>
      <c r="E14" s="675"/>
      <c r="F14" s="676"/>
      <c r="G14" s="676"/>
      <c r="H14" s="677"/>
      <c r="I14" s="677" t="str">
        <f t="shared" si="0"/>
        <v/>
      </c>
      <c r="J14" s="684" t="str">
        <f t="shared" si="1"/>
        <v/>
      </c>
      <c r="K14" s="104"/>
      <c r="L14" s="683"/>
    </row>
    <row r="15" spans="1:12" s="671" customFormat="1" ht="16.5" customHeight="1">
      <c r="A15" s="104"/>
      <c r="B15" s="674"/>
      <c r="C15" s="198"/>
      <c r="D15" s="104"/>
      <c r="E15" s="675"/>
      <c r="F15" s="676"/>
      <c r="G15" s="676"/>
      <c r="H15" s="677"/>
      <c r="I15" s="677" t="str">
        <f t="shared" si="0"/>
        <v/>
      </c>
      <c r="J15" s="684" t="str">
        <f t="shared" si="1"/>
        <v/>
      </c>
      <c r="K15" s="104"/>
      <c r="L15" s="683"/>
    </row>
    <row r="16" spans="1:12" s="33" customFormat="1" ht="16.5" customHeight="1">
      <c r="A16" s="104"/>
      <c r="B16" s="678"/>
      <c r="C16" s="198"/>
      <c r="D16" s="104"/>
      <c r="E16" s="675"/>
      <c r="F16" s="676"/>
      <c r="G16" s="676"/>
      <c r="H16" s="677"/>
      <c r="I16" s="677" t="str">
        <f t="shared" si="0"/>
        <v/>
      </c>
      <c r="J16" s="684" t="str">
        <f t="shared" si="1"/>
        <v/>
      </c>
      <c r="K16" s="685"/>
      <c r="L16" s="686"/>
    </row>
    <row r="17" spans="1:12" s="671" customFormat="1" ht="16.5" customHeight="1">
      <c r="A17" s="104"/>
      <c r="B17" s="674"/>
      <c r="C17" s="198"/>
      <c r="D17" s="104"/>
      <c r="E17" s="675"/>
      <c r="F17" s="676"/>
      <c r="G17" s="676"/>
      <c r="H17" s="677"/>
      <c r="I17" s="677" t="str">
        <f t="shared" si="0"/>
        <v/>
      </c>
      <c r="J17" s="684" t="str">
        <f t="shared" si="1"/>
        <v/>
      </c>
      <c r="K17" s="104"/>
      <c r="L17" s="683"/>
    </row>
    <row r="18" spans="1:12" s="671" customFormat="1" ht="16.5" customHeight="1">
      <c r="A18" s="104"/>
      <c r="B18" s="674"/>
      <c r="C18" s="198"/>
      <c r="D18" s="104"/>
      <c r="E18" s="675"/>
      <c r="F18" s="676"/>
      <c r="G18" s="676"/>
      <c r="H18" s="677"/>
      <c r="I18" s="677" t="str">
        <f t="shared" si="0"/>
        <v/>
      </c>
      <c r="J18" s="684" t="str">
        <f t="shared" si="1"/>
        <v/>
      </c>
      <c r="K18" s="104"/>
      <c r="L18" s="683"/>
    </row>
    <row r="19" spans="1:12" s="33" customFormat="1" ht="16.5" customHeight="1">
      <c r="A19" s="104"/>
      <c r="B19" s="679"/>
      <c r="C19" s="198"/>
      <c r="D19" s="104"/>
      <c r="E19" s="675"/>
      <c r="F19" s="676"/>
      <c r="G19" s="676"/>
      <c r="H19" s="677"/>
      <c r="I19" s="677" t="str">
        <f t="shared" si="0"/>
        <v/>
      </c>
      <c r="J19" s="684" t="str">
        <f t="shared" si="1"/>
        <v/>
      </c>
      <c r="K19" s="57"/>
      <c r="L19" s="686"/>
    </row>
    <row r="20" spans="1:12" ht="16.5" customHeight="1">
      <c r="A20" s="38"/>
      <c r="B20" s="114"/>
      <c r="C20" s="38"/>
      <c r="D20" s="38"/>
      <c r="E20" s="675"/>
      <c r="F20" s="675"/>
      <c r="G20" s="44"/>
      <c r="H20" s="680"/>
      <c r="I20" s="677" t="str">
        <f t="shared" si="0"/>
        <v/>
      </c>
      <c r="J20" s="684" t="str">
        <f t="shared" si="1"/>
        <v/>
      </c>
      <c r="K20" s="687"/>
    </row>
    <row r="21" spans="1:12" ht="16.5" customHeight="1">
      <c r="A21" s="38"/>
      <c r="B21" s="114"/>
      <c r="C21" s="38"/>
      <c r="D21" s="38"/>
      <c r="E21" s="675"/>
      <c r="F21" s="675"/>
      <c r="G21" s="44"/>
      <c r="H21" s="44"/>
      <c r="I21" s="677" t="str">
        <f t="shared" si="0"/>
        <v/>
      </c>
      <c r="J21" s="684" t="str">
        <f t="shared" si="1"/>
        <v/>
      </c>
      <c r="K21" s="58"/>
    </row>
    <row r="22" spans="1:12" ht="16.5" customHeight="1">
      <c r="A22" s="38"/>
      <c r="B22" s="114"/>
      <c r="C22" s="48"/>
      <c r="D22" s="38"/>
      <c r="E22" s="675"/>
      <c r="F22" s="675"/>
      <c r="G22" s="44"/>
      <c r="H22" s="44"/>
      <c r="I22" s="677" t="str">
        <f t="shared" si="0"/>
        <v/>
      </c>
      <c r="J22" s="684" t="str">
        <f t="shared" si="1"/>
        <v/>
      </c>
      <c r="K22" s="58"/>
    </row>
    <row r="23" spans="1:12" ht="16.5" customHeight="1">
      <c r="A23" s="38"/>
      <c r="B23" s="114"/>
      <c r="C23" s="38"/>
      <c r="D23" s="38"/>
      <c r="E23" s="675"/>
      <c r="F23" s="675"/>
      <c r="G23" s="44"/>
      <c r="H23" s="44"/>
      <c r="I23" s="677" t="str">
        <f t="shared" si="0"/>
        <v/>
      </c>
      <c r="J23" s="684" t="str">
        <f t="shared" si="1"/>
        <v/>
      </c>
      <c r="K23" s="58"/>
    </row>
    <row r="24" spans="1:12" ht="16.5" customHeight="1">
      <c r="A24" s="949" t="s">
        <v>299</v>
      </c>
      <c r="B24" s="949"/>
      <c r="C24" s="38"/>
      <c r="D24" s="38"/>
      <c r="E24" s="675"/>
      <c r="F24" s="44">
        <f>SUM(F7:F23)</f>
        <v>0</v>
      </c>
      <c r="G24" s="44">
        <f>SUM(G7:G23)</f>
        <v>0</v>
      </c>
      <c r="H24" s="44">
        <f t="shared" ref="H24" si="2">SUM(H7:H23)</f>
        <v>0</v>
      </c>
      <c r="I24" s="677" t="str">
        <f t="shared" si="0"/>
        <v/>
      </c>
      <c r="J24" s="684" t="str">
        <f t="shared" si="1"/>
        <v/>
      </c>
      <c r="K24" s="58"/>
    </row>
    <row r="25" spans="1:12" ht="16.5" customHeight="1">
      <c r="A25" s="949" t="s">
        <v>501</v>
      </c>
      <c r="B25" s="949"/>
      <c r="C25" s="38"/>
      <c r="D25" s="38"/>
      <c r="E25" s="675"/>
      <c r="F25" s="675"/>
      <c r="G25" s="44"/>
      <c r="H25" s="44"/>
      <c r="I25" s="677" t="str">
        <f t="shared" si="0"/>
        <v/>
      </c>
      <c r="J25" s="684" t="str">
        <f t="shared" si="1"/>
        <v/>
      </c>
      <c r="K25" s="58"/>
    </row>
    <row r="26" spans="1:12" ht="16.5" customHeight="1">
      <c r="A26" s="1012" t="s">
        <v>299</v>
      </c>
      <c r="B26" s="1012"/>
      <c r="C26" s="104"/>
      <c r="D26" s="104"/>
      <c r="E26" s="104"/>
      <c r="F26" s="44">
        <f>F24-F25</f>
        <v>0</v>
      </c>
      <c r="G26" s="44">
        <f>G24-G25</f>
        <v>0</v>
      </c>
      <c r="H26" s="44">
        <f t="shared" ref="H26" si="3">H24-H25</f>
        <v>0</v>
      </c>
      <c r="I26" s="677" t="str">
        <f t="shared" si="0"/>
        <v/>
      </c>
      <c r="J26" s="684" t="str">
        <f t="shared" si="1"/>
        <v/>
      </c>
      <c r="K26" s="58"/>
    </row>
    <row r="27" spans="1:12" ht="14.25" customHeight="1">
      <c r="A27" s="34" t="str">
        <f>基本情况!C37</f>
        <v>产权持有单位填表人：田仕军</v>
      </c>
      <c r="I27" s="688"/>
    </row>
    <row r="28" spans="1:12" ht="14.25" customHeight="1">
      <c r="A28" s="34" t="str">
        <f>基本情况!C2</f>
        <v>填表日期：2022年4月26日</v>
      </c>
      <c r="G28" s="681"/>
      <c r="H28" s="681"/>
    </row>
  </sheetData>
  <mergeCells count="5">
    <mergeCell ref="A1:K1"/>
    <mergeCell ref="A2:K2"/>
    <mergeCell ref="A24:B24"/>
    <mergeCell ref="A25:B25"/>
    <mergeCell ref="A26:B26"/>
  </mergeCells>
  <phoneticPr fontId="24" type="noConversion"/>
  <hyperlinks>
    <hyperlink ref="K3" location="基本情况!A1" display="表4-4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29"/>
  <sheetViews>
    <sheetView view="pageBreakPreview" zoomScaleNormal="100" zoomScaleSheetLayoutView="100" workbookViewId="0">
      <selection activeCell="B15" sqref="B15"/>
    </sheetView>
  </sheetViews>
  <sheetFormatPr defaultColWidth="9" defaultRowHeight="14.25" customHeight="1"/>
  <cols>
    <col min="1" max="1" width="4.625" style="1" customWidth="1"/>
    <col min="2" max="2" width="37.125" style="4" customWidth="1"/>
    <col min="3" max="5" width="21.625" style="4" customWidth="1"/>
    <col min="6" max="6" width="18.125" style="4" customWidth="1"/>
    <col min="7" max="16384" width="9" style="4"/>
  </cols>
  <sheetData>
    <row r="1" spans="1:6" ht="30" customHeight="1">
      <c r="A1" s="939" t="s">
        <v>502</v>
      </c>
      <c r="B1" s="939"/>
      <c r="C1" s="939"/>
      <c r="D1" s="939"/>
      <c r="E1" s="939"/>
      <c r="F1" s="939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503</v>
      </c>
    </row>
    <row r="4" spans="1:6" ht="14.25" customHeight="1">
      <c r="F4" s="70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ht="16.5" customHeight="1">
      <c r="A7" s="13" t="s">
        <v>76</v>
      </c>
      <c r="B7" s="291" t="s">
        <v>504</v>
      </c>
      <c r="C7" s="11">
        <f>'4.5.1投资性房地产—房屋（成本）'!K25</f>
        <v>0</v>
      </c>
      <c r="D7" s="11">
        <f>'4.5.1投资性房地产—房屋（成本）'!N25</f>
        <v>0</v>
      </c>
      <c r="E7" s="11" t="str">
        <f t="shared" ref="E7" si="0">IF(D7=C7,"",D7-C7)</f>
        <v/>
      </c>
      <c r="F7" s="59" t="str">
        <f t="shared" ref="F7" si="1">IF(OR(C7=0,D7=C7),"",ROUND(E7/ABS(C7),4))</f>
        <v/>
      </c>
    </row>
    <row r="8" spans="1:6" ht="16.5" customHeight="1">
      <c r="A8" s="13" t="s">
        <v>78</v>
      </c>
      <c r="B8" s="291" t="s">
        <v>505</v>
      </c>
      <c r="C8" s="11">
        <f>'4.5.2投资性房地产-房屋（公允）'!K27</f>
        <v>0</v>
      </c>
      <c r="D8" s="11">
        <f>'4.5.2投资性房地产-房屋（公允）'!L27</f>
        <v>0</v>
      </c>
      <c r="E8" s="11" t="str">
        <f t="shared" ref="E8:E11" si="2">IF(D8=C8,"",D8-C8)</f>
        <v/>
      </c>
      <c r="F8" s="59" t="str">
        <f t="shared" ref="F8:F11" si="3">IF(OR(C8=0,D8=C8),"",ROUND(E8/ABS(C8),4))</f>
        <v/>
      </c>
    </row>
    <row r="9" spans="1:6" ht="16.5" customHeight="1">
      <c r="A9" s="13" t="s">
        <v>80</v>
      </c>
      <c r="B9" s="291" t="s">
        <v>506</v>
      </c>
      <c r="C9" s="11">
        <f>'4.5.3投资性房地产—土地（成本）'!M25</f>
        <v>0</v>
      </c>
      <c r="D9" s="11">
        <f>'4.5.3投资性房地产—土地（成本）'!N25</f>
        <v>0</v>
      </c>
      <c r="E9" s="11" t="str">
        <f t="shared" si="2"/>
        <v/>
      </c>
      <c r="F9" s="59" t="str">
        <f t="shared" si="3"/>
        <v/>
      </c>
    </row>
    <row r="10" spans="1:6" ht="16.5" customHeight="1">
      <c r="A10" s="13" t="s">
        <v>82</v>
      </c>
      <c r="B10" s="291" t="s">
        <v>507</v>
      </c>
      <c r="C10" s="11">
        <f>'4.5.4投资性房地产—土地（公允）'!M27</f>
        <v>0</v>
      </c>
      <c r="D10" s="11">
        <f>'4.5.4投资性房地产—土地（公允）'!N27</f>
        <v>0</v>
      </c>
      <c r="E10" s="11" t="str">
        <f t="shared" si="2"/>
        <v/>
      </c>
      <c r="F10" s="59" t="str">
        <f t="shared" si="3"/>
        <v/>
      </c>
    </row>
    <row r="11" spans="1:6" ht="16.5" customHeight="1">
      <c r="A11" s="13"/>
      <c r="B11" s="14"/>
      <c r="C11" s="11"/>
      <c r="D11" s="11"/>
      <c r="E11" s="11" t="str">
        <f t="shared" si="2"/>
        <v/>
      </c>
      <c r="F11" s="59" t="str">
        <f t="shared" si="3"/>
        <v/>
      </c>
    </row>
    <row r="12" spans="1:6" ht="16.5" customHeight="1">
      <c r="A12" s="13"/>
      <c r="B12" s="14"/>
      <c r="C12" s="11"/>
      <c r="D12" s="11"/>
      <c r="E12" s="11" t="str">
        <f t="shared" ref="E12:E27" si="4">IF(D12=C12,"",D12-C12)</f>
        <v/>
      </c>
      <c r="F12" s="59" t="str">
        <f t="shared" ref="F12:F27" si="5">IF(OR(C12=0,D12=C12),"",ROUND(E12/ABS(C12),4))</f>
        <v/>
      </c>
    </row>
    <row r="13" spans="1:6" ht="16.5" customHeight="1">
      <c r="A13" s="13"/>
      <c r="B13" s="14"/>
      <c r="C13" s="11"/>
      <c r="D13" s="11"/>
      <c r="E13" s="11" t="str">
        <f t="shared" si="4"/>
        <v/>
      </c>
      <c r="F13" s="59" t="str">
        <f t="shared" si="5"/>
        <v/>
      </c>
    </row>
    <row r="14" spans="1:6" ht="16.5" customHeight="1">
      <c r="A14" s="13"/>
      <c r="B14" s="14"/>
      <c r="C14" s="11"/>
      <c r="D14" s="11"/>
      <c r="E14" s="11" t="str">
        <f t="shared" si="4"/>
        <v/>
      </c>
      <c r="F14" s="59" t="str">
        <f t="shared" si="5"/>
        <v/>
      </c>
    </row>
    <row r="15" spans="1:6" ht="16.5" customHeight="1">
      <c r="A15" s="13"/>
      <c r="B15" s="14"/>
      <c r="C15" s="11"/>
      <c r="D15" s="11"/>
      <c r="E15" s="11" t="str">
        <f t="shared" si="4"/>
        <v/>
      </c>
      <c r="F15" s="59" t="str">
        <f t="shared" si="5"/>
        <v/>
      </c>
    </row>
    <row r="16" spans="1:6" ht="16.5" customHeight="1">
      <c r="A16" s="13"/>
      <c r="B16" s="14"/>
      <c r="C16" s="11"/>
      <c r="D16" s="11"/>
      <c r="E16" s="11" t="str">
        <f t="shared" si="4"/>
        <v/>
      </c>
      <c r="F16" s="59" t="str">
        <f t="shared" si="5"/>
        <v/>
      </c>
    </row>
    <row r="17" spans="1:6" ht="16.5" customHeight="1">
      <c r="A17" s="13"/>
      <c r="B17" s="14"/>
      <c r="C17" s="11"/>
      <c r="D17" s="11"/>
      <c r="E17" s="11" t="str">
        <f t="shared" si="4"/>
        <v/>
      </c>
      <c r="F17" s="59" t="str">
        <f t="shared" si="5"/>
        <v/>
      </c>
    </row>
    <row r="18" spans="1:6" ht="16.5" customHeight="1">
      <c r="A18" s="13"/>
      <c r="B18" s="14"/>
      <c r="C18" s="11"/>
      <c r="D18" s="11"/>
      <c r="E18" s="11" t="str">
        <f t="shared" si="4"/>
        <v/>
      </c>
      <c r="F18" s="59" t="str">
        <f t="shared" si="5"/>
        <v/>
      </c>
    </row>
    <row r="19" spans="1:6" ht="16.5" customHeight="1">
      <c r="A19" s="13"/>
      <c r="B19" s="14"/>
      <c r="C19" s="11"/>
      <c r="D19" s="11"/>
      <c r="E19" s="11" t="str">
        <f t="shared" si="4"/>
        <v/>
      </c>
      <c r="F19" s="59" t="str">
        <f t="shared" si="5"/>
        <v/>
      </c>
    </row>
    <row r="20" spans="1:6" ht="16.5" customHeight="1">
      <c r="A20" s="13"/>
      <c r="B20" s="14"/>
      <c r="C20" s="11"/>
      <c r="D20" s="11"/>
      <c r="E20" s="11" t="str">
        <f t="shared" si="4"/>
        <v/>
      </c>
      <c r="F20" s="59" t="str">
        <f t="shared" si="5"/>
        <v/>
      </c>
    </row>
    <row r="21" spans="1:6" ht="16.5" customHeight="1">
      <c r="A21" s="13"/>
      <c r="B21" s="14"/>
      <c r="C21" s="11"/>
      <c r="D21" s="11"/>
      <c r="E21" s="11" t="str">
        <f t="shared" si="4"/>
        <v/>
      </c>
      <c r="F21" s="59" t="str">
        <f t="shared" si="5"/>
        <v/>
      </c>
    </row>
    <row r="22" spans="1:6" ht="16.5" customHeight="1">
      <c r="A22" s="13"/>
      <c r="B22" s="14"/>
      <c r="C22" s="11"/>
      <c r="D22" s="11"/>
      <c r="E22" s="11" t="str">
        <f t="shared" si="4"/>
        <v/>
      </c>
      <c r="F22" s="59" t="str">
        <f t="shared" si="5"/>
        <v/>
      </c>
    </row>
    <row r="23" spans="1:6" ht="16.5" customHeight="1">
      <c r="A23" s="13"/>
      <c r="B23" s="14"/>
      <c r="C23" s="11"/>
      <c r="D23" s="11"/>
      <c r="E23" s="11" t="str">
        <f t="shared" si="4"/>
        <v/>
      </c>
      <c r="F23" s="59" t="str">
        <f t="shared" si="5"/>
        <v/>
      </c>
    </row>
    <row r="24" spans="1:6" ht="16.5" customHeight="1">
      <c r="A24" s="13"/>
      <c r="B24" s="14"/>
      <c r="C24" s="11"/>
      <c r="D24" s="11"/>
      <c r="E24" s="11" t="str">
        <f t="shared" si="4"/>
        <v/>
      </c>
      <c r="F24" s="59" t="str">
        <f t="shared" si="5"/>
        <v/>
      </c>
    </row>
    <row r="25" spans="1:6" ht="16.5" customHeight="1">
      <c r="A25" s="13"/>
      <c r="B25" s="74"/>
      <c r="C25" s="11"/>
      <c r="D25" s="11"/>
      <c r="E25" s="11" t="str">
        <f t="shared" si="4"/>
        <v/>
      </c>
      <c r="F25" s="59" t="str">
        <f t="shared" si="5"/>
        <v/>
      </c>
    </row>
    <row r="26" spans="1:6" ht="16.5" customHeight="1">
      <c r="A26" s="6"/>
      <c r="B26" s="74"/>
      <c r="C26" s="11"/>
      <c r="D26" s="11"/>
      <c r="E26" s="11" t="str">
        <f t="shared" si="4"/>
        <v/>
      </c>
      <c r="F26" s="59" t="str">
        <f t="shared" si="5"/>
        <v/>
      </c>
    </row>
    <row r="27" spans="1:6" ht="16.5" customHeight="1">
      <c r="A27" s="944" t="s">
        <v>508</v>
      </c>
      <c r="B27" s="944"/>
      <c r="C27" s="11">
        <f>SUM(C7:C10)</f>
        <v>0</v>
      </c>
      <c r="D27" s="11">
        <f>SUM(D7:D10)</f>
        <v>0</v>
      </c>
      <c r="E27" s="11" t="str">
        <f t="shared" si="4"/>
        <v/>
      </c>
      <c r="F27" s="59" t="str">
        <f t="shared" si="5"/>
        <v/>
      </c>
    </row>
    <row r="28" spans="1:6" ht="14.25" customHeight="1">
      <c r="A28" s="3" t="str">
        <f>基本情况!C38</f>
        <v>产权持有单位填表人：田仕军</v>
      </c>
      <c r="D28" s="4" t="str">
        <f>基本情况!D38</f>
        <v>评估人员：邓泽华、余颖莉、李英婕</v>
      </c>
    </row>
    <row r="29" spans="1:6" ht="14.25" customHeight="1">
      <c r="A29" s="3" t="str">
        <f>基本情况!C2</f>
        <v>填表日期：2022年4月26日</v>
      </c>
    </row>
  </sheetData>
  <mergeCells count="3">
    <mergeCell ref="A1:F1"/>
    <mergeCell ref="A2:F2"/>
    <mergeCell ref="A27:B27"/>
  </mergeCells>
  <phoneticPr fontId="24" type="noConversion"/>
  <hyperlinks>
    <hyperlink ref="F3" location="基本情况!A1" display="表4-5"/>
    <hyperlink ref="B7" location="'4.5.1投资性房地产—房屋（成本）'!A1" display="投资性房地产—房屋(成本计量模式)"/>
    <hyperlink ref="B8" location="'4.5.2投资性房地产-房屋（公允）'!A1" display="投资性房地产—房屋(公允价值计量模式)"/>
    <hyperlink ref="B9" location="'4.5.3投资性房地产—土地（成本）'!A1" display="投资性房地产—土地使用权(成本计量模式)"/>
    <hyperlink ref="B10" location="'4.5.4投资性房地产—土地（公允）'!A1" display="投资性房地产—土地使用权(公允价值计量模式)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R27"/>
  <sheetViews>
    <sheetView view="pageBreakPreview" zoomScaleNormal="100" zoomScaleSheetLayoutView="100" workbookViewId="0">
      <pane xSplit="1" ySplit="7" topLeftCell="B8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7.625" style="4" customWidth="1"/>
    <col min="3" max="3" width="15.375" style="4" customWidth="1"/>
    <col min="4" max="4" width="9.875" style="4" customWidth="1"/>
    <col min="5" max="5" width="5" style="4" customWidth="1"/>
    <col min="6" max="7" width="4.5" style="4" customWidth="1"/>
    <col min="8" max="8" width="6.125" style="1" customWidth="1"/>
    <col min="9" max="9" width="7.125" style="4" customWidth="1"/>
    <col min="10" max="12" width="8.125" style="4" customWidth="1"/>
    <col min="13" max="13" width="5" style="4" customWidth="1"/>
    <col min="14" max="15" width="8.125" style="4" customWidth="1"/>
    <col min="16" max="16" width="4.625" style="4" customWidth="1"/>
    <col min="17" max="17" width="7.375" style="4" customWidth="1"/>
    <col min="18" max="18" width="5" style="76" customWidth="1"/>
    <col min="19" max="16384" width="9" style="4"/>
  </cols>
  <sheetData>
    <row r="1" spans="1:18" ht="30" customHeight="1">
      <c r="A1" s="939" t="s">
        <v>509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</row>
    <row r="2" spans="1:1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</row>
    <row r="3" spans="1:18" ht="14.25" customHeight="1">
      <c r="R3" s="53" t="s">
        <v>510</v>
      </c>
    </row>
    <row r="4" spans="1:18" ht="14.25" customHeight="1">
      <c r="R4" s="53"/>
    </row>
    <row r="5" spans="1:18" ht="14.25" customHeight="1">
      <c r="A5" s="3" t="str">
        <f>基本情况!B2</f>
        <v>产权持有单位：瓮福（集团）有限责任公司</v>
      </c>
      <c r="R5" s="182" t="s">
        <v>247</v>
      </c>
    </row>
    <row r="6" spans="1:18" s="1" customFormat="1" ht="16.5" customHeight="1">
      <c r="A6" s="964" t="s">
        <v>219</v>
      </c>
      <c r="B6" s="979" t="s">
        <v>511</v>
      </c>
      <c r="C6" s="944" t="s">
        <v>512</v>
      </c>
      <c r="D6" s="979" t="s">
        <v>513</v>
      </c>
      <c r="E6" s="944" t="s">
        <v>514</v>
      </c>
      <c r="F6" s="979" t="s">
        <v>515</v>
      </c>
      <c r="G6" s="979" t="s">
        <v>416</v>
      </c>
      <c r="H6" s="997" t="s">
        <v>516</v>
      </c>
      <c r="I6" s="997" t="s">
        <v>517</v>
      </c>
      <c r="J6" s="944" t="s">
        <v>250</v>
      </c>
      <c r="K6" s="944"/>
      <c r="L6" s="944" t="s">
        <v>251</v>
      </c>
      <c r="M6" s="944"/>
      <c r="N6" s="944"/>
      <c r="O6" s="979" t="s">
        <v>252</v>
      </c>
      <c r="P6" s="979" t="s">
        <v>253</v>
      </c>
      <c r="Q6" s="1013" t="s">
        <v>518</v>
      </c>
      <c r="R6" s="961" t="s">
        <v>258</v>
      </c>
    </row>
    <row r="7" spans="1:18" s="1" customFormat="1" ht="33" customHeight="1">
      <c r="A7" s="964"/>
      <c r="B7" s="979"/>
      <c r="C7" s="944"/>
      <c r="D7" s="979"/>
      <c r="E7" s="944"/>
      <c r="F7" s="979"/>
      <c r="G7" s="979"/>
      <c r="H7" s="998"/>
      <c r="I7" s="998"/>
      <c r="J7" s="6" t="s">
        <v>519</v>
      </c>
      <c r="K7" s="6" t="s">
        <v>520</v>
      </c>
      <c r="L7" s="6" t="s">
        <v>519</v>
      </c>
      <c r="M7" s="260" t="s">
        <v>447</v>
      </c>
      <c r="N7" s="6" t="s">
        <v>520</v>
      </c>
      <c r="O7" s="979"/>
      <c r="P7" s="979"/>
      <c r="Q7" s="1014"/>
      <c r="R7" s="961"/>
    </row>
    <row r="8" spans="1:18" s="258" customFormat="1" ht="16.5" customHeight="1">
      <c r="A8" s="15" t="s">
        <v>275</v>
      </c>
      <c r="B8" s="261"/>
      <c r="C8" s="261"/>
      <c r="D8" s="261"/>
      <c r="E8" s="191"/>
      <c r="F8" s="595"/>
      <c r="G8" s="595"/>
      <c r="H8" s="329"/>
      <c r="I8" s="329"/>
      <c r="J8" s="274"/>
      <c r="K8" s="274"/>
      <c r="L8" s="310"/>
      <c r="M8" s="23"/>
      <c r="N8" s="310"/>
      <c r="O8" s="310" t="str">
        <f>IF(N8=K8,"",N8-K8)</f>
        <v/>
      </c>
      <c r="P8" s="267" t="str">
        <f>IF(OR(K8=0,N8=K8),"",ROUND(O8/ABS(K8),4))</f>
        <v/>
      </c>
      <c r="Q8" s="329"/>
      <c r="R8" s="669"/>
    </row>
    <row r="9" spans="1:18" s="259" customFormat="1" ht="16.5" customHeight="1">
      <c r="A9" s="15"/>
      <c r="B9" s="261"/>
      <c r="C9" s="261"/>
      <c r="D9" s="261"/>
      <c r="E9" s="191"/>
      <c r="F9" s="595"/>
      <c r="G9" s="595"/>
      <c r="H9" s="329"/>
      <c r="I9" s="329"/>
      <c r="J9" s="274"/>
      <c r="K9" s="274"/>
      <c r="L9" s="310"/>
      <c r="M9" s="23"/>
      <c r="N9" s="310"/>
      <c r="O9" s="310" t="str">
        <f t="shared" ref="O9:O25" si="0">IF(N9=K9,"",N9-K9)</f>
        <v/>
      </c>
      <c r="P9" s="267" t="str">
        <f t="shared" ref="P9:P25" si="1">IF(OR(K9=0,N9=K9),"",ROUND(O9/ABS(K9),4))</f>
        <v/>
      </c>
      <c r="Q9" s="267"/>
      <c r="R9" s="669"/>
    </row>
    <row r="10" spans="1:18" s="259" customFormat="1" ht="16.5" customHeight="1">
      <c r="A10" s="15"/>
      <c r="B10" s="261"/>
      <c r="C10" s="261"/>
      <c r="D10" s="261"/>
      <c r="E10" s="191"/>
      <c r="F10" s="595"/>
      <c r="G10" s="595"/>
      <c r="H10" s="329"/>
      <c r="I10" s="329"/>
      <c r="J10" s="274"/>
      <c r="K10" s="274"/>
      <c r="L10" s="310"/>
      <c r="M10" s="23"/>
      <c r="N10" s="310"/>
      <c r="O10" s="310" t="str">
        <f t="shared" si="0"/>
        <v/>
      </c>
      <c r="P10" s="267" t="str">
        <f t="shared" si="1"/>
        <v/>
      </c>
      <c r="Q10" s="267"/>
      <c r="R10" s="669"/>
    </row>
    <row r="11" spans="1:18" s="259" customFormat="1" ht="16.5" customHeight="1">
      <c r="A11" s="15"/>
      <c r="B11" s="261"/>
      <c r="C11" s="261"/>
      <c r="D11" s="261"/>
      <c r="E11" s="191"/>
      <c r="F11" s="595"/>
      <c r="G11" s="595"/>
      <c r="H11" s="329"/>
      <c r="I11" s="329"/>
      <c r="J11" s="274"/>
      <c r="K11" s="274"/>
      <c r="L11" s="310"/>
      <c r="M11" s="23"/>
      <c r="N11" s="310"/>
      <c r="O11" s="310" t="str">
        <f t="shared" si="0"/>
        <v/>
      </c>
      <c r="P11" s="267" t="str">
        <f t="shared" si="1"/>
        <v/>
      </c>
      <c r="Q11" s="267"/>
      <c r="R11" s="669"/>
    </row>
    <row r="12" spans="1:18" s="259" customFormat="1" ht="16.5" customHeight="1">
      <c r="A12" s="15"/>
      <c r="B12" s="261"/>
      <c r="C12" s="261"/>
      <c r="D12" s="261"/>
      <c r="E12" s="191"/>
      <c r="F12" s="595"/>
      <c r="G12" s="595"/>
      <c r="H12" s="329"/>
      <c r="I12" s="329"/>
      <c r="J12" s="274"/>
      <c r="K12" s="274"/>
      <c r="L12" s="310"/>
      <c r="M12" s="23"/>
      <c r="N12" s="310"/>
      <c r="O12" s="310" t="str">
        <f t="shared" si="0"/>
        <v/>
      </c>
      <c r="P12" s="267" t="str">
        <f t="shared" si="1"/>
        <v/>
      </c>
      <c r="Q12" s="267"/>
      <c r="R12" s="669"/>
    </row>
    <row r="13" spans="1:18" s="259" customFormat="1" ht="16.5" customHeight="1">
      <c r="A13" s="15"/>
      <c r="B13" s="261"/>
      <c r="C13" s="261"/>
      <c r="D13" s="261"/>
      <c r="E13" s="191"/>
      <c r="F13" s="595"/>
      <c r="G13" s="595"/>
      <c r="H13" s="329"/>
      <c r="I13" s="329"/>
      <c r="J13" s="274"/>
      <c r="K13" s="274"/>
      <c r="L13" s="310"/>
      <c r="M13" s="23"/>
      <c r="N13" s="310"/>
      <c r="O13" s="310" t="str">
        <f t="shared" si="0"/>
        <v/>
      </c>
      <c r="P13" s="267" t="str">
        <f t="shared" si="1"/>
        <v/>
      </c>
      <c r="Q13" s="267"/>
      <c r="R13" s="669"/>
    </row>
    <row r="14" spans="1:18" s="259" customFormat="1" ht="16.5" customHeight="1">
      <c r="A14" s="15"/>
      <c r="B14" s="261"/>
      <c r="C14" s="261"/>
      <c r="D14" s="261"/>
      <c r="E14" s="191"/>
      <c r="F14" s="595"/>
      <c r="G14" s="595"/>
      <c r="H14" s="329"/>
      <c r="I14" s="329"/>
      <c r="J14" s="274"/>
      <c r="K14" s="274"/>
      <c r="L14" s="310"/>
      <c r="M14" s="23"/>
      <c r="N14" s="310"/>
      <c r="O14" s="310" t="str">
        <f t="shared" si="0"/>
        <v/>
      </c>
      <c r="P14" s="267" t="str">
        <f t="shared" si="1"/>
        <v/>
      </c>
      <c r="Q14" s="267"/>
      <c r="R14" s="669"/>
    </row>
    <row r="15" spans="1:18" s="259" customFormat="1" ht="16.5" customHeight="1">
      <c r="A15" s="15"/>
      <c r="B15" s="261"/>
      <c r="C15" s="261"/>
      <c r="D15" s="261"/>
      <c r="E15" s="191"/>
      <c r="F15" s="595"/>
      <c r="G15" s="595"/>
      <c r="H15" s="329"/>
      <c r="I15" s="329"/>
      <c r="J15" s="274"/>
      <c r="K15" s="274"/>
      <c r="L15" s="310"/>
      <c r="M15" s="23"/>
      <c r="N15" s="310"/>
      <c r="O15" s="310" t="str">
        <f t="shared" si="0"/>
        <v/>
      </c>
      <c r="P15" s="267" t="str">
        <f t="shared" si="1"/>
        <v/>
      </c>
      <c r="Q15" s="267"/>
      <c r="R15" s="669"/>
    </row>
    <row r="16" spans="1:18" s="259" customFormat="1" ht="16.5" customHeight="1">
      <c r="A16" s="15"/>
      <c r="B16" s="261"/>
      <c r="C16" s="261"/>
      <c r="D16" s="261"/>
      <c r="E16" s="191"/>
      <c r="F16" s="595"/>
      <c r="G16" s="595"/>
      <c r="H16" s="329"/>
      <c r="I16" s="329"/>
      <c r="J16" s="274"/>
      <c r="K16" s="274"/>
      <c r="L16" s="310"/>
      <c r="M16" s="23"/>
      <c r="N16" s="310"/>
      <c r="O16" s="310" t="str">
        <f t="shared" si="0"/>
        <v/>
      </c>
      <c r="P16" s="267" t="str">
        <f t="shared" si="1"/>
        <v/>
      </c>
      <c r="Q16" s="267"/>
      <c r="R16" s="669"/>
    </row>
    <row r="17" spans="1:18" s="259" customFormat="1" ht="16.5" customHeight="1">
      <c r="A17" s="15"/>
      <c r="B17" s="261"/>
      <c r="C17" s="261"/>
      <c r="D17" s="261"/>
      <c r="E17" s="191"/>
      <c r="F17" s="595"/>
      <c r="G17" s="595"/>
      <c r="H17" s="329"/>
      <c r="I17" s="329"/>
      <c r="J17" s="274"/>
      <c r="K17" s="274"/>
      <c r="L17" s="310"/>
      <c r="M17" s="23"/>
      <c r="N17" s="310"/>
      <c r="O17" s="310" t="str">
        <f t="shared" si="0"/>
        <v/>
      </c>
      <c r="P17" s="267" t="str">
        <f t="shared" si="1"/>
        <v/>
      </c>
      <c r="Q17" s="267"/>
      <c r="R17" s="669"/>
    </row>
    <row r="18" spans="1:18" s="259" customFormat="1" ht="16.5" customHeight="1">
      <c r="A18" s="15"/>
      <c r="B18" s="261"/>
      <c r="C18" s="261"/>
      <c r="D18" s="261"/>
      <c r="E18" s="191"/>
      <c r="F18" s="595"/>
      <c r="G18" s="595"/>
      <c r="H18" s="329"/>
      <c r="I18" s="329"/>
      <c r="J18" s="274"/>
      <c r="K18" s="274"/>
      <c r="L18" s="310"/>
      <c r="M18" s="23"/>
      <c r="N18" s="310"/>
      <c r="O18" s="310" t="str">
        <f t="shared" si="0"/>
        <v/>
      </c>
      <c r="P18" s="267" t="str">
        <f t="shared" si="1"/>
        <v/>
      </c>
      <c r="Q18" s="267"/>
      <c r="R18" s="669"/>
    </row>
    <row r="19" spans="1:18" s="259" customFormat="1" ht="16.5" customHeight="1">
      <c r="A19" s="15"/>
      <c r="B19" s="261"/>
      <c r="C19" s="261"/>
      <c r="D19" s="261"/>
      <c r="E19" s="191"/>
      <c r="F19" s="595"/>
      <c r="G19" s="595"/>
      <c r="H19" s="329"/>
      <c r="I19" s="329"/>
      <c r="J19" s="274"/>
      <c r="K19" s="274"/>
      <c r="L19" s="310"/>
      <c r="M19" s="23"/>
      <c r="N19" s="310"/>
      <c r="O19" s="310" t="str">
        <f t="shared" si="0"/>
        <v/>
      </c>
      <c r="P19" s="267" t="str">
        <f t="shared" si="1"/>
        <v/>
      </c>
      <c r="Q19" s="267"/>
      <c r="R19" s="669"/>
    </row>
    <row r="20" spans="1:18" s="259" customFormat="1" ht="16.5" customHeight="1">
      <c r="A20" s="15"/>
      <c r="B20" s="261"/>
      <c r="C20" s="261"/>
      <c r="D20" s="261"/>
      <c r="E20" s="261"/>
      <c r="F20" s="15"/>
      <c r="G20" s="15"/>
      <c r="H20" s="329"/>
      <c r="I20" s="329"/>
      <c r="J20" s="274"/>
      <c r="K20" s="274"/>
      <c r="L20" s="310"/>
      <c r="M20" s="23"/>
      <c r="N20" s="310"/>
      <c r="O20" s="310" t="str">
        <f t="shared" si="0"/>
        <v/>
      </c>
      <c r="P20" s="267" t="str">
        <f t="shared" si="1"/>
        <v/>
      </c>
      <c r="Q20" s="267"/>
      <c r="R20" s="670"/>
    </row>
    <row r="21" spans="1:18" s="259" customFormat="1" ht="16.5" customHeight="1">
      <c r="A21" s="15"/>
      <c r="B21" s="261"/>
      <c r="C21" s="261"/>
      <c r="D21" s="261"/>
      <c r="E21" s="261"/>
      <c r="F21" s="15"/>
      <c r="G21" s="15"/>
      <c r="H21" s="329"/>
      <c r="I21" s="329"/>
      <c r="J21" s="274"/>
      <c r="K21" s="274"/>
      <c r="L21" s="310"/>
      <c r="M21" s="23"/>
      <c r="N21" s="310"/>
      <c r="O21" s="310" t="str">
        <f t="shared" si="0"/>
        <v/>
      </c>
      <c r="P21" s="267" t="str">
        <f t="shared" si="1"/>
        <v/>
      </c>
      <c r="Q21" s="267"/>
      <c r="R21" s="670"/>
    </row>
    <row r="22" spans="1:18" s="259" customFormat="1" ht="16.5" customHeight="1">
      <c r="A22" s="15"/>
      <c r="B22" s="261"/>
      <c r="C22" s="261"/>
      <c r="D22" s="261"/>
      <c r="E22" s="261"/>
      <c r="F22" s="15"/>
      <c r="G22" s="15"/>
      <c r="H22" s="329"/>
      <c r="I22" s="329"/>
      <c r="J22" s="274"/>
      <c r="K22" s="274"/>
      <c r="L22" s="310"/>
      <c r="M22" s="23"/>
      <c r="N22" s="310"/>
      <c r="O22" s="310" t="str">
        <f t="shared" si="0"/>
        <v/>
      </c>
      <c r="P22" s="267" t="str">
        <f t="shared" si="1"/>
        <v/>
      </c>
      <c r="Q22" s="267"/>
      <c r="R22" s="670"/>
    </row>
    <row r="23" spans="1:18" s="259" customFormat="1" ht="16.5" customHeight="1">
      <c r="A23" s="951" t="s">
        <v>255</v>
      </c>
      <c r="B23" s="951"/>
      <c r="C23" s="951"/>
      <c r="D23" s="261"/>
      <c r="E23" s="261"/>
      <c r="F23" s="15"/>
      <c r="G23" s="15"/>
      <c r="H23" s="329"/>
      <c r="I23" s="329"/>
      <c r="J23" s="11">
        <f>SUM(J8:J22)</f>
        <v>0</v>
      </c>
      <c r="K23" s="11">
        <f>SUM(K8:K22)</f>
        <v>0</v>
      </c>
      <c r="L23" s="11">
        <f>SUM(L8:L22)</f>
        <v>0</v>
      </c>
      <c r="M23" s="23"/>
      <c r="N23" s="11">
        <f>SUM(N8:N22)</f>
        <v>0</v>
      </c>
      <c r="O23" s="310" t="str">
        <f t="shared" si="0"/>
        <v/>
      </c>
      <c r="P23" s="267" t="str">
        <f t="shared" si="1"/>
        <v/>
      </c>
      <c r="Q23" s="267"/>
      <c r="R23" s="670"/>
    </row>
    <row r="24" spans="1:18" s="259" customFormat="1" ht="16.5" customHeight="1">
      <c r="A24" s="951" t="s">
        <v>476</v>
      </c>
      <c r="B24" s="951"/>
      <c r="C24" s="951"/>
      <c r="D24" s="261"/>
      <c r="E24" s="191"/>
      <c r="F24" s="595"/>
      <c r="G24" s="595"/>
      <c r="H24" s="329"/>
      <c r="I24" s="329"/>
      <c r="J24" s="274"/>
      <c r="K24" s="274"/>
      <c r="L24" s="310"/>
      <c r="M24" s="23"/>
      <c r="N24" s="310"/>
      <c r="O24" s="310" t="str">
        <f t="shared" si="0"/>
        <v/>
      </c>
      <c r="P24" s="267" t="str">
        <f t="shared" si="1"/>
        <v/>
      </c>
      <c r="Q24" s="267"/>
      <c r="R24" s="669"/>
    </row>
    <row r="25" spans="1:18" s="259" customFormat="1" ht="16.5" customHeight="1">
      <c r="A25" s="951" t="s">
        <v>255</v>
      </c>
      <c r="B25" s="951"/>
      <c r="C25" s="951"/>
      <c r="D25" s="311"/>
      <c r="E25" s="311"/>
      <c r="F25" s="311"/>
      <c r="G25" s="15"/>
      <c r="H25" s="263"/>
      <c r="I25" s="263"/>
      <c r="J25" s="11">
        <f>J23-J24</f>
        <v>0</v>
      </c>
      <c r="K25" s="11">
        <f>K23-K24</f>
        <v>0</v>
      </c>
      <c r="L25" s="11">
        <f>L23-L24</f>
        <v>0</v>
      </c>
      <c r="M25" s="668"/>
      <c r="N25" s="11">
        <f>N23-N24</f>
        <v>0</v>
      </c>
      <c r="O25" s="310" t="str">
        <f t="shared" si="0"/>
        <v/>
      </c>
      <c r="P25" s="267" t="str">
        <f t="shared" si="1"/>
        <v/>
      </c>
      <c r="Q25" s="12"/>
      <c r="R25" s="195"/>
    </row>
    <row r="26" spans="1:18" ht="14.25" customHeight="1">
      <c r="A26" s="3" t="str">
        <f>基本情况!C39</f>
        <v>产权持有单位填表人：田仕军</v>
      </c>
      <c r="L26" s="4" t="str">
        <f>基本情况!D39</f>
        <v>评估人员：邓泽华、余颖莉、李英婕</v>
      </c>
    </row>
    <row r="27" spans="1:18" ht="14.25" customHeight="1">
      <c r="A27" s="3" t="str">
        <f>基本情况!C2</f>
        <v>填表日期：2022年4月26日</v>
      </c>
    </row>
  </sheetData>
  <mergeCells count="20">
    <mergeCell ref="A24:C24"/>
    <mergeCell ref="A25:C25"/>
    <mergeCell ref="A6:A7"/>
    <mergeCell ref="B6:B7"/>
    <mergeCell ref="C6:C7"/>
    <mergeCell ref="A1:R1"/>
    <mergeCell ref="A2:R2"/>
    <mergeCell ref="J6:K6"/>
    <mergeCell ref="L6:N6"/>
    <mergeCell ref="A23:C23"/>
    <mergeCell ref="D6:D7"/>
    <mergeCell ref="E6:E7"/>
    <mergeCell ref="F6:F7"/>
    <mergeCell ref="G6:G7"/>
    <mergeCell ref="H6:H7"/>
    <mergeCell ref="I6:I7"/>
    <mergeCell ref="O6:O7"/>
    <mergeCell ref="P6:P7"/>
    <mergeCell ref="Q6:Q7"/>
    <mergeCell ref="R6:R7"/>
  </mergeCells>
  <phoneticPr fontId="24" type="noConversion"/>
  <hyperlinks>
    <hyperlink ref="R3" location="基本情况!A1" display="表4-5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P29"/>
  <sheetViews>
    <sheetView view="pageBreakPreview" zoomScaleNormal="100" zoomScaleSheetLayoutView="100" workbookViewId="0">
      <pane xSplit="1" ySplit="7" topLeftCell="B20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9.625" style="4" customWidth="1"/>
    <col min="3" max="3" width="10.625" style="4" customWidth="1"/>
    <col min="4" max="4" width="7.375" style="4" customWidth="1"/>
    <col min="5" max="5" width="4.625" style="4" customWidth="1"/>
    <col min="6" max="7" width="4.5" style="4" customWidth="1"/>
    <col min="8" max="8" width="7.125" style="4" customWidth="1"/>
    <col min="9" max="9" width="8.625" style="4" customWidth="1"/>
    <col min="10" max="10" width="10.625" style="4" customWidth="1"/>
    <col min="11" max="13" width="9.625" style="4" customWidth="1"/>
    <col min="14" max="15" width="8.125" style="4" customWidth="1"/>
    <col min="16" max="16" width="6.125" style="4" customWidth="1"/>
    <col min="17" max="16384" width="9" style="4"/>
  </cols>
  <sheetData>
    <row r="1" spans="1:16" ht="30" customHeight="1">
      <c r="A1" s="939" t="s">
        <v>521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</row>
    <row r="2" spans="1:1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</row>
    <row r="3" spans="1:16" ht="14.25" customHeight="1">
      <c r="P3" s="16" t="s">
        <v>522</v>
      </c>
    </row>
    <row r="4" spans="1:16" ht="14.25" customHeight="1">
      <c r="P4" s="16"/>
    </row>
    <row r="5" spans="1:16" ht="14.25" customHeight="1">
      <c r="A5" s="3" t="str">
        <f>基本情况!B2</f>
        <v>产权持有单位：瓮福（集团）有限责任公司</v>
      </c>
      <c r="P5" s="17" t="s">
        <v>247</v>
      </c>
    </row>
    <row r="6" spans="1:16" s="1" customFormat="1" ht="16.5" customHeight="1">
      <c r="A6" s="964" t="s">
        <v>219</v>
      </c>
      <c r="B6" s="979" t="s">
        <v>511</v>
      </c>
      <c r="C6" s="944" t="s">
        <v>512</v>
      </c>
      <c r="D6" s="979" t="s">
        <v>513</v>
      </c>
      <c r="E6" s="944" t="s">
        <v>514</v>
      </c>
      <c r="F6" s="979" t="s">
        <v>515</v>
      </c>
      <c r="G6" s="979" t="s">
        <v>416</v>
      </c>
      <c r="H6" s="979" t="s">
        <v>516</v>
      </c>
      <c r="I6" s="979" t="s">
        <v>517</v>
      </c>
      <c r="J6" s="979" t="s">
        <v>444</v>
      </c>
      <c r="K6" s="944" t="s">
        <v>250</v>
      </c>
      <c r="L6" s="944" t="s">
        <v>251</v>
      </c>
      <c r="M6" s="944" t="s">
        <v>252</v>
      </c>
      <c r="N6" s="944" t="s">
        <v>253</v>
      </c>
      <c r="O6" s="1015" t="s">
        <v>518</v>
      </c>
      <c r="P6" s="1016" t="s">
        <v>258</v>
      </c>
    </row>
    <row r="7" spans="1:16" s="1" customFormat="1" ht="27" customHeight="1">
      <c r="A7" s="964"/>
      <c r="B7" s="979"/>
      <c r="C7" s="944"/>
      <c r="D7" s="979"/>
      <c r="E7" s="944"/>
      <c r="F7" s="979"/>
      <c r="G7" s="979"/>
      <c r="H7" s="979"/>
      <c r="I7" s="979"/>
      <c r="J7" s="979"/>
      <c r="K7" s="944"/>
      <c r="L7" s="944"/>
      <c r="M7" s="944"/>
      <c r="N7" s="944"/>
      <c r="O7" s="1015"/>
      <c r="P7" s="1016"/>
    </row>
    <row r="8" spans="1:16" s="258" customFormat="1" ht="16.5" customHeight="1">
      <c r="A8" s="15" t="s">
        <v>275</v>
      </c>
      <c r="B8" s="261"/>
      <c r="C8" s="261"/>
      <c r="D8" s="261"/>
      <c r="E8" s="191"/>
      <c r="F8" s="661"/>
      <c r="G8" s="595"/>
      <c r="H8" s="662"/>
      <c r="I8" s="664"/>
      <c r="J8" s="665"/>
      <c r="K8" s="665"/>
      <c r="L8" s="310"/>
      <c r="M8" s="329" t="str">
        <f>IF(L8=K8,"",L8-K8)</f>
        <v/>
      </c>
      <c r="N8" s="12" t="str">
        <f>IF(OR(K8=0,L8=K8),"",ROUND(M8/ABS(K8),4))</f>
        <v/>
      </c>
      <c r="O8" s="310"/>
      <c r="P8" s="267"/>
    </row>
    <row r="9" spans="1:16" s="258" customFormat="1" ht="16.5" customHeight="1">
      <c r="A9" s="15"/>
      <c r="B9" s="261"/>
      <c r="C9" s="261"/>
      <c r="D9" s="261"/>
      <c r="E9" s="261"/>
      <c r="F9" s="15"/>
      <c r="G9" s="15"/>
      <c r="H9" s="663"/>
      <c r="I9" s="329"/>
      <c r="J9" s="274"/>
      <c r="K9" s="274"/>
      <c r="L9" s="310"/>
      <c r="M9" s="329" t="str">
        <f t="shared" ref="M9:M27" si="0">IF(L9=K9,"",L9-K9)</f>
        <v/>
      </c>
      <c r="N9" s="12" t="str">
        <f t="shared" ref="N9:N27" si="1">IF(OR(K9=0,L9=K9),"",ROUND(M9/ABS(K9),4))</f>
        <v/>
      </c>
      <c r="O9" s="267"/>
      <c r="P9" s="328"/>
    </row>
    <row r="10" spans="1:16" s="258" customFormat="1" ht="16.5" customHeight="1">
      <c r="A10" s="15"/>
      <c r="B10" s="261"/>
      <c r="C10" s="261"/>
      <c r="D10" s="261"/>
      <c r="E10" s="261"/>
      <c r="F10" s="15"/>
      <c r="G10" s="15"/>
      <c r="H10" s="663"/>
      <c r="I10" s="329"/>
      <c r="J10" s="274"/>
      <c r="K10" s="274"/>
      <c r="L10" s="310"/>
      <c r="M10" s="329" t="str">
        <f t="shared" si="0"/>
        <v/>
      </c>
      <c r="N10" s="12" t="str">
        <f t="shared" si="1"/>
        <v/>
      </c>
      <c r="O10" s="267"/>
      <c r="P10" s="328"/>
    </row>
    <row r="11" spans="1:16" s="258" customFormat="1" ht="16.5" customHeight="1">
      <c r="A11" s="15"/>
      <c r="B11" s="261"/>
      <c r="C11" s="261"/>
      <c r="D11" s="261"/>
      <c r="E11" s="191"/>
      <c r="F11" s="595"/>
      <c r="G11" s="595"/>
      <c r="H11" s="663"/>
      <c r="I11" s="329"/>
      <c r="J11" s="274"/>
      <c r="K11" s="274"/>
      <c r="L11" s="310"/>
      <c r="M11" s="329" t="str">
        <f t="shared" si="0"/>
        <v/>
      </c>
      <c r="N11" s="12" t="str">
        <f t="shared" si="1"/>
        <v/>
      </c>
      <c r="O11" s="267"/>
      <c r="P11" s="666"/>
    </row>
    <row r="12" spans="1:16" s="259" customFormat="1" ht="16.5" customHeight="1">
      <c r="A12" s="15"/>
      <c r="B12" s="261"/>
      <c r="C12" s="261"/>
      <c r="D12" s="261"/>
      <c r="E12" s="261"/>
      <c r="F12" s="15"/>
      <c r="G12" s="15"/>
      <c r="H12" s="663"/>
      <c r="I12" s="329"/>
      <c r="J12" s="274"/>
      <c r="K12" s="274"/>
      <c r="L12" s="310"/>
      <c r="M12" s="329" t="str">
        <f t="shared" si="0"/>
        <v/>
      </c>
      <c r="N12" s="12" t="str">
        <f t="shared" si="1"/>
        <v/>
      </c>
      <c r="O12" s="267"/>
      <c r="P12" s="328"/>
    </row>
    <row r="13" spans="1:16" s="259" customFormat="1" ht="16.5" customHeight="1">
      <c r="A13" s="15"/>
      <c r="B13" s="261"/>
      <c r="C13" s="261"/>
      <c r="D13" s="261"/>
      <c r="E13" s="261"/>
      <c r="F13" s="15"/>
      <c r="G13" s="15"/>
      <c r="H13" s="663"/>
      <c r="I13" s="329"/>
      <c r="J13" s="274"/>
      <c r="K13" s="274"/>
      <c r="L13" s="310"/>
      <c r="M13" s="329" t="str">
        <f t="shared" si="0"/>
        <v/>
      </c>
      <c r="N13" s="12" t="str">
        <f t="shared" si="1"/>
        <v/>
      </c>
      <c r="O13" s="267"/>
      <c r="P13" s="328"/>
    </row>
    <row r="14" spans="1:16" s="259" customFormat="1" ht="16.5" customHeight="1">
      <c r="A14" s="15"/>
      <c r="B14" s="261"/>
      <c r="C14" s="261"/>
      <c r="D14" s="261"/>
      <c r="E14" s="191"/>
      <c r="F14" s="595"/>
      <c r="G14" s="595"/>
      <c r="H14" s="663"/>
      <c r="I14" s="329"/>
      <c r="J14" s="274"/>
      <c r="K14" s="274"/>
      <c r="L14" s="310"/>
      <c r="M14" s="329" t="str">
        <f t="shared" si="0"/>
        <v/>
      </c>
      <c r="N14" s="12" t="str">
        <f t="shared" si="1"/>
        <v/>
      </c>
      <c r="O14" s="267"/>
      <c r="P14" s="666"/>
    </row>
    <row r="15" spans="1:16" s="259" customFormat="1" ht="16.5" customHeight="1">
      <c r="A15" s="15"/>
      <c r="B15" s="261"/>
      <c r="C15" s="261"/>
      <c r="D15" s="261"/>
      <c r="E15" s="261"/>
      <c r="F15" s="15"/>
      <c r="G15" s="15"/>
      <c r="H15" s="663"/>
      <c r="I15" s="329"/>
      <c r="J15" s="274"/>
      <c r="K15" s="274"/>
      <c r="L15" s="310"/>
      <c r="M15" s="329" t="str">
        <f t="shared" si="0"/>
        <v/>
      </c>
      <c r="N15" s="12" t="str">
        <f t="shared" si="1"/>
        <v/>
      </c>
      <c r="O15" s="267"/>
      <c r="P15" s="328"/>
    </row>
    <row r="16" spans="1:16" s="259" customFormat="1" ht="16.5" customHeight="1">
      <c r="A16" s="15"/>
      <c r="B16" s="261"/>
      <c r="C16" s="261"/>
      <c r="D16" s="261"/>
      <c r="E16" s="261"/>
      <c r="F16" s="15"/>
      <c r="G16" s="15"/>
      <c r="H16" s="663"/>
      <c r="I16" s="329"/>
      <c r="J16" s="274"/>
      <c r="K16" s="274"/>
      <c r="L16" s="310"/>
      <c r="M16" s="329" t="str">
        <f t="shared" si="0"/>
        <v/>
      </c>
      <c r="N16" s="12" t="str">
        <f t="shared" si="1"/>
        <v/>
      </c>
      <c r="O16" s="267"/>
      <c r="P16" s="328"/>
    </row>
    <row r="17" spans="1:16" s="259" customFormat="1" ht="16.5" customHeight="1">
      <c r="A17" s="15"/>
      <c r="B17" s="261"/>
      <c r="C17" s="261"/>
      <c r="D17" s="261"/>
      <c r="E17" s="191"/>
      <c r="F17" s="595"/>
      <c r="G17" s="595"/>
      <c r="H17" s="663"/>
      <c r="I17" s="329"/>
      <c r="J17" s="274"/>
      <c r="K17" s="274"/>
      <c r="L17" s="310"/>
      <c r="M17" s="329" t="str">
        <f t="shared" si="0"/>
        <v/>
      </c>
      <c r="N17" s="12" t="str">
        <f t="shared" si="1"/>
        <v/>
      </c>
      <c r="O17" s="267"/>
      <c r="P17" s="666"/>
    </row>
    <row r="18" spans="1:16" s="259" customFormat="1" ht="16.5" customHeight="1">
      <c r="A18" s="15"/>
      <c r="B18" s="261"/>
      <c r="C18" s="261"/>
      <c r="D18" s="261"/>
      <c r="E18" s="261"/>
      <c r="F18" s="15"/>
      <c r="G18" s="15"/>
      <c r="H18" s="663"/>
      <c r="I18" s="329"/>
      <c r="J18" s="274"/>
      <c r="K18" s="274"/>
      <c r="L18" s="310"/>
      <c r="M18" s="329" t="str">
        <f t="shared" si="0"/>
        <v/>
      </c>
      <c r="N18" s="12" t="str">
        <f t="shared" si="1"/>
        <v/>
      </c>
      <c r="O18" s="267"/>
      <c r="P18" s="328"/>
    </row>
    <row r="19" spans="1:16" s="259" customFormat="1" ht="16.5" customHeight="1">
      <c r="A19" s="15"/>
      <c r="B19" s="261"/>
      <c r="C19" s="261"/>
      <c r="D19" s="261"/>
      <c r="E19" s="261"/>
      <c r="F19" s="15"/>
      <c r="G19" s="15"/>
      <c r="H19" s="663"/>
      <c r="I19" s="329"/>
      <c r="J19" s="274"/>
      <c r="K19" s="274"/>
      <c r="L19" s="310"/>
      <c r="M19" s="329" t="str">
        <f t="shared" si="0"/>
        <v/>
      </c>
      <c r="N19" s="12" t="str">
        <f t="shared" si="1"/>
        <v/>
      </c>
      <c r="O19" s="267"/>
      <c r="P19" s="328"/>
    </row>
    <row r="20" spans="1:16" s="259" customFormat="1" ht="16.5" customHeight="1">
      <c r="A20" s="15"/>
      <c r="B20" s="261"/>
      <c r="C20" s="261"/>
      <c r="D20" s="261"/>
      <c r="E20" s="191"/>
      <c r="F20" s="595"/>
      <c r="G20" s="595"/>
      <c r="H20" s="663"/>
      <c r="I20" s="329"/>
      <c r="J20" s="274"/>
      <c r="K20" s="274"/>
      <c r="L20" s="310"/>
      <c r="M20" s="329" t="str">
        <f t="shared" si="0"/>
        <v/>
      </c>
      <c r="N20" s="12" t="str">
        <f t="shared" si="1"/>
        <v/>
      </c>
      <c r="O20" s="267"/>
      <c r="P20" s="666"/>
    </row>
    <row r="21" spans="1:16" s="259" customFormat="1" ht="16.5" customHeight="1">
      <c r="A21" s="15"/>
      <c r="B21" s="261"/>
      <c r="C21" s="261"/>
      <c r="D21" s="261"/>
      <c r="E21" s="261"/>
      <c r="F21" s="15"/>
      <c r="G21" s="15"/>
      <c r="H21" s="663"/>
      <c r="I21" s="329"/>
      <c r="J21" s="274"/>
      <c r="K21" s="274"/>
      <c r="L21" s="667"/>
      <c r="M21" s="329" t="str">
        <f t="shared" si="0"/>
        <v/>
      </c>
      <c r="N21" s="12" t="str">
        <f t="shared" si="1"/>
        <v/>
      </c>
      <c r="O21" s="267"/>
      <c r="P21" s="328"/>
    </row>
    <row r="22" spans="1:16" s="259" customFormat="1" ht="16.5" customHeight="1">
      <c r="A22" s="15"/>
      <c r="B22" s="261"/>
      <c r="C22" s="261"/>
      <c r="D22" s="261"/>
      <c r="E22" s="191"/>
      <c r="F22" s="595"/>
      <c r="G22" s="595"/>
      <c r="H22" s="663"/>
      <c r="I22" s="329"/>
      <c r="J22" s="274"/>
      <c r="K22" s="274"/>
      <c r="L22" s="310"/>
      <c r="M22" s="329" t="str">
        <f t="shared" si="0"/>
        <v/>
      </c>
      <c r="N22" s="12" t="str">
        <f t="shared" si="1"/>
        <v/>
      </c>
      <c r="O22" s="267"/>
      <c r="P22" s="666"/>
    </row>
    <row r="23" spans="1:16" s="259" customFormat="1" ht="16.5" customHeight="1">
      <c r="A23" s="15"/>
      <c r="B23" s="261"/>
      <c r="C23" s="261"/>
      <c r="D23" s="261"/>
      <c r="E23" s="261"/>
      <c r="F23" s="15"/>
      <c r="G23" s="15"/>
      <c r="H23" s="663"/>
      <c r="I23" s="329"/>
      <c r="J23" s="274"/>
      <c r="K23" s="274"/>
      <c r="L23" s="310"/>
      <c r="M23" s="329" t="str">
        <f t="shared" si="0"/>
        <v/>
      </c>
      <c r="N23" s="12" t="str">
        <f t="shared" si="1"/>
        <v/>
      </c>
      <c r="O23" s="267"/>
      <c r="P23" s="328"/>
    </row>
    <row r="24" spans="1:16" s="259" customFormat="1" ht="16.5" customHeight="1">
      <c r="A24" s="15"/>
      <c r="B24" s="261"/>
      <c r="C24" s="261"/>
      <c r="D24" s="261"/>
      <c r="E24" s="261"/>
      <c r="F24" s="15"/>
      <c r="G24" s="15"/>
      <c r="H24" s="663"/>
      <c r="I24" s="329"/>
      <c r="J24" s="274"/>
      <c r="K24" s="274"/>
      <c r="L24" s="310"/>
      <c r="M24" s="329" t="str">
        <f t="shared" si="0"/>
        <v/>
      </c>
      <c r="N24" s="12" t="str">
        <f t="shared" si="1"/>
        <v/>
      </c>
      <c r="O24" s="267"/>
      <c r="P24" s="328"/>
    </row>
    <row r="25" spans="1:16" s="259" customFormat="1" ht="16.5" customHeight="1">
      <c r="A25" s="15"/>
      <c r="B25" s="261"/>
      <c r="C25" s="261"/>
      <c r="D25" s="261"/>
      <c r="E25" s="261"/>
      <c r="F25" s="15"/>
      <c r="G25" s="15"/>
      <c r="H25" s="663"/>
      <c r="I25" s="329"/>
      <c r="J25" s="274"/>
      <c r="K25" s="274"/>
      <c r="L25" s="310"/>
      <c r="M25" s="329" t="str">
        <f t="shared" si="0"/>
        <v/>
      </c>
      <c r="N25" s="12" t="str">
        <f t="shared" si="1"/>
        <v/>
      </c>
      <c r="O25" s="267"/>
      <c r="P25" s="328"/>
    </row>
    <row r="26" spans="1:16" s="259" customFormat="1" ht="16.5" customHeight="1">
      <c r="A26" s="15"/>
      <c r="B26" s="261"/>
      <c r="C26" s="261"/>
      <c r="D26" s="261"/>
      <c r="E26" s="191"/>
      <c r="F26" s="595"/>
      <c r="G26" s="595"/>
      <c r="H26" s="663"/>
      <c r="I26" s="329"/>
      <c r="J26" s="274"/>
      <c r="K26" s="274"/>
      <c r="L26" s="310"/>
      <c r="M26" s="329" t="str">
        <f t="shared" si="0"/>
        <v/>
      </c>
      <c r="N26" s="12" t="str">
        <f t="shared" si="1"/>
        <v/>
      </c>
      <c r="O26" s="267"/>
      <c r="P26" s="666"/>
    </row>
    <row r="27" spans="1:16" s="259" customFormat="1" ht="16.5" customHeight="1">
      <c r="A27" s="951" t="s">
        <v>255</v>
      </c>
      <c r="B27" s="951"/>
      <c r="C27" s="951"/>
      <c r="D27" s="311"/>
      <c r="E27" s="311"/>
      <c r="F27" s="311"/>
      <c r="G27" s="15"/>
      <c r="H27" s="61"/>
      <c r="I27" s="263"/>
      <c r="J27" s="11">
        <f>SUM(J8:J26)</f>
        <v>0</v>
      </c>
      <c r="K27" s="11">
        <f>SUM(K8:K26)</f>
        <v>0</v>
      </c>
      <c r="L27" s="11">
        <f>SUM(L8:L26)</f>
        <v>0</v>
      </c>
      <c r="M27" s="329" t="str">
        <f t="shared" si="0"/>
        <v/>
      </c>
      <c r="N27" s="12" t="str">
        <f t="shared" si="1"/>
        <v/>
      </c>
      <c r="O27" s="11"/>
      <c r="P27" s="23"/>
    </row>
    <row r="28" spans="1:16" ht="14.25" customHeight="1">
      <c r="A28" s="3" t="str">
        <f>基本情况!C40</f>
        <v>产权持有单位填表人：田仕军</v>
      </c>
      <c r="L28" s="4" t="str">
        <f>基本情况!D40</f>
        <v>评估人员：邓泽华、余颖莉、李英婕</v>
      </c>
    </row>
    <row r="29" spans="1:16" ht="14.25" customHeight="1">
      <c r="A29" s="3" t="str">
        <f>基本情况!C2</f>
        <v>填表日期：2022年4月26日</v>
      </c>
    </row>
  </sheetData>
  <mergeCells count="19">
    <mergeCell ref="N6:N7"/>
    <mergeCell ref="O6:O7"/>
    <mergeCell ref="P6:P7"/>
    <mergeCell ref="A1:P1"/>
    <mergeCell ref="A2:P2"/>
    <mergeCell ref="A27:C2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4" type="noConversion"/>
  <hyperlinks>
    <hyperlink ref="P3" location="基本情况!A1" display="表4-5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Q27"/>
  <sheetViews>
    <sheetView view="pageBreakPreview" zoomScaleNormal="100" zoomScaleSheetLayoutView="100" workbookViewId="0">
      <pane xSplit="1" ySplit="7" topLeftCell="B23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14.75" style="4" customWidth="1"/>
    <col min="3" max="3" width="7.375" style="4" customWidth="1"/>
    <col min="4" max="4" width="6.875" style="4" customWidth="1"/>
    <col min="5" max="5" width="10" style="4" customWidth="1"/>
    <col min="6" max="6" width="7.625" style="4" customWidth="1"/>
    <col min="7" max="8" width="5.375" style="4" customWidth="1"/>
    <col min="9" max="9" width="7.625" style="4" customWidth="1"/>
    <col min="10" max="10" width="5.375" style="4" customWidth="1"/>
    <col min="11" max="11" width="7.375" style="4" customWidth="1"/>
    <col min="12" max="12" width="7.625" style="4" customWidth="1"/>
    <col min="13" max="13" width="8.625" style="4" customWidth="1"/>
    <col min="14" max="14" width="8.125" style="4" customWidth="1"/>
    <col min="15" max="15" width="6.625" style="4" customWidth="1"/>
    <col min="16" max="16" width="6.125" style="4" customWidth="1"/>
    <col min="17" max="17" width="6.625" style="4" customWidth="1"/>
    <col min="18" max="16384" width="9" style="4"/>
  </cols>
  <sheetData>
    <row r="1" spans="1:17" ht="30" customHeight="1">
      <c r="A1" s="939" t="s">
        <v>523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</row>
    <row r="2" spans="1:17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</row>
    <row r="3" spans="1:17" ht="14.25" customHeight="1">
      <c r="Q3" s="16" t="s">
        <v>524</v>
      </c>
    </row>
    <row r="4" spans="1:17" ht="14.25" customHeight="1">
      <c r="P4" s="658"/>
      <c r="Q4" s="16"/>
    </row>
    <row r="5" spans="1:17" ht="14.25" customHeight="1">
      <c r="A5" s="3" t="str">
        <f>基本情况!B2</f>
        <v>产权持有单位：瓮福（集团）有限责任公司</v>
      </c>
      <c r="Q5" s="17" t="s">
        <v>247</v>
      </c>
    </row>
    <row r="6" spans="1:17" s="1" customFormat="1" ht="16.5" customHeight="1">
      <c r="A6" s="944" t="s">
        <v>219</v>
      </c>
      <c r="B6" s="997" t="s">
        <v>525</v>
      </c>
      <c r="C6" s="997" t="s">
        <v>526</v>
      </c>
      <c r="D6" s="1017" t="s">
        <v>513</v>
      </c>
      <c r="E6" s="997" t="s">
        <v>527</v>
      </c>
      <c r="F6" s="997" t="s">
        <v>528</v>
      </c>
      <c r="G6" s="997" t="s">
        <v>529</v>
      </c>
      <c r="H6" s="997" t="s">
        <v>530</v>
      </c>
      <c r="I6" s="997" t="s">
        <v>531</v>
      </c>
      <c r="J6" s="997" t="s">
        <v>532</v>
      </c>
      <c r="K6" s="979" t="s">
        <v>533</v>
      </c>
      <c r="L6" s="979" t="s">
        <v>444</v>
      </c>
      <c r="M6" s="944" t="s">
        <v>250</v>
      </c>
      <c r="N6" s="944" t="s">
        <v>251</v>
      </c>
      <c r="O6" s="944" t="s">
        <v>252</v>
      </c>
      <c r="P6" s="944" t="s">
        <v>253</v>
      </c>
      <c r="Q6" s="944" t="s">
        <v>258</v>
      </c>
    </row>
    <row r="7" spans="1:17" ht="33" customHeight="1">
      <c r="A7" s="944"/>
      <c r="B7" s="998"/>
      <c r="C7" s="998"/>
      <c r="D7" s="1018"/>
      <c r="E7" s="998"/>
      <c r="F7" s="998"/>
      <c r="G7" s="998"/>
      <c r="H7" s="998"/>
      <c r="I7" s="998"/>
      <c r="J7" s="998"/>
      <c r="K7" s="979"/>
      <c r="L7" s="979"/>
      <c r="M7" s="944"/>
      <c r="N7" s="944"/>
      <c r="O7" s="944"/>
      <c r="P7" s="944"/>
      <c r="Q7" s="944"/>
    </row>
    <row r="8" spans="1:17" ht="45" customHeight="1">
      <c r="A8" s="13" t="s">
        <v>275</v>
      </c>
      <c r="B8" s="656"/>
      <c r="C8" s="14"/>
      <c r="D8" s="14"/>
      <c r="E8" s="331"/>
      <c r="F8" s="262"/>
      <c r="G8" s="59"/>
      <c r="H8" s="657"/>
      <c r="I8" s="299"/>
      <c r="J8" s="59"/>
      <c r="K8" s="659"/>
      <c r="L8" s="68"/>
      <c r="M8" s="11"/>
      <c r="N8" s="11"/>
      <c r="O8" s="11" t="str">
        <f>IF(N8=M8,"",N8-M8)</f>
        <v/>
      </c>
      <c r="P8" s="59" t="str">
        <f>IF(OR(M8=0,N8=M8),"",ROUND(O8/ABS(M8),4))</f>
        <v/>
      </c>
      <c r="Q8" s="18"/>
    </row>
    <row r="9" spans="1:17" ht="16.5" customHeight="1">
      <c r="A9" s="13"/>
      <c r="B9" s="14"/>
      <c r="C9" s="14"/>
      <c r="D9" s="14"/>
      <c r="E9" s="263"/>
      <c r="F9" s="15"/>
      <c r="G9" s="59"/>
      <c r="H9" s="59"/>
      <c r="I9" s="59"/>
      <c r="J9" s="59"/>
      <c r="K9" s="660"/>
      <c r="L9" s="68"/>
      <c r="M9" s="11"/>
      <c r="N9" s="11"/>
      <c r="O9" s="11" t="str">
        <f t="shared" ref="O9:O25" si="0">IF(N9=M9,"",N9-M9)</f>
        <v/>
      </c>
      <c r="P9" s="59" t="str">
        <f t="shared" ref="P9:P25" si="1">IF(OR(M9=0,N9=M9),"",ROUND(O9/ABS(M9),4))</f>
        <v/>
      </c>
      <c r="Q9" s="18"/>
    </row>
    <row r="10" spans="1:17" ht="16.5" customHeight="1">
      <c r="A10" s="13"/>
      <c r="B10" s="14"/>
      <c r="C10" s="14"/>
      <c r="D10" s="14"/>
      <c r="E10" s="263"/>
      <c r="F10" s="15"/>
      <c r="G10" s="59"/>
      <c r="H10" s="59"/>
      <c r="I10" s="59"/>
      <c r="J10" s="59"/>
      <c r="K10" s="59"/>
      <c r="L10" s="68"/>
      <c r="M10" s="11"/>
      <c r="N10" s="11"/>
      <c r="O10" s="11" t="str">
        <f t="shared" si="0"/>
        <v/>
      </c>
      <c r="P10" s="59" t="str">
        <f t="shared" si="1"/>
        <v/>
      </c>
      <c r="Q10" s="18"/>
    </row>
    <row r="11" spans="1:17" ht="16.5" customHeight="1">
      <c r="A11" s="13"/>
      <c r="B11" s="14"/>
      <c r="C11" s="14"/>
      <c r="D11" s="14"/>
      <c r="E11" s="263"/>
      <c r="F11" s="15"/>
      <c r="G11" s="59"/>
      <c r="H11" s="59"/>
      <c r="I11" s="59"/>
      <c r="J11" s="59"/>
      <c r="K11" s="59"/>
      <c r="L11" s="68"/>
      <c r="M11" s="11"/>
      <c r="N11" s="11"/>
      <c r="O11" s="11" t="str">
        <f t="shared" si="0"/>
        <v/>
      </c>
      <c r="P11" s="59" t="str">
        <f t="shared" si="1"/>
        <v/>
      </c>
      <c r="Q11" s="18"/>
    </row>
    <row r="12" spans="1:17" ht="16.5" customHeight="1">
      <c r="A12" s="13"/>
      <c r="B12" s="14"/>
      <c r="C12" s="14"/>
      <c r="D12" s="14"/>
      <c r="E12" s="263"/>
      <c r="F12" s="15"/>
      <c r="G12" s="59"/>
      <c r="H12" s="59"/>
      <c r="I12" s="59"/>
      <c r="J12" s="59"/>
      <c r="K12" s="59"/>
      <c r="L12" s="68"/>
      <c r="M12" s="11"/>
      <c r="N12" s="11"/>
      <c r="O12" s="11" t="str">
        <f t="shared" si="0"/>
        <v/>
      </c>
      <c r="P12" s="59" t="str">
        <f t="shared" si="1"/>
        <v/>
      </c>
      <c r="Q12" s="18"/>
    </row>
    <row r="13" spans="1:17" ht="16.5" customHeight="1">
      <c r="A13" s="13"/>
      <c r="B13" s="14"/>
      <c r="C13" s="14"/>
      <c r="D13" s="14"/>
      <c r="E13" s="263"/>
      <c r="F13" s="15"/>
      <c r="G13" s="59"/>
      <c r="H13" s="59"/>
      <c r="I13" s="59"/>
      <c r="J13" s="59"/>
      <c r="K13" s="59"/>
      <c r="L13" s="68"/>
      <c r="M13" s="11"/>
      <c r="N13" s="11"/>
      <c r="O13" s="11" t="str">
        <f t="shared" si="0"/>
        <v/>
      </c>
      <c r="P13" s="59" t="str">
        <f t="shared" si="1"/>
        <v/>
      </c>
      <c r="Q13" s="18"/>
    </row>
    <row r="14" spans="1:17" ht="16.5" customHeight="1">
      <c r="A14" s="13"/>
      <c r="B14" s="14"/>
      <c r="C14" s="14"/>
      <c r="D14" s="14"/>
      <c r="E14" s="263"/>
      <c r="F14" s="15"/>
      <c r="G14" s="59"/>
      <c r="H14" s="59"/>
      <c r="I14" s="59"/>
      <c r="J14" s="59"/>
      <c r="K14" s="59"/>
      <c r="L14" s="68"/>
      <c r="M14" s="11"/>
      <c r="N14" s="11"/>
      <c r="O14" s="11" t="str">
        <f t="shared" si="0"/>
        <v/>
      </c>
      <c r="P14" s="59" t="str">
        <f t="shared" si="1"/>
        <v/>
      </c>
      <c r="Q14" s="18"/>
    </row>
    <row r="15" spans="1:17" ht="16.5" customHeight="1">
      <c r="A15" s="13"/>
      <c r="B15" s="14"/>
      <c r="C15" s="14"/>
      <c r="D15" s="14"/>
      <c r="E15" s="263"/>
      <c r="F15" s="15"/>
      <c r="G15" s="59"/>
      <c r="H15" s="59"/>
      <c r="I15" s="59"/>
      <c r="J15" s="59"/>
      <c r="K15" s="59"/>
      <c r="L15" s="68"/>
      <c r="M15" s="11"/>
      <c r="N15" s="11"/>
      <c r="O15" s="11" t="str">
        <f t="shared" si="0"/>
        <v/>
      </c>
      <c r="P15" s="59" t="str">
        <f t="shared" si="1"/>
        <v/>
      </c>
      <c r="Q15" s="18"/>
    </row>
    <row r="16" spans="1:17" ht="16.5" customHeight="1">
      <c r="A16" s="13"/>
      <c r="B16" s="14"/>
      <c r="C16" s="14"/>
      <c r="D16" s="14"/>
      <c r="E16" s="263"/>
      <c r="F16" s="15"/>
      <c r="G16" s="59"/>
      <c r="H16" s="59"/>
      <c r="I16" s="59"/>
      <c r="J16" s="59"/>
      <c r="K16" s="59"/>
      <c r="L16" s="68"/>
      <c r="M16" s="11"/>
      <c r="N16" s="11"/>
      <c r="O16" s="11" t="str">
        <f t="shared" si="0"/>
        <v/>
      </c>
      <c r="P16" s="59" t="str">
        <f t="shared" si="1"/>
        <v/>
      </c>
      <c r="Q16" s="18"/>
    </row>
    <row r="17" spans="1:17" ht="16.5" customHeight="1">
      <c r="A17" s="13"/>
      <c r="B17" s="14"/>
      <c r="C17" s="14"/>
      <c r="D17" s="14"/>
      <c r="E17" s="263"/>
      <c r="F17" s="15"/>
      <c r="G17" s="59"/>
      <c r="H17" s="59"/>
      <c r="I17" s="59"/>
      <c r="J17" s="59"/>
      <c r="K17" s="59"/>
      <c r="L17" s="68"/>
      <c r="M17" s="11"/>
      <c r="N17" s="11"/>
      <c r="O17" s="11" t="str">
        <f t="shared" si="0"/>
        <v/>
      </c>
      <c r="P17" s="59" t="str">
        <f t="shared" si="1"/>
        <v/>
      </c>
      <c r="Q17" s="18"/>
    </row>
    <row r="18" spans="1:17" ht="16.5" customHeight="1">
      <c r="A18" s="13"/>
      <c r="B18" s="14"/>
      <c r="C18" s="14"/>
      <c r="D18" s="14"/>
      <c r="E18" s="263"/>
      <c r="F18" s="15"/>
      <c r="G18" s="59"/>
      <c r="H18" s="59"/>
      <c r="I18" s="59"/>
      <c r="J18" s="59"/>
      <c r="K18" s="59"/>
      <c r="L18" s="68"/>
      <c r="M18" s="11"/>
      <c r="N18" s="11"/>
      <c r="O18" s="11" t="str">
        <f t="shared" si="0"/>
        <v/>
      </c>
      <c r="P18" s="59" t="str">
        <f t="shared" si="1"/>
        <v/>
      </c>
      <c r="Q18" s="18"/>
    </row>
    <row r="19" spans="1:17" ht="16.5" customHeight="1">
      <c r="A19" s="13"/>
      <c r="B19" s="14"/>
      <c r="C19" s="14"/>
      <c r="D19" s="14"/>
      <c r="E19" s="263"/>
      <c r="F19" s="15"/>
      <c r="G19" s="59"/>
      <c r="H19" s="59"/>
      <c r="I19" s="59"/>
      <c r="J19" s="59"/>
      <c r="K19" s="59"/>
      <c r="L19" s="68"/>
      <c r="M19" s="11"/>
      <c r="N19" s="11"/>
      <c r="O19" s="11" t="str">
        <f t="shared" si="0"/>
        <v/>
      </c>
      <c r="P19" s="59" t="str">
        <f t="shared" si="1"/>
        <v/>
      </c>
      <c r="Q19" s="18"/>
    </row>
    <row r="20" spans="1:17" ht="16.5" customHeight="1">
      <c r="A20" s="13"/>
      <c r="B20" s="14"/>
      <c r="C20" s="14"/>
      <c r="D20" s="14"/>
      <c r="E20" s="263"/>
      <c r="F20" s="15"/>
      <c r="G20" s="59"/>
      <c r="H20" s="59"/>
      <c r="I20" s="59"/>
      <c r="J20" s="59"/>
      <c r="K20" s="59"/>
      <c r="L20" s="68"/>
      <c r="M20" s="11"/>
      <c r="N20" s="11"/>
      <c r="O20" s="11" t="str">
        <f t="shared" si="0"/>
        <v/>
      </c>
      <c r="P20" s="59" t="str">
        <f t="shared" si="1"/>
        <v/>
      </c>
      <c r="Q20" s="18"/>
    </row>
    <row r="21" spans="1:17" ht="16.5" customHeight="1">
      <c r="A21" s="13"/>
      <c r="B21" s="14"/>
      <c r="C21" s="14"/>
      <c r="D21" s="14"/>
      <c r="E21" s="263"/>
      <c r="F21" s="15"/>
      <c r="G21" s="59"/>
      <c r="H21" s="59"/>
      <c r="I21" s="59"/>
      <c r="J21" s="59"/>
      <c r="K21" s="59"/>
      <c r="L21" s="68"/>
      <c r="M21" s="11"/>
      <c r="N21" s="11"/>
      <c r="O21" s="11" t="str">
        <f t="shared" si="0"/>
        <v/>
      </c>
      <c r="P21" s="59" t="str">
        <f t="shared" si="1"/>
        <v/>
      </c>
      <c r="Q21" s="18"/>
    </row>
    <row r="22" spans="1:17" ht="16.5" customHeight="1">
      <c r="A22" s="13"/>
      <c r="B22" s="14"/>
      <c r="C22" s="14"/>
      <c r="D22" s="14"/>
      <c r="E22" s="263"/>
      <c r="F22" s="15"/>
      <c r="G22" s="59"/>
      <c r="H22" s="59"/>
      <c r="I22" s="59"/>
      <c r="J22" s="59"/>
      <c r="K22" s="59"/>
      <c r="L22" s="68"/>
      <c r="M22" s="11"/>
      <c r="N22" s="11"/>
      <c r="O22" s="11" t="str">
        <f t="shared" si="0"/>
        <v/>
      </c>
      <c r="P22" s="59" t="str">
        <f t="shared" si="1"/>
        <v/>
      </c>
      <c r="Q22" s="18"/>
    </row>
    <row r="23" spans="1:17" ht="16.5" customHeight="1">
      <c r="A23" s="13"/>
      <c r="B23" s="14"/>
      <c r="C23" s="14"/>
      <c r="D23" s="14"/>
      <c r="E23" s="263"/>
      <c r="F23" s="15"/>
      <c r="G23" s="59"/>
      <c r="H23" s="59"/>
      <c r="I23" s="59"/>
      <c r="J23" s="59"/>
      <c r="K23" s="59"/>
      <c r="L23" s="68"/>
      <c r="M23" s="11"/>
      <c r="N23" s="11"/>
      <c r="O23" s="11" t="str">
        <f t="shared" si="0"/>
        <v/>
      </c>
      <c r="P23" s="59" t="str">
        <f t="shared" si="1"/>
        <v/>
      </c>
      <c r="Q23" s="18"/>
    </row>
    <row r="24" spans="1:17" ht="16.5" customHeight="1">
      <c r="A24" s="13"/>
      <c r="B24" s="14"/>
      <c r="C24" s="14"/>
      <c r="D24" s="14"/>
      <c r="E24" s="263"/>
      <c r="F24" s="15"/>
      <c r="G24" s="59"/>
      <c r="H24" s="59"/>
      <c r="I24" s="59"/>
      <c r="J24" s="59"/>
      <c r="K24" s="59"/>
      <c r="L24" s="68"/>
      <c r="M24" s="11"/>
      <c r="N24" s="11"/>
      <c r="O24" s="11" t="str">
        <f t="shared" si="0"/>
        <v/>
      </c>
      <c r="P24" s="59" t="str">
        <f t="shared" si="1"/>
        <v/>
      </c>
      <c r="Q24" s="18"/>
    </row>
    <row r="25" spans="1:17" ht="16.5" customHeight="1">
      <c r="A25" s="946" t="s">
        <v>255</v>
      </c>
      <c r="B25" s="946"/>
      <c r="C25" s="946"/>
      <c r="D25" s="301"/>
      <c r="E25" s="301"/>
      <c r="F25" s="301"/>
      <c r="G25" s="301"/>
      <c r="H25" s="301"/>
      <c r="I25" s="301"/>
      <c r="J25" s="301"/>
      <c r="K25" s="301"/>
      <c r="L25" s="11"/>
      <c r="M25" s="11">
        <f>SUM(M8:M24)</f>
        <v>0</v>
      </c>
      <c r="N25" s="11">
        <f>SUM(N8:N24)</f>
        <v>0</v>
      </c>
      <c r="O25" s="11" t="str">
        <f t="shared" si="0"/>
        <v/>
      </c>
      <c r="P25" s="59" t="str">
        <f t="shared" si="1"/>
        <v/>
      </c>
      <c r="Q25" s="18"/>
    </row>
    <row r="26" spans="1:17" s="3" customFormat="1" ht="14.25" customHeight="1">
      <c r="A26" s="3" t="str">
        <f>基本情况!C41</f>
        <v>产权持有单位填表人：田仕军</v>
      </c>
      <c r="N26" s="3" t="str">
        <f>基本情况!D41</f>
        <v>评估人员：邓泽华、余颖莉、李英婕</v>
      </c>
    </row>
    <row r="27" spans="1:17" s="3" customFormat="1" ht="14.25" customHeight="1">
      <c r="A27" s="3" t="str">
        <f>基本情况!C2</f>
        <v>填表日期：2022年4月26日</v>
      </c>
    </row>
  </sheetData>
  <mergeCells count="20">
    <mergeCell ref="N6:N7"/>
    <mergeCell ref="O6:O7"/>
    <mergeCell ref="P6:P7"/>
    <mergeCell ref="Q6:Q7"/>
    <mergeCell ref="A1:Q1"/>
    <mergeCell ref="A2:Q2"/>
    <mergeCell ref="A25:C2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4" type="noConversion"/>
  <hyperlinks>
    <hyperlink ref="Q3" location="基本情况!A1" display="表4-5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29"/>
  <sheetViews>
    <sheetView view="pageBreakPreview" zoomScaleNormal="100" zoomScaleSheetLayoutView="100" workbookViewId="0">
      <pane xSplit="1" ySplit="7" topLeftCell="B20" activePane="bottomRight" state="frozen"/>
      <selection pane="topRight"/>
      <selection pane="bottomLeft"/>
      <selection pane="bottomRight" activeCell="B15" sqref="B15"/>
    </sheetView>
  </sheetViews>
  <sheetFormatPr defaultColWidth="9" defaultRowHeight="14.25" customHeight="1"/>
  <cols>
    <col min="1" max="1" width="4.625" style="1" customWidth="1"/>
    <col min="2" max="2" width="7.5" style="4" customWidth="1"/>
    <col min="3" max="3" width="7.375" style="4" customWidth="1"/>
    <col min="4" max="4" width="11.375" style="4" customWidth="1"/>
    <col min="5" max="5" width="8.625" style="4" customWidth="1"/>
    <col min="6" max="6" width="4.875" style="4" customWidth="1"/>
    <col min="7" max="11" width="5.375" style="4" customWidth="1"/>
    <col min="12" max="14" width="10.625" style="4" customWidth="1"/>
    <col min="15" max="15" width="9.125" style="4" customWidth="1"/>
    <col min="16" max="16" width="6.125" style="4" customWidth="1"/>
    <col min="17" max="17" width="6.625" style="4" customWidth="1"/>
    <col min="18" max="16384" width="9" style="4"/>
  </cols>
  <sheetData>
    <row r="1" spans="1:17" ht="30" customHeight="1">
      <c r="A1" s="939" t="s">
        <v>534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</row>
    <row r="2" spans="1:17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</row>
    <row r="3" spans="1:17" ht="14.25" customHeight="1">
      <c r="Q3" s="16" t="s">
        <v>535</v>
      </c>
    </row>
    <row r="4" spans="1:17" ht="14.25" customHeight="1">
      <c r="Q4" s="16"/>
    </row>
    <row r="5" spans="1:17" ht="14.25" customHeight="1">
      <c r="A5" s="3" t="str">
        <f>基本情况!B2</f>
        <v>产权持有单位：瓮福（集团）有限责任公司</v>
      </c>
      <c r="Q5" s="17" t="s">
        <v>247</v>
      </c>
    </row>
    <row r="6" spans="1:17" s="1" customFormat="1" ht="16.5" customHeight="1">
      <c r="A6" s="986" t="s">
        <v>219</v>
      </c>
      <c r="B6" s="997" t="s">
        <v>525</v>
      </c>
      <c r="C6" s="997" t="s">
        <v>526</v>
      </c>
      <c r="D6" s="997" t="s">
        <v>513</v>
      </c>
      <c r="E6" s="997" t="s">
        <v>527</v>
      </c>
      <c r="F6" s="997" t="s">
        <v>528</v>
      </c>
      <c r="G6" s="997" t="s">
        <v>529</v>
      </c>
      <c r="H6" s="997" t="s">
        <v>530</v>
      </c>
      <c r="I6" s="997" t="s">
        <v>531</v>
      </c>
      <c r="J6" s="997" t="s">
        <v>532</v>
      </c>
      <c r="K6" s="997" t="s">
        <v>533</v>
      </c>
      <c r="L6" s="997" t="s">
        <v>444</v>
      </c>
      <c r="M6" s="986" t="s">
        <v>250</v>
      </c>
      <c r="N6" s="986" t="s">
        <v>251</v>
      </c>
      <c r="O6" s="986" t="s">
        <v>252</v>
      </c>
      <c r="P6" s="986" t="s">
        <v>253</v>
      </c>
      <c r="Q6" s="986" t="s">
        <v>258</v>
      </c>
    </row>
    <row r="7" spans="1:17" ht="16.5" customHeight="1">
      <c r="A7" s="987"/>
      <c r="B7" s="998"/>
      <c r="C7" s="998"/>
      <c r="D7" s="998"/>
      <c r="E7" s="998"/>
      <c r="F7" s="998"/>
      <c r="G7" s="998"/>
      <c r="H7" s="998"/>
      <c r="I7" s="998"/>
      <c r="J7" s="998"/>
      <c r="K7" s="998"/>
      <c r="L7" s="998"/>
      <c r="M7" s="987"/>
      <c r="N7" s="987"/>
      <c r="O7" s="987"/>
      <c r="P7" s="987"/>
      <c r="Q7" s="987"/>
    </row>
    <row r="8" spans="1:17" ht="16.5" customHeight="1">
      <c r="A8" s="13"/>
      <c r="B8" s="14"/>
      <c r="C8" s="14"/>
      <c r="D8" s="14"/>
      <c r="E8" s="263"/>
      <c r="F8" s="15"/>
      <c r="G8" s="59"/>
      <c r="H8" s="59"/>
      <c r="I8" s="59"/>
      <c r="J8" s="59"/>
      <c r="K8" s="59"/>
      <c r="L8" s="68"/>
      <c r="M8" s="11"/>
      <c r="N8" s="11"/>
      <c r="O8" s="11" t="str">
        <f>IF(N8=M8,"",N8-M8)</f>
        <v/>
      </c>
      <c r="P8" s="59" t="str">
        <f>IF(OR(M8=0,N8=M8),"",ROUND(O8/ABS(M8),4))</f>
        <v/>
      </c>
      <c r="Q8" s="18"/>
    </row>
    <row r="9" spans="1:17" ht="16.5" customHeight="1">
      <c r="A9" s="13"/>
      <c r="B9" s="14"/>
      <c r="C9" s="14"/>
      <c r="D9" s="14"/>
      <c r="E9" s="263"/>
      <c r="F9" s="15"/>
      <c r="G9" s="59"/>
      <c r="H9" s="59"/>
      <c r="I9" s="59"/>
      <c r="J9" s="59"/>
      <c r="K9" s="59"/>
      <c r="L9" s="68"/>
      <c r="M9" s="11"/>
      <c r="N9" s="11"/>
      <c r="O9" s="11" t="str">
        <f t="shared" ref="O9:O27" si="0">IF(N9=M9,"",N9-M9)</f>
        <v/>
      </c>
      <c r="P9" s="59" t="str">
        <f t="shared" ref="P9:P27" si="1">IF(OR(M9=0,N9=M9),"",ROUND(O9/ABS(M9),4))</f>
        <v/>
      </c>
      <c r="Q9" s="18"/>
    </row>
    <row r="10" spans="1:17" ht="16.5" customHeight="1">
      <c r="A10" s="13"/>
      <c r="B10" s="14"/>
      <c r="C10" s="14"/>
      <c r="D10" s="14"/>
      <c r="E10" s="263"/>
      <c r="F10" s="15"/>
      <c r="G10" s="59"/>
      <c r="H10" s="59"/>
      <c r="I10" s="59"/>
      <c r="J10" s="59"/>
      <c r="K10" s="59"/>
      <c r="L10" s="68"/>
      <c r="M10" s="11"/>
      <c r="N10" s="11"/>
      <c r="O10" s="11" t="str">
        <f t="shared" si="0"/>
        <v/>
      </c>
      <c r="P10" s="59" t="str">
        <f t="shared" si="1"/>
        <v/>
      </c>
      <c r="Q10" s="18"/>
    </row>
    <row r="11" spans="1:17" ht="16.5" customHeight="1">
      <c r="A11" s="13"/>
      <c r="B11" s="14"/>
      <c r="C11" s="14"/>
      <c r="D11" s="14"/>
      <c r="E11" s="263"/>
      <c r="F11" s="15"/>
      <c r="G11" s="59"/>
      <c r="H11" s="59"/>
      <c r="I11" s="59"/>
      <c r="J11" s="59"/>
      <c r="K11" s="59"/>
      <c r="L11" s="68"/>
      <c r="M11" s="11"/>
      <c r="N11" s="11"/>
      <c r="O11" s="11" t="str">
        <f t="shared" si="0"/>
        <v/>
      </c>
      <c r="P11" s="59" t="str">
        <f t="shared" si="1"/>
        <v/>
      </c>
      <c r="Q11" s="18"/>
    </row>
    <row r="12" spans="1:17" ht="16.5" customHeight="1">
      <c r="A12" s="13"/>
      <c r="B12" s="14"/>
      <c r="C12" s="14"/>
      <c r="D12" s="14"/>
      <c r="E12" s="263"/>
      <c r="F12" s="15"/>
      <c r="G12" s="59"/>
      <c r="H12" s="59"/>
      <c r="I12" s="59"/>
      <c r="J12" s="59"/>
      <c r="K12" s="59"/>
      <c r="L12" s="68"/>
      <c r="M12" s="11"/>
      <c r="N12" s="11"/>
      <c r="O12" s="11" t="str">
        <f t="shared" si="0"/>
        <v/>
      </c>
      <c r="P12" s="59" t="str">
        <f t="shared" si="1"/>
        <v/>
      </c>
      <c r="Q12" s="18"/>
    </row>
    <row r="13" spans="1:17" ht="16.5" customHeight="1">
      <c r="A13" s="13"/>
      <c r="B13" s="14"/>
      <c r="C13" s="14"/>
      <c r="D13" s="14"/>
      <c r="E13" s="263"/>
      <c r="F13" s="15"/>
      <c r="G13" s="59"/>
      <c r="H13" s="59"/>
      <c r="I13" s="59"/>
      <c r="J13" s="59"/>
      <c r="K13" s="59"/>
      <c r="L13" s="68"/>
      <c r="M13" s="11"/>
      <c r="N13" s="11"/>
      <c r="O13" s="11" t="str">
        <f t="shared" si="0"/>
        <v/>
      </c>
      <c r="P13" s="59" t="str">
        <f t="shared" si="1"/>
        <v/>
      </c>
      <c r="Q13" s="18"/>
    </row>
    <row r="14" spans="1:17" ht="16.5" customHeight="1">
      <c r="A14" s="13"/>
      <c r="B14" s="14"/>
      <c r="C14" s="14"/>
      <c r="D14" s="14"/>
      <c r="E14" s="263"/>
      <c r="F14" s="15"/>
      <c r="G14" s="59"/>
      <c r="H14" s="59"/>
      <c r="I14" s="59"/>
      <c r="J14" s="59"/>
      <c r="K14" s="59"/>
      <c r="L14" s="68"/>
      <c r="M14" s="11"/>
      <c r="N14" s="11"/>
      <c r="O14" s="11" t="str">
        <f t="shared" si="0"/>
        <v/>
      </c>
      <c r="P14" s="59" t="str">
        <f t="shared" si="1"/>
        <v/>
      </c>
      <c r="Q14" s="18"/>
    </row>
    <row r="15" spans="1:17" ht="16.5" customHeight="1">
      <c r="A15" s="13"/>
      <c r="B15" s="14"/>
      <c r="C15" s="14"/>
      <c r="D15" s="14"/>
      <c r="E15" s="263"/>
      <c r="F15" s="15"/>
      <c r="G15" s="59"/>
      <c r="H15" s="59"/>
      <c r="I15" s="59"/>
      <c r="J15" s="59"/>
      <c r="K15" s="59"/>
      <c r="L15" s="68"/>
      <c r="M15" s="11"/>
      <c r="N15" s="11"/>
      <c r="O15" s="11" t="str">
        <f t="shared" si="0"/>
        <v/>
      </c>
      <c r="P15" s="59" t="str">
        <f t="shared" si="1"/>
        <v/>
      </c>
      <c r="Q15" s="18"/>
    </row>
    <row r="16" spans="1:17" ht="16.5" customHeight="1">
      <c r="A16" s="13"/>
      <c r="B16" s="14"/>
      <c r="C16" s="14"/>
      <c r="D16" s="14"/>
      <c r="E16" s="263"/>
      <c r="F16" s="15"/>
      <c r="G16" s="59"/>
      <c r="H16" s="59"/>
      <c r="I16" s="59"/>
      <c r="J16" s="59"/>
      <c r="K16" s="59"/>
      <c r="L16" s="68"/>
      <c r="M16" s="11"/>
      <c r="N16" s="11"/>
      <c r="O16" s="11" t="str">
        <f t="shared" si="0"/>
        <v/>
      </c>
      <c r="P16" s="59" t="str">
        <f t="shared" si="1"/>
        <v/>
      </c>
      <c r="Q16" s="18"/>
    </row>
    <row r="17" spans="1:17" ht="16.5" customHeight="1">
      <c r="A17" s="13"/>
      <c r="B17" s="14"/>
      <c r="C17" s="14"/>
      <c r="D17" s="14"/>
      <c r="E17" s="263"/>
      <c r="F17" s="15"/>
      <c r="G17" s="59"/>
      <c r="H17" s="59"/>
      <c r="I17" s="59"/>
      <c r="J17" s="59"/>
      <c r="K17" s="59"/>
      <c r="L17" s="68"/>
      <c r="M17" s="11"/>
      <c r="N17" s="11"/>
      <c r="O17" s="11" t="str">
        <f t="shared" si="0"/>
        <v/>
      </c>
      <c r="P17" s="59" t="str">
        <f t="shared" si="1"/>
        <v/>
      </c>
      <c r="Q17" s="18"/>
    </row>
    <row r="18" spans="1:17" ht="16.5" customHeight="1">
      <c r="A18" s="13"/>
      <c r="B18" s="14"/>
      <c r="C18" s="14"/>
      <c r="D18" s="14"/>
      <c r="E18" s="263"/>
      <c r="F18" s="15"/>
      <c r="G18" s="59"/>
      <c r="H18" s="59"/>
      <c r="I18" s="59"/>
      <c r="J18" s="59"/>
      <c r="K18" s="59"/>
      <c r="L18" s="68"/>
      <c r="M18" s="11"/>
      <c r="N18" s="11"/>
      <c r="O18" s="11" t="str">
        <f t="shared" si="0"/>
        <v/>
      </c>
      <c r="P18" s="59" t="str">
        <f t="shared" si="1"/>
        <v/>
      </c>
      <c r="Q18" s="18"/>
    </row>
    <row r="19" spans="1:17" ht="16.5" customHeight="1">
      <c r="A19" s="13"/>
      <c r="B19" s="14"/>
      <c r="C19" s="14"/>
      <c r="D19" s="14"/>
      <c r="E19" s="263"/>
      <c r="F19" s="15"/>
      <c r="G19" s="59"/>
      <c r="H19" s="59"/>
      <c r="I19" s="59"/>
      <c r="J19" s="59"/>
      <c r="K19" s="59"/>
      <c r="L19" s="68"/>
      <c r="M19" s="11"/>
      <c r="N19" s="11"/>
      <c r="O19" s="11" t="str">
        <f t="shared" si="0"/>
        <v/>
      </c>
      <c r="P19" s="59" t="str">
        <f t="shared" si="1"/>
        <v/>
      </c>
      <c r="Q19" s="18"/>
    </row>
    <row r="20" spans="1:17" ht="16.5" customHeight="1">
      <c r="A20" s="13"/>
      <c r="B20" s="14"/>
      <c r="C20" s="14"/>
      <c r="D20" s="14"/>
      <c r="E20" s="263"/>
      <c r="F20" s="15"/>
      <c r="G20" s="59"/>
      <c r="H20" s="59"/>
      <c r="I20" s="59"/>
      <c r="J20" s="59"/>
      <c r="K20" s="59"/>
      <c r="L20" s="68"/>
      <c r="M20" s="11"/>
      <c r="N20" s="11"/>
      <c r="O20" s="11" t="str">
        <f t="shared" si="0"/>
        <v/>
      </c>
      <c r="P20" s="59" t="str">
        <f t="shared" si="1"/>
        <v/>
      </c>
      <c r="Q20" s="18"/>
    </row>
    <row r="21" spans="1:17" ht="16.5" customHeight="1">
      <c r="A21" s="13"/>
      <c r="B21" s="14"/>
      <c r="C21" s="14"/>
      <c r="D21" s="14"/>
      <c r="E21" s="263"/>
      <c r="F21" s="15"/>
      <c r="G21" s="59"/>
      <c r="H21" s="59"/>
      <c r="I21" s="59"/>
      <c r="J21" s="59"/>
      <c r="K21" s="59"/>
      <c r="L21" s="68"/>
      <c r="M21" s="11"/>
      <c r="N21" s="11"/>
      <c r="O21" s="11" t="str">
        <f t="shared" si="0"/>
        <v/>
      </c>
      <c r="P21" s="59" t="str">
        <f t="shared" si="1"/>
        <v/>
      </c>
      <c r="Q21" s="18"/>
    </row>
    <row r="22" spans="1:17" ht="16.5" customHeight="1">
      <c r="A22" s="13"/>
      <c r="B22" s="14"/>
      <c r="C22" s="14"/>
      <c r="D22" s="14"/>
      <c r="E22" s="263"/>
      <c r="F22" s="15"/>
      <c r="G22" s="59"/>
      <c r="H22" s="59"/>
      <c r="I22" s="59"/>
      <c r="J22" s="59"/>
      <c r="K22" s="59"/>
      <c r="L22" s="68"/>
      <c r="M22" s="11"/>
      <c r="N22" s="11"/>
      <c r="O22" s="11" t="str">
        <f t="shared" si="0"/>
        <v/>
      </c>
      <c r="P22" s="59" t="str">
        <f t="shared" si="1"/>
        <v/>
      </c>
      <c r="Q22" s="18"/>
    </row>
    <row r="23" spans="1:17" ht="16.5" customHeight="1">
      <c r="A23" s="13"/>
      <c r="B23" s="14"/>
      <c r="C23" s="14"/>
      <c r="D23" s="14"/>
      <c r="E23" s="263"/>
      <c r="F23" s="15"/>
      <c r="G23" s="59"/>
      <c r="H23" s="59"/>
      <c r="I23" s="59"/>
      <c r="J23" s="59"/>
      <c r="K23" s="59"/>
      <c r="L23" s="68"/>
      <c r="M23" s="11"/>
      <c r="N23" s="11"/>
      <c r="O23" s="11" t="str">
        <f t="shared" si="0"/>
        <v/>
      </c>
      <c r="P23" s="59" t="str">
        <f t="shared" si="1"/>
        <v/>
      </c>
      <c r="Q23" s="18"/>
    </row>
    <row r="24" spans="1:17" ht="16.5" customHeight="1">
      <c r="A24" s="13"/>
      <c r="B24" s="14"/>
      <c r="C24" s="14"/>
      <c r="D24" s="14"/>
      <c r="E24" s="263"/>
      <c r="F24" s="15"/>
      <c r="G24" s="59"/>
      <c r="H24" s="59"/>
      <c r="I24" s="59"/>
      <c r="J24" s="59"/>
      <c r="K24" s="59"/>
      <c r="L24" s="68"/>
      <c r="M24" s="11"/>
      <c r="N24" s="11"/>
      <c r="O24" s="11" t="str">
        <f t="shared" si="0"/>
        <v/>
      </c>
      <c r="P24" s="59" t="str">
        <f t="shared" si="1"/>
        <v/>
      </c>
      <c r="Q24" s="18"/>
    </row>
    <row r="25" spans="1:17" ht="16.5" customHeight="1">
      <c r="A25" s="13"/>
      <c r="B25" s="14"/>
      <c r="C25" s="14"/>
      <c r="D25" s="14"/>
      <c r="E25" s="263"/>
      <c r="F25" s="15"/>
      <c r="G25" s="59"/>
      <c r="H25" s="59"/>
      <c r="I25" s="59"/>
      <c r="J25" s="59"/>
      <c r="K25" s="59"/>
      <c r="L25" s="68"/>
      <c r="M25" s="11"/>
      <c r="N25" s="11"/>
      <c r="O25" s="11" t="str">
        <f t="shared" si="0"/>
        <v/>
      </c>
      <c r="P25" s="59" t="str">
        <f t="shared" si="1"/>
        <v/>
      </c>
      <c r="Q25" s="18"/>
    </row>
    <row r="26" spans="1:17" ht="16.5" customHeight="1">
      <c r="A26" s="13"/>
      <c r="B26" s="14"/>
      <c r="C26" s="14"/>
      <c r="D26" s="14"/>
      <c r="E26" s="263"/>
      <c r="F26" s="15"/>
      <c r="G26" s="59"/>
      <c r="H26" s="59"/>
      <c r="I26" s="59"/>
      <c r="J26" s="59"/>
      <c r="K26" s="59"/>
      <c r="L26" s="68"/>
      <c r="M26" s="11"/>
      <c r="N26" s="11"/>
      <c r="O26" s="11" t="str">
        <f t="shared" si="0"/>
        <v/>
      </c>
      <c r="P26" s="59" t="str">
        <f t="shared" si="1"/>
        <v/>
      </c>
      <c r="Q26" s="18"/>
    </row>
    <row r="27" spans="1:17" ht="16.5" customHeight="1">
      <c r="A27" s="977" t="s">
        <v>255</v>
      </c>
      <c r="B27" s="1000"/>
      <c r="C27" s="978"/>
      <c r="D27" s="301"/>
      <c r="E27" s="301"/>
      <c r="F27" s="301"/>
      <c r="G27" s="301"/>
      <c r="H27" s="301"/>
      <c r="I27" s="301"/>
      <c r="J27" s="301"/>
      <c r="K27" s="301"/>
      <c r="L27" s="11"/>
      <c r="M27" s="11">
        <f>SUM(M8:M26)</f>
        <v>0</v>
      </c>
      <c r="N27" s="11">
        <f>SUM(N8:N26)</f>
        <v>0</v>
      </c>
      <c r="O27" s="11" t="str">
        <f t="shared" si="0"/>
        <v/>
      </c>
      <c r="P27" s="59" t="str">
        <f t="shared" si="1"/>
        <v/>
      </c>
      <c r="Q27" s="18"/>
    </row>
    <row r="28" spans="1:17" s="3" customFormat="1" ht="14.25" customHeight="1">
      <c r="A28" s="3" t="str">
        <f>基本情况!C42</f>
        <v>产权持有单位填表人：田仕军</v>
      </c>
      <c r="N28" s="3" t="str">
        <f>基本情况!D42</f>
        <v>评估人员：邓泽华、余颖莉、李英婕</v>
      </c>
    </row>
    <row r="29" spans="1:17" s="3" customFormat="1" ht="14.25" customHeight="1">
      <c r="A29" s="3" t="str">
        <f>基本情况!C2</f>
        <v>填表日期：2022年4月26日</v>
      </c>
    </row>
  </sheetData>
  <mergeCells count="20">
    <mergeCell ref="N6:N7"/>
    <mergeCell ref="O6:O7"/>
    <mergeCell ref="P6:P7"/>
    <mergeCell ref="Q6:Q7"/>
    <mergeCell ref="A1:Q1"/>
    <mergeCell ref="A2:Q2"/>
    <mergeCell ref="A27:C2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4" type="noConversion"/>
  <hyperlinks>
    <hyperlink ref="Q3" location="基本情况!A1" display="表4-5-4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L34"/>
  <sheetViews>
    <sheetView showZeros="0" view="pageBreakPreview" zoomScale="115" zoomScaleNormal="100" zoomScaleSheetLayoutView="115" workbookViewId="0">
      <pane xSplit="2" ySplit="7" topLeftCell="C11" activePane="bottomRight" state="frozen"/>
      <selection pane="topRight"/>
      <selection pane="bottomLeft"/>
      <selection pane="bottomRight" activeCell="C24" sqref="C24"/>
    </sheetView>
  </sheetViews>
  <sheetFormatPr defaultColWidth="9" defaultRowHeight="14.25" customHeight="1"/>
  <cols>
    <col min="1" max="1" width="4.625" style="1" customWidth="1"/>
    <col min="2" max="2" width="26.125" style="4" customWidth="1"/>
    <col min="3" max="3" width="15.625" style="4" customWidth="1"/>
    <col min="4" max="4" width="14.125" style="4" customWidth="1"/>
    <col min="5" max="5" width="9.625" style="4" customWidth="1"/>
    <col min="6" max="6" width="11.125" style="4" customWidth="1"/>
    <col min="7" max="8" width="12.625" style="4" customWidth="1"/>
    <col min="9" max="10" width="10.625" style="4" customWidth="1"/>
    <col min="11" max="11" width="9" style="4"/>
    <col min="12" max="12" width="14.625" style="4" customWidth="1"/>
    <col min="13" max="16384" width="9" style="4"/>
  </cols>
  <sheetData>
    <row r="1" spans="1:12" ht="30" customHeight="1">
      <c r="A1" s="939" t="s">
        <v>536</v>
      </c>
      <c r="B1" s="939"/>
      <c r="C1" s="939"/>
      <c r="D1" s="939"/>
      <c r="E1" s="939"/>
      <c r="F1" s="939"/>
      <c r="G1" s="939"/>
      <c r="H1" s="939"/>
      <c r="I1" s="939"/>
      <c r="J1" s="939"/>
    </row>
    <row r="2" spans="1:12" ht="14.25" customHeight="1">
      <c r="A2" s="945" t="s">
        <v>181</v>
      </c>
      <c r="B2" s="945"/>
      <c r="C2" s="945"/>
      <c r="D2" s="945"/>
      <c r="E2" s="945"/>
      <c r="F2" s="945"/>
      <c r="G2" s="945"/>
      <c r="H2" s="945"/>
      <c r="I2" s="945"/>
      <c r="J2" s="945"/>
    </row>
    <row r="3" spans="1:12" ht="14.25" customHeight="1">
      <c r="J3" s="70" t="s">
        <v>537</v>
      </c>
    </row>
    <row r="4" spans="1:12" ht="14.25" customHeight="1">
      <c r="J4" s="70"/>
    </row>
    <row r="5" spans="1:12" ht="14.25" customHeight="1">
      <c r="A5" s="3" t="s">
        <v>2</v>
      </c>
      <c r="J5" s="17" t="s">
        <v>462</v>
      </c>
    </row>
    <row r="6" spans="1:12" s="1" customFormat="1" ht="16.5" customHeight="1">
      <c r="A6" s="944" t="s">
        <v>7</v>
      </c>
      <c r="B6" s="944" t="s">
        <v>8</v>
      </c>
      <c r="C6" s="944" t="s">
        <v>185</v>
      </c>
      <c r="D6" s="944"/>
      <c r="E6" s="944" t="s">
        <v>186</v>
      </c>
      <c r="F6" s="944"/>
      <c r="G6" s="944" t="s">
        <v>187</v>
      </c>
      <c r="H6" s="944"/>
      <c r="I6" s="944" t="s">
        <v>188</v>
      </c>
      <c r="J6" s="944"/>
    </row>
    <row r="7" spans="1:12" s="1" customFormat="1" ht="16.5" customHeight="1">
      <c r="A7" s="944"/>
      <c r="B7" s="944"/>
      <c r="C7" s="6" t="s">
        <v>538</v>
      </c>
      <c r="D7" s="6" t="s">
        <v>539</v>
      </c>
      <c r="E7" s="6" t="s">
        <v>538</v>
      </c>
      <c r="F7" s="6" t="s">
        <v>539</v>
      </c>
      <c r="G7" s="6" t="s">
        <v>538</v>
      </c>
      <c r="H7" s="6" t="s">
        <v>539</v>
      </c>
      <c r="I7" s="6" t="s">
        <v>538</v>
      </c>
      <c r="J7" s="6" t="s">
        <v>539</v>
      </c>
    </row>
    <row r="8" spans="1:12" s="1" customFormat="1" ht="16.5" customHeight="1">
      <c r="A8" s="13"/>
      <c r="B8" s="206" t="s">
        <v>540</v>
      </c>
      <c r="C8" s="295">
        <v>0</v>
      </c>
      <c r="D8" s="295">
        <v>0</v>
      </c>
      <c r="E8" s="295">
        <v>0</v>
      </c>
      <c r="F8" s="295">
        <v>0</v>
      </c>
      <c r="G8" s="295" t="s">
        <v>194</v>
      </c>
      <c r="H8" s="295" t="s">
        <v>194</v>
      </c>
      <c r="I8" s="59" t="s">
        <v>194</v>
      </c>
      <c r="J8" s="59" t="s">
        <v>194</v>
      </c>
    </row>
    <row r="9" spans="1:12" ht="16.5" customHeight="1">
      <c r="A9" s="13" t="s">
        <v>86</v>
      </c>
      <c r="B9" s="275" t="s">
        <v>541</v>
      </c>
      <c r="C9" s="295">
        <v>0</v>
      </c>
      <c r="D9" s="295">
        <v>0</v>
      </c>
      <c r="E9" s="295">
        <v>0</v>
      </c>
      <c r="F9" s="295">
        <v>0</v>
      </c>
      <c r="G9" s="295" t="s">
        <v>194</v>
      </c>
      <c r="H9" s="295" t="s">
        <v>194</v>
      </c>
      <c r="I9" s="59" t="s">
        <v>194</v>
      </c>
      <c r="J9" s="59" t="s">
        <v>194</v>
      </c>
    </row>
    <row r="10" spans="1:12" ht="16.5" customHeight="1">
      <c r="A10" s="13" t="s">
        <v>88</v>
      </c>
      <c r="B10" s="650" t="s">
        <v>542</v>
      </c>
      <c r="C10" s="295">
        <v>0</v>
      </c>
      <c r="D10" s="295">
        <v>0</v>
      </c>
      <c r="E10" s="295">
        <v>0</v>
      </c>
      <c r="F10" s="295">
        <v>0</v>
      </c>
      <c r="G10" s="295" t="s">
        <v>194</v>
      </c>
      <c r="H10" s="295" t="s">
        <v>194</v>
      </c>
      <c r="I10" s="59" t="s">
        <v>194</v>
      </c>
      <c r="J10" s="59" t="s">
        <v>194</v>
      </c>
    </row>
    <row r="11" spans="1:12" ht="16.5" customHeight="1">
      <c r="A11" s="13" t="s">
        <v>90</v>
      </c>
      <c r="B11" s="275" t="s">
        <v>543</v>
      </c>
      <c r="C11" s="295">
        <v>0</v>
      </c>
      <c r="D11" s="295">
        <v>0</v>
      </c>
      <c r="E11" s="295">
        <v>0</v>
      </c>
      <c r="F11" s="295">
        <v>0</v>
      </c>
      <c r="G11" s="295" t="s">
        <v>194</v>
      </c>
      <c r="H11" s="295" t="s">
        <v>194</v>
      </c>
      <c r="I11" s="59" t="s">
        <v>194</v>
      </c>
      <c r="J11" s="59" t="s">
        <v>194</v>
      </c>
    </row>
    <row r="12" spans="1:12" ht="16.5" customHeight="1">
      <c r="A12" s="13" t="s">
        <v>92</v>
      </c>
      <c r="B12" s="275" t="s">
        <v>544</v>
      </c>
      <c r="C12" s="295">
        <v>0</v>
      </c>
      <c r="D12" s="295">
        <v>0</v>
      </c>
      <c r="E12" s="295">
        <v>0</v>
      </c>
      <c r="F12" s="295">
        <v>0</v>
      </c>
      <c r="G12" s="295" t="s">
        <v>194</v>
      </c>
      <c r="H12" s="295" t="s">
        <v>194</v>
      </c>
      <c r="I12" s="59" t="s">
        <v>194</v>
      </c>
      <c r="J12" s="59" t="s">
        <v>194</v>
      </c>
    </row>
    <row r="13" spans="1:12" ht="16.5" customHeight="1">
      <c r="A13" s="13"/>
      <c r="B13" s="651"/>
      <c r="C13" s="295"/>
      <c r="D13" s="295"/>
      <c r="E13" s="295"/>
      <c r="F13" s="295"/>
      <c r="G13" s="295" t="s">
        <v>194</v>
      </c>
      <c r="H13" s="295" t="s">
        <v>194</v>
      </c>
      <c r="I13" s="59" t="s">
        <v>194</v>
      </c>
      <c r="J13" s="59" t="s">
        <v>194</v>
      </c>
    </row>
    <row r="14" spans="1:12" ht="16.5" customHeight="1">
      <c r="A14" s="13"/>
      <c r="B14" s="206" t="s">
        <v>545</v>
      </c>
      <c r="C14" s="295">
        <v>61593213.75</v>
      </c>
      <c r="D14" s="295">
        <v>14270921.449999999</v>
      </c>
      <c r="E14" s="295">
        <v>1167898.93</v>
      </c>
      <c r="F14" s="295">
        <v>1167898.93</v>
      </c>
      <c r="G14" s="295">
        <v>-60425314.82</v>
      </c>
      <c r="H14" s="295">
        <v>-13103022.52</v>
      </c>
      <c r="I14" s="59">
        <v>-0.98099999999999998</v>
      </c>
      <c r="J14" s="59">
        <v>-0.91820000000000002</v>
      </c>
    </row>
    <row r="15" spans="1:12" ht="16.5" customHeight="1">
      <c r="A15" s="13" t="s">
        <v>94</v>
      </c>
      <c r="B15" s="275" t="s">
        <v>546</v>
      </c>
      <c r="C15" s="295">
        <v>47844041.509999998</v>
      </c>
      <c r="D15" s="295">
        <v>13108077.48</v>
      </c>
      <c r="E15" s="295">
        <v>1037974.25</v>
      </c>
      <c r="F15" s="295">
        <v>1037974.25</v>
      </c>
      <c r="G15" s="295">
        <v>-46806067.259999998</v>
      </c>
      <c r="H15" s="295">
        <v>-12070103.23</v>
      </c>
      <c r="I15" s="59">
        <v>-0.97829999999999995</v>
      </c>
      <c r="J15" s="59">
        <v>-0.92079999999999995</v>
      </c>
    </row>
    <row r="16" spans="1:12" ht="16.5" customHeight="1">
      <c r="A16" s="13" t="s">
        <v>96</v>
      </c>
      <c r="B16" s="275" t="s">
        <v>547</v>
      </c>
      <c r="C16" s="295">
        <v>0</v>
      </c>
      <c r="D16" s="295">
        <v>0</v>
      </c>
      <c r="E16" s="295"/>
      <c r="F16" s="295">
        <v>0</v>
      </c>
      <c r="G16" s="295" t="s">
        <v>194</v>
      </c>
      <c r="H16" s="295" t="s">
        <v>194</v>
      </c>
      <c r="I16" s="59" t="s">
        <v>194</v>
      </c>
      <c r="J16" s="59" t="s">
        <v>194</v>
      </c>
      <c r="L16" s="264"/>
    </row>
    <row r="17" spans="1:12" ht="16.5" hidden="1" customHeight="1">
      <c r="A17" s="13" t="s">
        <v>548</v>
      </c>
      <c r="B17" s="652" t="s">
        <v>549</v>
      </c>
      <c r="C17" s="295">
        <v>0</v>
      </c>
      <c r="D17" s="295">
        <v>0</v>
      </c>
      <c r="E17" s="295"/>
      <c r="F17" s="295"/>
      <c r="G17" s="295" t="s">
        <v>194</v>
      </c>
      <c r="H17" s="295" t="s">
        <v>194</v>
      </c>
      <c r="I17" s="59" t="s">
        <v>194</v>
      </c>
      <c r="J17" s="59" t="s">
        <v>194</v>
      </c>
      <c r="L17" s="264"/>
    </row>
    <row r="18" spans="1:12" ht="16.5" customHeight="1">
      <c r="A18" s="13" t="s">
        <v>98</v>
      </c>
      <c r="B18" s="275" t="s">
        <v>550</v>
      </c>
      <c r="C18" s="295">
        <v>13749172.24</v>
      </c>
      <c r="D18" s="295">
        <v>1162843.97</v>
      </c>
      <c r="E18" s="295">
        <v>129924.68</v>
      </c>
      <c r="F18" s="295">
        <v>129924.68</v>
      </c>
      <c r="G18" s="295">
        <v>-13619247.560000001</v>
      </c>
      <c r="H18" s="295">
        <v>-1032919.29</v>
      </c>
      <c r="I18" s="59">
        <v>-0.99060000000000004</v>
      </c>
      <c r="J18" s="59">
        <v>-0.88829999999999998</v>
      </c>
    </row>
    <row r="19" spans="1:12" ht="16.5" customHeight="1">
      <c r="A19" s="13" t="s">
        <v>551</v>
      </c>
      <c r="B19" s="275" t="s">
        <v>552</v>
      </c>
      <c r="C19" s="295">
        <v>0</v>
      </c>
      <c r="D19" s="295">
        <v>0</v>
      </c>
      <c r="E19" s="295"/>
      <c r="F19" s="295">
        <v>0</v>
      </c>
      <c r="G19" s="295" t="s">
        <v>194</v>
      </c>
      <c r="H19" s="295" t="s">
        <v>194</v>
      </c>
      <c r="I19" s="59" t="s">
        <v>194</v>
      </c>
      <c r="J19" s="59" t="s">
        <v>194</v>
      </c>
    </row>
    <row r="20" spans="1:12" ht="16.5" customHeight="1">
      <c r="A20" s="13"/>
      <c r="B20" s="206"/>
      <c r="C20" s="295"/>
      <c r="D20" s="295"/>
      <c r="E20" s="295"/>
      <c r="F20" s="295"/>
      <c r="G20" s="295" t="s">
        <v>194</v>
      </c>
      <c r="H20" s="295" t="s">
        <v>194</v>
      </c>
      <c r="I20" s="59" t="s">
        <v>194</v>
      </c>
      <c r="J20" s="59" t="s">
        <v>194</v>
      </c>
    </row>
    <row r="21" spans="1:12" ht="16.5" customHeight="1">
      <c r="A21" s="13"/>
      <c r="B21" s="206"/>
      <c r="C21" s="295"/>
      <c r="D21" s="295"/>
      <c r="E21" s="295"/>
      <c r="F21" s="295"/>
      <c r="G21" s="295" t="s">
        <v>194</v>
      </c>
      <c r="H21" s="295" t="s">
        <v>194</v>
      </c>
      <c r="I21" s="59" t="s">
        <v>194</v>
      </c>
      <c r="J21" s="59" t="s">
        <v>194</v>
      </c>
    </row>
    <row r="22" spans="1:12" ht="16.5" customHeight="1">
      <c r="A22" s="13"/>
      <c r="B22" s="206"/>
      <c r="C22" s="295"/>
      <c r="D22" s="295"/>
      <c r="E22" s="295"/>
      <c r="F22" s="295"/>
      <c r="G22" s="295" t="s">
        <v>194</v>
      </c>
      <c r="H22" s="295" t="s">
        <v>194</v>
      </c>
      <c r="I22" s="59" t="s">
        <v>194</v>
      </c>
      <c r="J22" s="59" t="s">
        <v>194</v>
      </c>
    </row>
    <row r="23" spans="1:12" ht="16.5" customHeight="1">
      <c r="A23" s="13"/>
      <c r="B23" s="206"/>
      <c r="C23" s="295"/>
      <c r="D23" s="295"/>
      <c r="E23" s="295"/>
      <c r="F23" s="295"/>
      <c r="G23" s="295" t="s">
        <v>194</v>
      </c>
      <c r="H23" s="295" t="s">
        <v>194</v>
      </c>
      <c r="I23" s="59" t="s">
        <v>194</v>
      </c>
      <c r="J23" s="59" t="s">
        <v>194</v>
      </c>
    </row>
    <row r="24" spans="1:12" ht="16.5" customHeight="1">
      <c r="A24" s="14"/>
      <c r="B24" s="14"/>
      <c r="C24" s="295"/>
      <c r="D24" s="295"/>
      <c r="E24" s="295"/>
      <c r="F24" s="295"/>
      <c r="G24" s="295" t="s">
        <v>194</v>
      </c>
      <c r="H24" s="295" t="s">
        <v>194</v>
      </c>
      <c r="I24" s="59" t="s">
        <v>194</v>
      </c>
      <c r="J24" s="59" t="s">
        <v>194</v>
      </c>
    </row>
    <row r="25" spans="1:12" ht="16.5" customHeight="1">
      <c r="A25" s="944" t="s">
        <v>469</v>
      </c>
      <c r="B25" s="944"/>
      <c r="C25" s="295">
        <v>61593213.75</v>
      </c>
      <c r="D25" s="295">
        <v>14270921.449999999</v>
      </c>
      <c r="E25" s="295">
        <v>1167898.93</v>
      </c>
      <c r="F25" s="295">
        <v>1167898.93</v>
      </c>
      <c r="G25" s="295">
        <v>-60425314.82</v>
      </c>
      <c r="H25" s="295">
        <v>-13103022.52</v>
      </c>
      <c r="I25" s="59">
        <v>-0.98099999999999998</v>
      </c>
      <c r="J25" s="59">
        <v>-0.91820000000000002</v>
      </c>
    </row>
    <row r="26" spans="1:12" ht="16.5" customHeight="1">
      <c r="A26" s="944" t="s">
        <v>553</v>
      </c>
      <c r="B26" s="944"/>
      <c r="C26" s="295"/>
      <c r="D26" s="295"/>
      <c r="E26" s="295"/>
      <c r="F26" s="295"/>
      <c r="G26" s="295" t="s">
        <v>194</v>
      </c>
      <c r="H26" s="295" t="s">
        <v>194</v>
      </c>
      <c r="I26" s="59" t="s">
        <v>194</v>
      </c>
      <c r="J26" s="59" t="s">
        <v>194</v>
      </c>
    </row>
    <row r="27" spans="1:12" ht="16.5" customHeight="1">
      <c r="A27" s="944" t="s">
        <v>469</v>
      </c>
      <c r="B27" s="944"/>
      <c r="C27" s="295">
        <v>61593213.75</v>
      </c>
      <c r="D27" s="295">
        <v>14270921.449999999</v>
      </c>
      <c r="E27" s="295">
        <v>1167898.93</v>
      </c>
      <c r="F27" s="295">
        <v>1167898.93</v>
      </c>
      <c r="G27" s="295">
        <v>-60425314.82</v>
      </c>
      <c r="H27" s="295">
        <v>-13103022.52</v>
      </c>
      <c r="I27" s="59">
        <v>-0.98099999999999998</v>
      </c>
      <c r="J27" s="59">
        <v>-0.91820000000000002</v>
      </c>
    </row>
    <row r="28" spans="1:12" ht="14.25" customHeight="1">
      <c r="A28" s="3" t="s">
        <v>29</v>
      </c>
      <c r="E28" s="3" t="s">
        <v>12</v>
      </c>
    </row>
    <row r="29" spans="1:12" ht="14.25" customHeight="1">
      <c r="A29" s="3" t="s">
        <v>3</v>
      </c>
      <c r="C29" s="653"/>
      <c r="D29" s="653"/>
    </row>
    <row r="31" spans="1:12" ht="14.25" customHeight="1">
      <c r="C31" s="302"/>
      <c r="D31" s="654"/>
    </row>
    <row r="32" spans="1:12" ht="14.25" customHeight="1">
      <c r="C32" s="302"/>
    </row>
    <row r="33" spans="3:3" ht="14.25" customHeight="1">
      <c r="C33" s="655"/>
    </row>
    <row r="34" spans="3:3" ht="14.25" customHeight="1">
      <c r="C34" s="655"/>
    </row>
  </sheetData>
  <mergeCells count="11">
    <mergeCell ref="A25:B25"/>
    <mergeCell ref="A26:B26"/>
    <mergeCell ref="A27:B27"/>
    <mergeCell ref="A6:A7"/>
    <mergeCell ref="B6:B7"/>
    <mergeCell ref="A1:J1"/>
    <mergeCell ref="A2:J2"/>
    <mergeCell ref="C6:D6"/>
    <mergeCell ref="E6:F6"/>
    <mergeCell ref="G6:H6"/>
    <mergeCell ref="I6:J6"/>
  </mergeCells>
  <phoneticPr fontId="24" type="noConversion"/>
  <hyperlinks>
    <hyperlink ref="J3" location="基本情况!A1" display="表4-6"/>
    <hyperlink ref="B9" location="'4.6.1房屋建筑物'!A1" display="固定资产—房屋建筑物"/>
    <hyperlink ref="B10" location="'4.6.2构筑物'!A1" display="固定资产—构筑物及其他辅助设施"/>
    <hyperlink ref="B11" location="'4.6.3管沟'!A1" display="固定资产—管道及沟槽"/>
    <hyperlink ref="B15" location="'4.6.5机器设备'!A1" display="固定资产—机器设备"/>
    <hyperlink ref="B16" location="'4.6.6车辆'!A1" display="固定资产—车辆"/>
    <hyperlink ref="B18" location="'4.6.7电子设备'!A1" display="固定资产—电子设备"/>
    <hyperlink ref="B19" location="'4.6.8土地'!A1" display="固定资产—土地"/>
    <hyperlink ref="B12" location="'4.6.4井巷工程'!A1" display="固定资产——井巷工程"/>
    <hyperlink ref="B17" location="'4.6.6车辆'!A1" display="固定资产—车辆（报废车辆）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X303"/>
  <sheetViews>
    <sheetView showZeros="0" view="pageBreakPreview" zoomScale="55" zoomScaleNormal="68" zoomScaleSheetLayoutView="55" workbookViewId="0">
      <pane xSplit="4" ySplit="7" topLeftCell="K254" activePane="bottomRight" state="frozen"/>
      <selection pane="topRight"/>
      <selection pane="bottomLeft"/>
      <selection pane="bottomRight" activeCell="N304" sqref="N304"/>
    </sheetView>
  </sheetViews>
  <sheetFormatPr defaultColWidth="9" defaultRowHeight="14.25" customHeight="1"/>
  <cols>
    <col min="1" max="1" width="4" style="177" customWidth="1"/>
    <col min="2" max="2" width="9.25" style="76" customWidth="1"/>
    <col min="3" max="3" width="18.5" style="76" customWidth="1"/>
    <col min="4" max="4" width="16.625" style="180" customWidth="1"/>
    <col min="5" max="5" width="11.875" style="76" customWidth="1"/>
    <col min="6" max="6" width="22.75" style="76" hidden="1" customWidth="1"/>
    <col min="7" max="7" width="4.5" style="177" customWidth="1"/>
    <col min="8" max="8" width="3.625" style="177" customWidth="1"/>
    <col min="9" max="10" width="9.625" style="177" customWidth="1"/>
    <col min="11" max="11" width="5" style="177" customWidth="1"/>
    <col min="12" max="12" width="9.375" style="177" customWidth="1"/>
    <col min="13" max="17" width="7.625" style="415" customWidth="1"/>
    <col min="18" max="18" width="8.125" style="415" customWidth="1"/>
    <col min="19" max="19" width="11.5" style="426" customWidth="1"/>
    <col min="20" max="20" width="10.125" style="426" customWidth="1"/>
    <col min="21" max="21" width="10.125" style="426" hidden="1" customWidth="1"/>
    <col min="22" max="22" width="10.625" style="476" customWidth="1"/>
    <col min="23" max="23" width="6.625" style="76" customWidth="1"/>
    <col min="24" max="24" width="17" style="76" customWidth="1"/>
    <col min="25" max="16384" width="9" style="76"/>
  </cols>
  <sheetData>
    <row r="1" spans="1:24" ht="30" customHeight="1">
      <c r="A1" s="963" t="s">
        <v>554</v>
      </c>
      <c r="B1" s="959"/>
      <c r="C1" s="959"/>
      <c r="D1" s="1019"/>
      <c r="E1" s="959"/>
      <c r="F1" s="959"/>
      <c r="G1" s="959"/>
      <c r="H1" s="959"/>
      <c r="I1" s="959"/>
      <c r="J1" s="959"/>
      <c r="K1" s="959"/>
      <c r="L1" s="959"/>
      <c r="M1" s="1020"/>
      <c r="N1" s="1020"/>
      <c r="O1" s="1020"/>
      <c r="P1" s="1020"/>
      <c r="Q1" s="1020"/>
      <c r="R1" s="1020"/>
      <c r="S1" s="959"/>
      <c r="T1" s="959"/>
      <c r="U1" s="959"/>
      <c r="V1" s="959"/>
      <c r="W1" s="959"/>
      <c r="X1" s="959"/>
    </row>
    <row r="2" spans="1:24" ht="14.25" customHeight="1">
      <c r="A2" s="960" t="s">
        <v>181</v>
      </c>
      <c r="B2" s="960"/>
      <c r="C2" s="960"/>
      <c r="D2" s="1021"/>
      <c r="E2" s="960"/>
      <c r="F2" s="960"/>
      <c r="G2" s="960"/>
      <c r="H2" s="960"/>
      <c r="I2" s="960"/>
      <c r="J2" s="960"/>
      <c r="K2" s="960"/>
      <c r="L2" s="960"/>
      <c r="M2" s="1022"/>
      <c r="N2" s="1022"/>
      <c r="O2" s="1022"/>
      <c r="P2" s="1022"/>
      <c r="Q2" s="1022"/>
      <c r="R2" s="1022"/>
      <c r="S2" s="960"/>
      <c r="T2" s="960"/>
      <c r="U2" s="960"/>
      <c r="V2" s="960"/>
      <c r="W2" s="960"/>
      <c r="X2" s="960"/>
    </row>
    <row r="3" spans="1:24" ht="14.25" customHeight="1">
      <c r="X3" s="498" t="s">
        <v>555</v>
      </c>
    </row>
    <row r="4" spans="1:24" ht="14.25" customHeight="1">
      <c r="X4" s="53"/>
    </row>
    <row r="5" spans="1:24" ht="14.25" customHeight="1">
      <c r="A5" s="180" t="s">
        <v>2</v>
      </c>
      <c r="X5" s="182" t="s">
        <v>462</v>
      </c>
    </row>
    <row r="6" spans="1:24" s="177" customFormat="1" ht="16.5">
      <c r="A6" s="964" t="s">
        <v>556</v>
      </c>
      <c r="B6" s="1027" t="s">
        <v>557</v>
      </c>
      <c r="C6" s="1028" t="s">
        <v>558</v>
      </c>
      <c r="D6" s="1027" t="s">
        <v>559</v>
      </c>
      <c r="E6" s="1027" t="s">
        <v>560</v>
      </c>
      <c r="F6" s="1027" t="s">
        <v>561</v>
      </c>
      <c r="G6" s="1027" t="s">
        <v>562</v>
      </c>
      <c r="H6" s="1027" t="s">
        <v>563</v>
      </c>
      <c r="I6" s="1030" t="s">
        <v>564</v>
      </c>
      <c r="J6" s="1030" t="s">
        <v>565</v>
      </c>
      <c r="K6" s="1031" t="s">
        <v>566</v>
      </c>
      <c r="L6" s="1031" t="s">
        <v>567</v>
      </c>
      <c r="M6" s="1023" t="s">
        <v>568</v>
      </c>
      <c r="N6" s="1024"/>
      <c r="O6" s="1024"/>
      <c r="P6" s="1024"/>
      <c r="Q6" s="1024"/>
      <c r="R6" s="1024"/>
      <c r="S6" s="1025" t="s">
        <v>185</v>
      </c>
      <c r="T6" s="1025"/>
      <c r="U6" s="1034" t="s">
        <v>569</v>
      </c>
      <c r="V6" s="1035" t="s">
        <v>186</v>
      </c>
      <c r="W6" s="1027" t="s">
        <v>188</v>
      </c>
      <c r="X6" s="1027" t="s">
        <v>570</v>
      </c>
    </row>
    <row r="7" spans="1:24" s="177" customFormat="1" ht="16.5" customHeight="1">
      <c r="A7" s="964"/>
      <c r="B7" s="1027"/>
      <c r="C7" s="1029"/>
      <c r="D7" s="1027"/>
      <c r="E7" s="1027"/>
      <c r="F7" s="1027"/>
      <c r="G7" s="1027"/>
      <c r="H7" s="1027"/>
      <c r="I7" s="1030"/>
      <c r="J7" s="1030"/>
      <c r="K7" s="1032"/>
      <c r="L7" s="1033"/>
      <c r="M7" s="444" t="s">
        <v>571</v>
      </c>
      <c r="N7" s="444" t="s">
        <v>572</v>
      </c>
      <c r="O7" s="444" t="s">
        <v>573</v>
      </c>
      <c r="P7" s="444" t="s">
        <v>574</v>
      </c>
      <c r="Q7" s="444" t="s">
        <v>575</v>
      </c>
      <c r="R7" s="444" t="s">
        <v>576</v>
      </c>
      <c r="S7" s="499" t="s">
        <v>538</v>
      </c>
      <c r="T7" s="499" t="s">
        <v>539</v>
      </c>
      <c r="U7" s="1034"/>
      <c r="V7" s="1036"/>
      <c r="W7" s="1027"/>
      <c r="X7" s="1027"/>
    </row>
    <row r="8" spans="1:24" s="179" customFormat="1" ht="16.5" customHeight="1">
      <c r="A8" s="65" t="s">
        <v>275</v>
      </c>
      <c r="B8" s="439" t="s">
        <v>577</v>
      </c>
      <c r="C8" s="439" t="s">
        <v>578</v>
      </c>
      <c r="D8" s="439" t="s">
        <v>579</v>
      </c>
      <c r="E8" s="439" t="s">
        <v>580</v>
      </c>
      <c r="F8" s="634" t="s">
        <v>194</v>
      </c>
      <c r="G8" s="439" t="s">
        <v>581</v>
      </c>
      <c r="H8" s="481">
        <v>1</v>
      </c>
      <c r="I8" s="636" t="s">
        <v>582</v>
      </c>
      <c r="J8" s="636" t="s">
        <v>582</v>
      </c>
      <c r="K8" s="446" t="s">
        <v>583</v>
      </c>
      <c r="L8" s="440" t="s">
        <v>584</v>
      </c>
      <c r="M8" s="637"/>
      <c r="N8" s="637"/>
      <c r="O8" s="638">
        <v>0.1</v>
      </c>
      <c r="P8" s="639"/>
      <c r="Q8" s="638"/>
      <c r="R8" s="641"/>
      <c r="S8" s="452">
        <v>139265.91</v>
      </c>
      <c r="T8" s="452">
        <v>62089.42</v>
      </c>
      <c r="U8" s="487"/>
      <c r="V8" s="421">
        <v>207.5</v>
      </c>
      <c r="W8" s="325">
        <v>-0.99670000000000003</v>
      </c>
      <c r="X8" s="453" t="s">
        <v>585</v>
      </c>
    </row>
    <row r="9" spans="1:24" s="179" customFormat="1" ht="16.5" customHeight="1">
      <c r="A9" s="65" t="s">
        <v>276</v>
      </c>
      <c r="B9" s="439" t="s">
        <v>586</v>
      </c>
      <c r="C9" s="439" t="s">
        <v>578</v>
      </c>
      <c r="D9" s="439" t="s">
        <v>579</v>
      </c>
      <c r="E9" s="439" t="s">
        <v>580</v>
      </c>
      <c r="F9" s="634" t="s">
        <v>194</v>
      </c>
      <c r="G9" s="439" t="s">
        <v>581</v>
      </c>
      <c r="H9" s="481">
        <v>1</v>
      </c>
      <c r="I9" s="636" t="s">
        <v>582</v>
      </c>
      <c r="J9" s="636" t="s">
        <v>582</v>
      </c>
      <c r="K9" s="446" t="s">
        <v>583</v>
      </c>
      <c r="L9" s="440" t="s">
        <v>584</v>
      </c>
      <c r="M9" s="637"/>
      <c r="N9" s="637"/>
      <c r="O9" s="638">
        <v>0.1</v>
      </c>
      <c r="P9" s="639"/>
      <c r="Q9" s="638"/>
      <c r="R9" s="641"/>
      <c r="S9" s="452">
        <v>116829.17</v>
      </c>
      <c r="T9" s="452">
        <v>52086.37</v>
      </c>
      <c r="U9" s="487"/>
      <c r="V9" s="421">
        <v>207.5</v>
      </c>
      <c r="W9" s="325">
        <v>-0.996</v>
      </c>
      <c r="X9" s="453" t="s">
        <v>585</v>
      </c>
    </row>
    <row r="10" spans="1:24" s="179" customFormat="1" ht="16.5" customHeight="1">
      <c r="A10" s="65" t="s">
        <v>9</v>
      </c>
      <c r="B10" s="439" t="s">
        <v>587</v>
      </c>
      <c r="C10" s="439" t="s">
        <v>578</v>
      </c>
      <c r="D10" s="439" t="s">
        <v>579</v>
      </c>
      <c r="E10" s="439" t="s">
        <v>580</v>
      </c>
      <c r="F10" s="634" t="s">
        <v>194</v>
      </c>
      <c r="G10" s="439" t="s">
        <v>581</v>
      </c>
      <c r="H10" s="481">
        <v>1</v>
      </c>
      <c r="I10" s="636" t="s">
        <v>582</v>
      </c>
      <c r="J10" s="636" t="s">
        <v>582</v>
      </c>
      <c r="K10" s="446" t="s">
        <v>583</v>
      </c>
      <c r="L10" s="440" t="s">
        <v>584</v>
      </c>
      <c r="M10" s="637"/>
      <c r="N10" s="637"/>
      <c r="O10" s="638">
        <v>0.1</v>
      </c>
      <c r="P10" s="639"/>
      <c r="Q10" s="638"/>
      <c r="R10" s="641"/>
      <c r="S10" s="452">
        <v>116829.17</v>
      </c>
      <c r="T10" s="452">
        <v>52086.37</v>
      </c>
      <c r="U10" s="487"/>
      <c r="V10" s="421">
        <v>207.5</v>
      </c>
      <c r="W10" s="325">
        <v>-0.996</v>
      </c>
      <c r="X10" s="453" t="s">
        <v>585</v>
      </c>
    </row>
    <row r="11" spans="1:24" s="179" customFormat="1" ht="16.5" customHeight="1">
      <c r="A11" s="65" t="s">
        <v>64</v>
      </c>
      <c r="B11" s="439" t="s">
        <v>588</v>
      </c>
      <c r="C11" s="439" t="s">
        <v>578</v>
      </c>
      <c r="D11" s="439" t="s">
        <v>579</v>
      </c>
      <c r="E11" s="439" t="s">
        <v>580</v>
      </c>
      <c r="F11" s="634" t="s">
        <v>194</v>
      </c>
      <c r="G11" s="439" t="s">
        <v>581</v>
      </c>
      <c r="H11" s="481">
        <v>1</v>
      </c>
      <c r="I11" s="636" t="s">
        <v>582</v>
      </c>
      <c r="J11" s="636" t="s">
        <v>582</v>
      </c>
      <c r="K11" s="446" t="s">
        <v>583</v>
      </c>
      <c r="L11" s="440" t="s">
        <v>584</v>
      </c>
      <c r="M11" s="637"/>
      <c r="N11" s="637"/>
      <c r="O11" s="638">
        <v>0.1</v>
      </c>
      <c r="P11" s="639"/>
      <c r="Q11" s="638"/>
      <c r="R11" s="641"/>
      <c r="S11" s="452">
        <v>116829.17</v>
      </c>
      <c r="T11" s="452">
        <v>52086.37</v>
      </c>
      <c r="U11" s="487"/>
      <c r="V11" s="421">
        <v>207.5</v>
      </c>
      <c r="W11" s="325">
        <v>-0.996</v>
      </c>
      <c r="X11" s="453" t="s">
        <v>585</v>
      </c>
    </row>
    <row r="12" spans="1:24" s="179" customFormat="1" ht="16.5" customHeight="1">
      <c r="A12" s="65" t="s">
        <v>128</v>
      </c>
      <c r="B12" s="439" t="s">
        <v>589</v>
      </c>
      <c r="C12" s="439" t="s">
        <v>578</v>
      </c>
      <c r="D12" s="439" t="s">
        <v>579</v>
      </c>
      <c r="E12" s="439" t="s">
        <v>580</v>
      </c>
      <c r="F12" s="634" t="s">
        <v>194</v>
      </c>
      <c r="G12" s="439" t="s">
        <v>581</v>
      </c>
      <c r="H12" s="481">
        <v>1</v>
      </c>
      <c r="I12" s="636" t="s">
        <v>582</v>
      </c>
      <c r="J12" s="636" t="s">
        <v>582</v>
      </c>
      <c r="K12" s="446" t="s">
        <v>583</v>
      </c>
      <c r="L12" s="440" t="s">
        <v>584</v>
      </c>
      <c r="M12" s="637"/>
      <c r="N12" s="637"/>
      <c r="O12" s="638">
        <v>0.1</v>
      </c>
      <c r="P12" s="639"/>
      <c r="Q12" s="638"/>
      <c r="R12" s="641"/>
      <c r="S12" s="452">
        <v>116829.17</v>
      </c>
      <c r="T12" s="452">
        <v>52086.37</v>
      </c>
      <c r="U12" s="487"/>
      <c r="V12" s="421">
        <v>207.5</v>
      </c>
      <c r="W12" s="325">
        <v>-0.996</v>
      </c>
      <c r="X12" s="453" t="s">
        <v>585</v>
      </c>
    </row>
    <row r="13" spans="1:24" s="179" customFormat="1" ht="16.5" customHeight="1">
      <c r="A13" s="65" t="s">
        <v>154</v>
      </c>
      <c r="B13" s="439" t="s">
        <v>590</v>
      </c>
      <c r="C13" s="439" t="s">
        <v>578</v>
      </c>
      <c r="D13" s="439" t="s">
        <v>579</v>
      </c>
      <c r="E13" s="439" t="s">
        <v>580</v>
      </c>
      <c r="F13" s="634" t="s">
        <v>194</v>
      </c>
      <c r="G13" s="439" t="s">
        <v>581</v>
      </c>
      <c r="H13" s="481">
        <v>1</v>
      </c>
      <c r="I13" s="636" t="s">
        <v>582</v>
      </c>
      <c r="J13" s="636" t="s">
        <v>582</v>
      </c>
      <c r="K13" s="446" t="s">
        <v>583</v>
      </c>
      <c r="L13" s="440" t="s">
        <v>584</v>
      </c>
      <c r="M13" s="637"/>
      <c r="N13" s="637"/>
      <c r="O13" s="638">
        <v>0.1</v>
      </c>
      <c r="P13" s="639"/>
      <c r="Q13" s="638"/>
      <c r="R13" s="641"/>
      <c r="S13" s="452">
        <v>116829.17</v>
      </c>
      <c r="T13" s="452">
        <v>52086.37</v>
      </c>
      <c r="U13" s="487"/>
      <c r="V13" s="421">
        <v>207.5</v>
      </c>
      <c r="W13" s="325">
        <v>-0.996</v>
      </c>
      <c r="X13" s="453" t="s">
        <v>585</v>
      </c>
    </row>
    <row r="14" spans="1:24" s="179" customFormat="1" ht="16.5" customHeight="1">
      <c r="A14" s="65" t="s">
        <v>277</v>
      </c>
      <c r="B14" s="439" t="s">
        <v>591</v>
      </c>
      <c r="C14" s="439" t="s">
        <v>578</v>
      </c>
      <c r="D14" s="439" t="s">
        <v>579</v>
      </c>
      <c r="E14" s="439" t="s">
        <v>580</v>
      </c>
      <c r="F14" s="634" t="s">
        <v>194</v>
      </c>
      <c r="G14" s="439" t="s">
        <v>581</v>
      </c>
      <c r="H14" s="481">
        <v>1</v>
      </c>
      <c r="I14" s="636" t="s">
        <v>582</v>
      </c>
      <c r="J14" s="636" t="s">
        <v>582</v>
      </c>
      <c r="K14" s="446" t="s">
        <v>583</v>
      </c>
      <c r="L14" s="440" t="s">
        <v>584</v>
      </c>
      <c r="M14" s="637"/>
      <c r="N14" s="637"/>
      <c r="O14" s="638">
        <v>0.1</v>
      </c>
      <c r="P14" s="639"/>
      <c r="Q14" s="638"/>
      <c r="R14" s="641"/>
      <c r="S14" s="452">
        <v>116829.17</v>
      </c>
      <c r="T14" s="452">
        <v>52086.37</v>
      </c>
      <c r="U14" s="487"/>
      <c r="V14" s="421">
        <v>207.5</v>
      </c>
      <c r="W14" s="325">
        <v>-0.996</v>
      </c>
      <c r="X14" s="453" t="s">
        <v>585</v>
      </c>
    </row>
    <row r="15" spans="1:24" s="179" customFormat="1" ht="16.5" customHeight="1">
      <c r="A15" s="65" t="s">
        <v>278</v>
      </c>
      <c r="B15" s="439" t="s">
        <v>592</v>
      </c>
      <c r="C15" s="439" t="s">
        <v>593</v>
      </c>
      <c r="D15" s="635" t="s">
        <v>594</v>
      </c>
      <c r="E15" s="439" t="s">
        <v>595</v>
      </c>
      <c r="F15" s="634" t="s">
        <v>194</v>
      </c>
      <c r="G15" s="439" t="s">
        <v>581</v>
      </c>
      <c r="H15" s="481">
        <v>1</v>
      </c>
      <c r="I15" s="636" t="s">
        <v>596</v>
      </c>
      <c r="J15" s="636" t="s">
        <v>596</v>
      </c>
      <c r="K15" s="446" t="s">
        <v>583</v>
      </c>
      <c r="L15" s="440" t="s">
        <v>584</v>
      </c>
      <c r="M15" s="637"/>
      <c r="N15" s="637"/>
      <c r="O15" s="638">
        <v>2</v>
      </c>
      <c r="P15" s="639"/>
      <c r="Q15" s="638"/>
      <c r="R15" s="641"/>
      <c r="S15" s="452">
        <v>470000</v>
      </c>
      <c r="T15" s="452">
        <v>149594.85</v>
      </c>
      <c r="U15" s="487"/>
      <c r="V15" s="421">
        <v>4150</v>
      </c>
      <c r="W15" s="325">
        <v>-0.97230000000000005</v>
      </c>
      <c r="X15" s="455" t="s">
        <v>585</v>
      </c>
    </row>
    <row r="16" spans="1:24" s="179" customFormat="1" ht="16.5" customHeight="1">
      <c r="A16" s="65" t="s">
        <v>279</v>
      </c>
      <c r="B16" s="439" t="s">
        <v>597</v>
      </c>
      <c r="C16" s="439" t="s">
        <v>578</v>
      </c>
      <c r="D16" s="439" t="s">
        <v>598</v>
      </c>
      <c r="E16" s="439" t="s">
        <v>599</v>
      </c>
      <c r="F16" s="634" t="s">
        <v>194</v>
      </c>
      <c r="G16" s="439" t="s">
        <v>581</v>
      </c>
      <c r="H16" s="481">
        <v>1</v>
      </c>
      <c r="I16" s="636" t="s">
        <v>600</v>
      </c>
      <c r="J16" s="636" t="s">
        <v>600</v>
      </c>
      <c r="K16" s="446" t="s">
        <v>583</v>
      </c>
      <c r="L16" s="440" t="s">
        <v>601</v>
      </c>
      <c r="M16" s="637"/>
      <c r="N16" s="637"/>
      <c r="O16" s="638">
        <v>0.01</v>
      </c>
      <c r="P16" s="639"/>
      <c r="Q16" s="638"/>
      <c r="R16" s="641"/>
      <c r="S16" s="452">
        <v>42000</v>
      </c>
      <c r="T16" s="452">
        <v>2100.02</v>
      </c>
      <c r="U16" s="487"/>
      <c r="V16" s="421">
        <v>20.75</v>
      </c>
      <c r="W16" s="325">
        <v>-0.99009999999999998</v>
      </c>
      <c r="X16" s="453" t="s">
        <v>602</v>
      </c>
    </row>
    <row r="17" spans="1:24" s="179" customFormat="1" ht="16.5" customHeight="1">
      <c r="A17" s="65" t="s">
        <v>280</v>
      </c>
      <c r="B17" s="439" t="s">
        <v>603</v>
      </c>
      <c r="C17" s="439" t="s">
        <v>578</v>
      </c>
      <c r="D17" s="439" t="s">
        <v>604</v>
      </c>
      <c r="E17" s="439" t="s">
        <v>605</v>
      </c>
      <c r="F17" s="634" t="s">
        <v>194</v>
      </c>
      <c r="G17" s="439" t="s">
        <v>581</v>
      </c>
      <c r="H17" s="481">
        <v>1</v>
      </c>
      <c r="I17" s="636" t="s">
        <v>606</v>
      </c>
      <c r="J17" s="636" t="s">
        <v>606</v>
      </c>
      <c r="K17" s="446" t="s">
        <v>583</v>
      </c>
      <c r="L17" s="440" t="s">
        <v>601</v>
      </c>
      <c r="M17" s="637"/>
      <c r="N17" s="637"/>
      <c r="O17" s="638">
        <v>0.12</v>
      </c>
      <c r="P17" s="639"/>
      <c r="Q17" s="638"/>
      <c r="R17" s="641"/>
      <c r="S17" s="452">
        <v>20340</v>
      </c>
      <c r="T17" s="452">
        <v>1017.01</v>
      </c>
      <c r="U17" s="487"/>
      <c r="V17" s="421">
        <v>249</v>
      </c>
      <c r="W17" s="325">
        <v>-0.75519999999999998</v>
      </c>
      <c r="X17" s="453" t="s">
        <v>602</v>
      </c>
    </row>
    <row r="18" spans="1:24" s="179" customFormat="1" ht="16.5" customHeight="1">
      <c r="A18" s="65" t="s">
        <v>281</v>
      </c>
      <c r="B18" s="439" t="s">
        <v>607</v>
      </c>
      <c r="C18" s="439" t="s">
        <v>578</v>
      </c>
      <c r="D18" s="439" t="s">
        <v>608</v>
      </c>
      <c r="E18" s="439" t="s">
        <v>609</v>
      </c>
      <c r="F18" s="634" t="s">
        <v>194</v>
      </c>
      <c r="G18" s="439" t="s">
        <v>581</v>
      </c>
      <c r="H18" s="481">
        <v>1</v>
      </c>
      <c r="I18" s="636" t="s">
        <v>610</v>
      </c>
      <c r="J18" s="636" t="s">
        <v>610</v>
      </c>
      <c r="K18" s="446" t="s">
        <v>583</v>
      </c>
      <c r="L18" s="440" t="s">
        <v>601</v>
      </c>
      <c r="M18" s="637"/>
      <c r="N18" s="637"/>
      <c r="O18" s="638">
        <v>0.02</v>
      </c>
      <c r="P18" s="639"/>
      <c r="Q18" s="638"/>
      <c r="R18" s="641"/>
      <c r="S18" s="452">
        <v>472835.27</v>
      </c>
      <c r="T18" s="452">
        <v>23641.95</v>
      </c>
      <c r="U18" s="487"/>
      <c r="V18" s="421">
        <v>41.5</v>
      </c>
      <c r="W18" s="325">
        <v>-0.99819999999999998</v>
      </c>
      <c r="X18" s="453" t="s">
        <v>611</v>
      </c>
    </row>
    <row r="19" spans="1:24" s="179" customFormat="1" ht="16.5" customHeight="1">
      <c r="A19" s="65" t="s">
        <v>282</v>
      </c>
      <c r="B19" s="439" t="s">
        <v>612</v>
      </c>
      <c r="C19" s="439" t="s">
        <v>578</v>
      </c>
      <c r="D19" s="439" t="s">
        <v>613</v>
      </c>
      <c r="E19" s="439" t="s">
        <v>614</v>
      </c>
      <c r="F19" s="634" t="s">
        <v>194</v>
      </c>
      <c r="G19" s="439" t="s">
        <v>581</v>
      </c>
      <c r="H19" s="481">
        <v>1</v>
      </c>
      <c r="I19" s="636" t="s">
        <v>610</v>
      </c>
      <c r="J19" s="636" t="s">
        <v>610</v>
      </c>
      <c r="K19" s="446" t="s">
        <v>583</v>
      </c>
      <c r="L19" s="440" t="s">
        <v>601</v>
      </c>
      <c r="M19" s="637"/>
      <c r="N19" s="637"/>
      <c r="O19" s="638">
        <v>0.15</v>
      </c>
      <c r="P19" s="639"/>
      <c r="Q19" s="638"/>
      <c r="R19" s="641"/>
      <c r="S19" s="452">
        <v>93573.05</v>
      </c>
      <c r="T19" s="452">
        <v>4678.6899999999996</v>
      </c>
      <c r="U19" s="487"/>
      <c r="V19" s="421">
        <v>311.25</v>
      </c>
      <c r="W19" s="325">
        <v>-0.9335</v>
      </c>
      <c r="X19" s="453" t="s">
        <v>611</v>
      </c>
    </row>
    <row r="20" spans="1:24" s="179" customFormat="1" ht="16.5" customHeight="1">
      <c r="A20" s="65" t="s">
        <v>283</v>
      </c>
      <c r="B20" s="439" t="s">
        <v>615</v>
      </c>
      <c r="C20" s="439" t="s">
        <v>578</v>
      </c>
      <c r="D20" s="439" t="s">
        <v>598</v>
      </c>
      <c r="E20" s="439" t="s">
        <v>616</v>
      </c>
      <c r="F20" s="634" t="s">
        <v>194</v>
      </c>
      <c r="G20" s="439" t="s">
        <v>581</v>
      </c>
      <c r="H20" s="481">
        <v>1</v>
      </c>
      <c r="I20" s="636" t="s">
        <v>610</v>
      </c>
      <c r="J20" s="636" t="s">
        <v>610</v>
      </c>
      <c r="K20" s="446" t="s">
        <v>583</v>
      </c>
      <c r="L20" s="440" t="s">
        <v>601</v>
      </c>
      <c r="M20" s="637"/>
      <c r="N20" s="637"/>
      <c r="O20" s="638">
        <v>0.01</v>
      </c>
      <c r="P20" s="639"/>
      <c r="Q20" s="638"/>
      <c r="R20" s="641"/>
      <c r="S20" s="452">
        <v>6362.21</v>
      </c>
      <c r="T20" s="452">
        <v>318.11</v>
      </c>
      <c r="U20" s="487"/>
      <c r="V20" s="421">
        <v>20.75</v>
      </c>
      <c r="W20" s="325">
        <v>-0.93479999999999996</v>
      </c>
      <c r="X20" s="453" t="s">
        <v>617</v>
      </c>
    </row>
    <row r="21" spans="1:24" s="179" customFormat="1" ht="16.5" customHeight="1">
      <c r="A21" s="65" t="s">
        <v>618</v>
      </c>
      <c r="B21" s="439" t="s">
        <v>619</v>
      </c>
      <c r="C21" s="439" t="s">
        <v>578</v>
      </c>
      <c r="D21" s="439" t="s">
        <v>620</v>
      </c>
      <c r="E21" s="439" t="s">
        <v>621</v>
      </c>
      <c r="F21" s="634" t="s">
        <v>194</v>
      </c>
      <c r="G21" s="439" t="s">
        <v>581</v>
      </c>
      <c r="H21" s="481">
        <v>1</v>
      </c>
      <c r="I21" s="636" t="s">
        <v>610</v>
      </c>
      <c r="J21" s="636" t="s">
        <v>610</v>
      </c>
      <c r="K21" s="446" t="s">
        <v>583</v>
      </c>
      <c r="L21" s="440" t="s">
        <v>601</v>
      </c>
      <c r="M21" s="637"/>
      <c r="N21" s="637"/>
      <c r="O21" s="638">
        <v>1</v>
      </c>
      <c r="P21" s="639"/>
      <c r="Q21" s="638"/>
      <c r="R21" s="641"/>
      <c r="S21" s="452">
        <v>53577.83</v>
      </c>
      <c r="T21" s="452">
        <v>2678.91</v>
      </c>
      <c r="U21" s="487"/>
      <c r="V21" s="421">
        <v>2075</v>
      </c>
      <c r="W21" s="325">
        <v>-0.22539999999999999</v>
      </c>
      <c r="X21" s="453" t="s">
        <v>622</v>
      </c>
    </row>
    <row r="22" spans="1:24" s="179" customFormat="1" ht="16.5" customHeight="1">
      <c r="A22" s="65" t="s">
        <v>623</v>
      </c>
      <c r="B22" s="439" t="s">
        <v>624</v>
      </c>
      <c r="C22" s="439" t="s">
        <v>578</v>
      </c>
      <c r="D22" s="439" t="s">
        <v>625</v>
      </c>
      <c r="E22" s="439" t="s">
        <v>626</v>
      </c>
      <c r="F22" s="634" t="s">
        <v>194</v>
      </c>
      <c r="G22" s="439" t="s">
        <v>581</v>
      </c>
      <c r="H22" s="481">
        <v>1</v>
      </c>
      <c r="I22" s="636" t="s">
        <v>610</v>
      </c>
      <c r="J22" s="636" t="s">
        <v>610</v>
      </c>
      <c r="K22" s="446" t="s">
        <v>583</v>
      </c>
      <c r="L22" s="440" t="s">
        <v>601</v>
      </c>
      <c r="M22" s="637"/>
      <c r="N22" s="637"/>
      <c r="O22" s="638">
        <v>0.08</v>
      </c>
      <c r="P22" s="639"/>
      <c r="Q22" s="638"/>
      <c r="R22" s="641"/>
      <c r="S22" s="452">
        <v>9230.48</v>
      </c>
      <c r="T22" s="452">
        <v>461.53</v>
      </c>
      <c r="U22" s="487"/>
      <c r="V22" s="421">
        <v>166</v>
      </c>
      <c r="W22" s="325">
        <v>-0.64029999999999998</v>
      </c>
      <c r="X22" s="453" t="s">
        <v>617</v>
      </c>
    </row>
    <row r="23" spans="1:24" s="179" customFormat="1" ht="16.5" customHeight="1">
      <c r="A23" s="65" t="s">
        <v>627</v>
      </c>
      <c r="B23" s="439" t="s">
        <v>628</v>
      </c>
      <c r="C23" s="439" t="s">
        <v>578</v>
      </c>
      <c r="D23" s="439" t="s">
        <v>613</v>
      </c>
      <c r="E23" s="439" t="s">
        <v>614</v>
      </c>
      <c r="F23" s="634" t="s">
        <v>194</v>
      </c>
      <c r="G23" s="439" t="s">
        <v>581</v>
      </c>
      <c r="H23" s="481">
        <v>1</v>
      </c>
      <c r="I23" s="636" t="s">
        <v>610</v>
      </c>
      <c r="J23" s="636" t="s">
        <v>610</v>
      </c>
      <c r="K23" s="446" t="s">
        <v>583</v>
      </c>
      <c r="L23" s="440" t="s">
        <v>601</v>
      </c>
      <c r="M23" s="637"/>
      <c r="N23" s="637"/>
      <c r="O23" s="638">
        <v>0.15</v>
      </c>
      <c r="P23" s="639"/>
      <c r="Q23" s="638"/>
      <c r="R23" s="641"/>
      <c r="S23" s="452">
        <v>93573.05</v>
      </c>
      <c r="T23" s="452">
        <v>4678.6899999999996</v>
      </c>
      <c r="U23" s="487"/>
      <c r="V23" s="421">
        <v>311.25</v>
      </c>
      <c r="W23" s="325">
        <v>-0.9335</v>
      </c>
      <c r="X23" s="453" t="s">
        <v>611</v>
      </c>
    </row>
    <row r="24" spans="1:24" s="179" customFormat="1" ht="16.5" customHeight="1">
      <c r="A24" s="65" t="s">
        <v>629</v>
      </c>
      <c r="B24" s="439" t="s">
        <v>630</v>
      </c>
      <c r="C24" s="439" t="s">
        <v>578</v>
      </c>
      <c r="D24" s="439" t="s">
        <v>625</v>
      </c>
      <c r="E24" s="439" t="s">
        <v>631</v>
      </c>
      <c r="F24" s="634" t="s">
        <v>194</v>
      </c>
      <c r="G24" s="439" t="s">
        <v>581</v>
      </c>
      <c r="H24" s="481">
        <v>1</v>
      </c>
      <c r="I24" s="636" t="s">
        <v>610</v>
      </c>
      <c r="J24" s="636" t="s">
        <v>610</v>
      </c>
      <c r="K24" s="446" t="s">
        <v>583</v>
      </c>
      <c r="L24" s="440" t="s">
        <v>601</v>
      </c>
      <c r="M24" s="637"/>
      <c r="N24" s="637"/>
      <c r="O24" s="638">
        <v>0.08</v>
      </c>
      <c r="P24" s="639"/>
      <c r="Q24" s="638"/>
      <c r="R24" s="641"/>
      <c r="S24" s="452">
        <v>7213.31</v>
      </c>
      <c r="T24" s="452">
        <v>360.67</v>
      </c>
      <c r="U24" s="487"/>
      <c r="V24" s="421">
        <v>166</v>
      </c>
      <c r="W24" s="325">
        <v>-0.53969999999999996</v>
      </c>
      <c r="X24" s="453" t="s">
        <v>617</v>
      </c>
    </row>
    <row r="25" spans="1:24" s="179" customFormat="1" ht="16.5" customHeight="1">
      <c r="A25" s="65" t="s">
        <v>632</v>
      </c>
      <c r="B25" s="439" t="s">
        <v>633</v>
      </c>
      <c r="C25" s="439" t="s">
        <v>578</v>
      </c>
      <c r="D25" s="439" t="s">
        <v>613</v>
      </c>
      <c r="E25" s="439" t="s">
        <v>614</v>
      </c>
      <c r="F25" s="634" t="s">
        <v>194</v>
      </c>
      <c r="G25" s="439" t="s">
        <v>581</v>
      </c>
      <c r="H25" s="481">
        <v>1</v>
      </c>
      <c r="I25" s="636" t="s">
        <v>610</v>
      </c>
      <c r="J25" s="636" t="s">
        <v>610</v>
      </c>
      <c r="K25" s="446" t="s">
        <v>583</v>
      </c>
      <c r="L25" s="440" t="s">
        <v>601</v>
      </c>
      <c r="M25" s="637"/>
      <c r="N25" s="637"/>
      <c r="O25" s="638">
        <v>0.15</v>
      </c>
      <c r="P25" s="639"/>
      <c r="Q25" s="638"/>
      <c r="R25" s="641"/>
      <c r="S25" s="452">
        <v>93573.05</v>
      </c>
      <c r="T25" s="452">
        <v>4678.6899999999996</v>
      </c>
      <c r="U25" s="487"/>
      <c r="V25" s="421">
        <v>311.25</v>
      </c>
      <c r="W25" s="325">
        <v>-0.9335</v>
      </c>
      <c r="X25" s="453" t="s">
        <v>634</v>
      </c>
    </row>
    <row r="26" spans="1:24" s="179" customFormat="1" ht="16.5" customHeight="1">
      <c r="A26" s="65" t="s">
        <v>635</v>
      </c>
      <c r="B26" s="439" t="s">
        <v>636</v>
      </c>
      <c r="C26" s="439" t="s">
        <v>578</v>
      </c>
      <c r="D26" s="439" t="s">
        <v>613</v>
      </c>
      <c r="E26" s="439" t="s">
        <v>637</v>
      </c>
      <c r="F26" s="634" t="s">
        <v>194</v>
      </c>
      <c r="G26" s="439" t="s">
        <v>581</v>
      </c>
      <c r="H26" s="481">
        <v>1</v>
      </c>
      <c r="I26" s="636" t="s">
        <v>638</v>
      </c>
      <c r="J26" s="636" t="s">
        <v>638</v>
      </c>
      <c r="K26" s="446" t="s">
        <v>583</v>
      </c>
      <c r="L26" s="440" t="s">
        <v>601</v>
      </c>
      <c r="M26" s="637"/>
      <c r="N26" s="637"/>
      <c r="O26" s="638">
        <v>0.15</v>
      </c>
      <c r="P26" s="639"/>
      <c r="Q26" s="638"/>
      <c r="R26" s="641"/>
      <c r="S26" s="452">
        <v>60433.47</v>
      </c>
      <c r="T26" s="452">
        <v>25268.76</v>
      </c>
      <c r="U26" s="487"/>
      <c r="V26" s="421">
        <v>311.25</v>
      </c>
      <c r="W26" s="325">
        <v>-0.98770000000000002</v>
      </c>
      <c r="X26" s="453" t="s">
        <v>639</v>
      </c>
    </row>
    <row r="27" spans="1:24" s="179" customFormat="1" ht="16.5" customHeight="1">
      <c r="A27" s="65" t="s">
        <v>640</v>
      </c>
      <c r="B27" s="439" t="s">
        <v>641</v>
      </c>
      <c r="C27" s="439" t="s">
        <v>578</v>
      </c>
      <c r="D27" s="439" t="s">
        <v>613</v>
      </c>
      <c r="E27" s="439" t="s">
        <v>637</v>
      </c>
      <c r="F27" s="634" t="s">
        <v>194</v>
      </c>
      <c r="G27" s="439" t="s">
        <v>581</v>
      </c>
      <c r="H27" s="481">
        <v>1</v>
      </c>
      <c r="I27" s="636" t="s">
        <v>638</v>
      </c>
      <c r="J27" s="636" t="s">
        <v>638</v>
      </c>
      <c r="K27" s="446" t="s">
        <v>583</v>
      </c>
      <c r="L27" s="440" t="s">
        <v>601</v>
      </c>
      <c r="M27" s="637"/>
      <c r="N27" s="637"/>
      <c r="O27" s="638">
        <v>0.15</v>
      </c>
      <c r="P27" s="639"/>
      <c r="Q27" s="638"/>
      <c r="R27" s="641"/>
      <c r="S27" s="452">
        <v>60433.63</v>
      </c>
      <c r="T27" s="452">
        <v>25268.83</v>
      </c>
      <c r="U27" s="487"/>
      <c r="V27" s="421">
        <v>311.25</v>
      </c>
      <c r="W27" s="325">
        <v>-0.98770000000000002</v>
      </c>
      <c r="X27" s="453" t="s">
        <v>639</v>
      </c>
    </row>
    <row r="28" spans="1:24" s="179" customFormat="1" ht="16.5" customHeight="1">
      <c r="A28" s="65" t="s">
        <v>642</v>
      </c>
      <c r="B28" s="439" t="s">
        <v>643</v>
      </c>
      <c r="C28" s="439" t="s">
        <v>578</v>
      </c>
      <c r="D28" s="439" t="s">
        <v>613</v>
      </c>
      <c r="E28" s="439" t="s">
        <v>637</v>
      </c>
      <c r="F28" s="634" t="s">
        <v>194</v>
      </c>
      <c r="G28" s="439" t="s">
        <v>581</v>
      </c>
      <c r="H28" s="481">
        <v>1</v>
      </c>
      <c r="I28" s="636" t="s">
        <v>638</v>
      </c>
      <c r="J28" s="636" t="s">
        <v>638</v>
      </c>
      <c r="K28" s="446" t="s">
        <v>583</v>
      </c>
      <c r="L28" s="440" t="s">
        <v>601</v>
      </c>
      <c r="M28" s="637"/>
      <c r="N28" s="637"/>
      <c r="O28" s="638">
        <v>0.15</v>
      </c>
      <c r="P28" s="639"/>
      <c r="Q28" s="638"/>
      <c r="R28" s="641"/>
      <c r="S28" s="452">
        <v>60433.63</v>
      </c>
      <c r="T28" s="452">
        <v>25268.83</v>
      </c>
      <c r="U28" s="487"/>
      <c r="V28" s="421">
        <v>311.25</v>
      </c>
      <c r="W28" s="325">
        <v>-0.98770000000000002</v>
      </c>
      <c r="X28" s="453" t="s">
        <v>639</v>
      </c>
    </row>
    <row r="29" spans="1:24" s="179" customFormat="1" ht="16.5" customHeight="1">
      <c r="A29" s="65" t="s">
        <v>644</v>
      </c>
      <c r="B29" s="439" t="s">
        <v>645</v>
      </c>
      <c r="C29" s="439" t="s">
        <v>578</v>
      </c>
      <c r="D29" s="439" t="s">
        <v>613</v>
      </c>
      <c r="E29" s="439" t="s">
        <v>637</v>
      </c>
      <c r="F29" s="634" t="s">
        <v>194</v>
      </c>
      <c r="G29" s="439" t="s">
        <v>581</v>
      </c>
      <c r="H29" s="481">
        <v>1</v>
      </c>
      <c r="I29" s="636" t="s">
        <v>638</v>
      </c>
      <c r="J29" s="636" t="s">
        <v>638</v>
      </c>
      <c r="K29" s="446" t="s">
        <v>583</v>
      </c>
      <c r="L29" s="440" t="s">
        <v>601</v>
      </c>
      <c r="M29" s="637"/>
      <c r="N29" s="637"/>
      <c r="O29" s="638">
        <v>0.15</v>
      </c>
      <c r="P29" s="639"/>
      <c r="Q29" s="638"/>
      <c r="R29" s="641"/>
      <c r="S29" s="452">
        <v>60433.63</v>
      </c>
      <c r="T29" s="452">
        <v>25268.83</v>
      </c>
      <c r="U29" s="487"/>
      <c r="V29" s="421">
        <v>311.25</v>
      </c>
      <c r="W29" s="325">
        <v>-0.98770000000000002</v>
      </c>
      <c r="X29" s="453" t="s">
        <v>639</v>
      </c>
    </row>
    <row r="30" spans="1:24" s="179" customFormat="1" ht="16.5" customHeight="1">
      <c r="A30" s="65" t="s">
        <v>646</v>
      </c>
      <c r="B30" s="439" t="s">
        <v>647</v>
      </c>
      <c r="C30" s="439" t="s">
        <v>578</v>
      </c>
      <c r="D30" s="439" t="s">
        <v>613</v>
      </c>
      <c r="E30" s="439" t="s">
        <v>637</v>
      </c>
      <c r="F30" s="634" t="s">
        <v>194</v>
      </c>
      <c r="G30" s="439" t="s">
        <v>581</v>
      </c>
      <c r="H30" s="481">
        <v>1</v>
      </c>
      <c r="I30" s="636" t="s">
        <v>638</v>
      </c>
      <c r="J30" s="636" t="s">
        <v>638</v>
      </c>
      <c r="K30" s="446" t="s">
        <v>583</v>
      </c>
      <c r="L30" s="440" t="s">
        <v>601</v>
      </c>
      <c r="M30" s="637"/>
      <c r="N30" s="637"/>
      <c r="O30" s="638">
        <v>0.15</v>
      </c>
      <c r="P30" s="639"/>
      <c r="Q30" s="638"/>
      <c r="R30" s="641"/>
      <c r="S30" s="452">
        <v>60433.63</v>
      </c>
      <c r="T30" s="452">
        <v>25268.83</v>
      </c>
      <c r="U30" s="487"/>
      <c r="V30" s="421">
        <v>311.25</v>
      </c>
      <c r="W30" s="325">
        <v>-0.98770000000000002</v>
      </c>
      <c r="X30" s="453" t="s">
        <v>639</v>
      </c>
    </row>
    <row r="31" spans="1:24" s="179" customFormat="1" ht="16.5" customHeight="1">
      <c r="A31" s="65" t="s">
        <v>648</v>
      </c>
      <c r="B31" s="439" t="s">
        <v>649</v>
      </c>
      <c r="C31" s="439" t="s">
        <v>578</v>
      </c>
      <c r="D31" s="439" t="s">
        <v>613</v>
      </c>
      <c r="E31" s="439" t="s">
        <v>650</v>
      </c>
      <c r="F31" s="634" t="s">
        <v>194</v>
      </c>
      <c r="G31" s="439" t="s">
        <v>581</v>
      </c>
      <c r="H31" s="481">
        <v>1</v>
      </c>
      <c r="I31" s="636" t="s">
        <v>638</v>
      </c>
      <c r="J31" s="636" t="s">
        <v>638</v>
      </c>
      <c r="K31" s="446" t="s">
        <v>583</v>
      </c>
      <c r="L31" s="440" t="s">
        <v>601</v>
      </c>
      <c r="M31" s="637"/>
      <c r="N31" s="637"/>
      <c r="O31" s="638">
        <v>0.15</v>
      </c>
      <c r="P31" s="639"/>
      <c r="Q31" s="638"/>
      <c r="R31" s="641"/>
      <c r="S31" s="452">
        <v>785113.93</v>
      </c>
      <c r="T31" s="452">
        <v>328275.95</v>
      </c>
      <c r="U31" s="487"/>
      <c r="V31" s="421">
        <v>311.25</v>
      </c>
      <c r="W31" s="325">
        <v>-0.99909999999999999</v>
      </c>
      <c r="X31" s="453" t="s">
        <v>639</v>
      </c>
    </row>
    <row r="32" spans="1:24" s="179" customFormat="1" ht="16.5" customHeight="1">
      <c r="A32" s="65" t="s">
        <v>651</v>
      </c>
      <c r="B32" s="439" t="s">
        <v>652</v>
      </c>
      <c r="C32" s="439" t="s">
        <v>578</v>
      </c>
      <c r="D32" s="439" t="s">
        <v>653</v>
      </c>
      <c r="E32" s="439" t="s">
        <v>654</v>
      </c>
      <c r="F32" s="634" t="s">
        <v>194</v>
      </c>
      <c r="G32" s="439" t="s">
        <v>581</v>
      </c>
      <c r="H32" s="481">
        <v>1</v>
      </c>
      <c r="I32" s="636" t="s">
        <v>655</v>
      </c>
      <c r="J32" s="636" t="s">
        <v>655</v>
      </c>
      <c r="K32" s="446" t="s">
        <v>583</v>
      </c>
      <c r="L32" s="440" t="s">
        <v>656</v>
      </c>
      <c r="M32" s="637"/>
      <c r="N32" s="637"/>
      <c r="O32" s="638"/>
      <c r="P32" s="639"/>
      <c r="Q32" s="638"/>
      <c r="R32" s="641"/>
      <c r="S32" s="452">
        <v>2715.04</v>
      </c>
      <c r="T32" s="452">
        <v>135.75</v>
      </c>
      <c r="U32" s="487"/>
      <c r="V32" s="421">
        <v>50</v>
      </c>
      <c r="W32" s="325">
        <v>-0.63170000000000004</v>
      </c>
      <c r="X32" s="453" t="s">
        <v>657</v>
      </c>
    </row>
    <row r="33" spans="1:24" s="179" customFormat="1" ht="16.5" customHeight="1">
      <c r="A33" s="65" t="s">
        <v>658</v>
      </c>
      <c r="B33" s="439" t="s">
        <v>659</v>
      </c>
      <c r="C33" s="439" t="s">
        <v>578</v>
      </c>
      <c r="D33" s="439" t="s">
        <v>660</v>
      </c>
      <c r="E33" s="439" t="s">
        <v>661</v>
      </c>
      <c r="F33" s="634" t="s">
        <v>194</v>
      </c>
      <c r="G33" s="439" t="s">
        <v>581</v>
      </c>
      <c r="H33" s="481">
        <v>1</v>
      </c>
      <c r="I33" s="636" t="s">
        <v>610</v>
      </c>
      <c r="J33" s="636" t="s">
        <v>610</v>
      </c>
      <c r="K33" s="446" t="s">
        <v>583</v>
      </c>
      <c r="L33" s="440" t="s">
        <v>662</v>
      </c>
      <c r="M33" s="637"/>
      <c r="N33" s="637"/>
      <c r="O33" s="638">
        <v>0.6</v>
      </c>
      <c r="P33" s="639"/>
      <c r="Q33" s="638"/>
      <c r="R33" s="641"/>
      <c r="S33" s="452">
        <v>5832.16</v>
      </c>
      <c r="T33" s="452">
        <v>291.61</v>
      </c>
      <c r="U33" s="487"/>
      <c r="V33" s="421">
        <v>1245</v>
      </c>
      <c r="W33" s="325">
        <v>3.2694000000000001</v>
      </c>
      <c r="X33" s="454" t="s">
        <v>663</v>
      </c>
    </row>
    <row r="34" spans="1:24" s="179" customFormat="1" ht="16.5" customHeight="1">
      <c r="A34" s="65" t="s">
        <v>664</v>
      </c>
      <c r="B34" s="439" t="s">
        <v>665</v>
      </c>
      <c r="C34" s="439" t="s">
        <v>578</v>
      </c>
      <c r="D34" s="439" t="s">
        <v>666</v>
      </c>
      <c r="E34" s="439" t="s">
        <v>667</v>
      </c>
      <c r="F34" s="634" t="s">
        <v>194</v>
      </c>
      <c r="G34" s="439" t="s">
        <v>581</v>
      </c>
      <c r="H34" s="481">
        <v>1</v>
      </c>
      <c r="I34" s="636" t="s">
        <v>668</v>
      </c>
      <c r="J34" s="636" t="s">
        <v>668</v>
      </c>
      <c r="K34" s="446" t="s">
        <v>583</v>
      </c>
      <c r="L34" s="440" t="s">
        <v>669</v>
      </c>
      <c r="M34" s="637"/>
      <c r="N34" s="637"/>
      <c r="O34" s="638">
        <v>0.3</v>
      </c>
      <c r="P34" s="639"/>
      <c r="Q34" s="638"/>
      <c r="R34" s="641"/>
      <c r="S34" s="452">
        <v>15280.22</v>
      </c>
      <c r="T34" s="452">
        <v>5602.75</v>
      </c>
      <c r="U34" s="487"/>
      <c r="V34" s="421">
        <v>622.5</v>
      </c>
      <c r="W34" s="325">
        <v>-0.88890000000000002</v>
      </c>
      <c r="X34" s="453" t="s">
        <v>670</v>
      </c>
    </row>
    <row r="35" spans="1:24" s="179" customFormat="1" ht="16.5" customHeight="1">
      <c r="A35" s="65" t="s">
        <v>671</v>
      </c>
      <c r="B35" s="439" t="s">
        <v>672</v>
      </c>
      <c r="C35" s="439" t="s">
        <v>578</v>
      </c>
      <c r="D35" s="439" t="s">
        <v>613</v>
      </c>
      <c r="E35" s="439" t="s">
        <v>673</v>
      </c>
      <c r="F35" s="634" t="s">
        <v>194</v>
      </c>
      <c r="G35" s="439" t="s">
        <v>581</v>
      </c>
      <c r="H35" s="481">
        <v>1</v>
      </c>
      <c r="I35" s="636" t="s">
        <v>668</v>
      </c>
      <c r="J35" s="636" t="s">
        <v>668</v>
      </c>
      <c r="K35" s="446" t="s">
        <v>583</v>
      </c>
      <c r="L35" s="440" t="s">
        <v>669</v>
      </c>
      <c r="M35" s="637"/>
      <c r="N35" s="637"/>
      <c r="O35" s="638">
        <v>0.3</v>
      </c>
      <c r="P35" s="639"/>
      <c r="Q35" s="638"/>
      <c r="R35" s="641"/>
      <c r="S35" s="452">
        <v>91681.29</v>
      </c>
      <c r="T35" s="452">
        <v>33616.5</v>
      </c>
      <c r="U35" s="487"/>
      <c r="V35" s="421">
        <v>622.5</v>
      </c>
      <c r="W35" s="325">
        <v>-0.98150000000000004</v>
      </c>
      <c r="X35" s="453" t="s">
        <v>670</v>
      </c>
    </row>
    <row r="36" spans="1:24" s="179" customFormat="1" ht="16.5" customHeight="1">
      <c r="A36" s="65" t="s">
        <v>674</v>
      </c>
      <c r="B36" s="439" t="s">
        <v>675</v>
      </c>
      <c r="C36" s="439" t="s">
        <v>578</v>
      </c>
      <c r="D36" s="439" t="s">
        <v>613</v>
      </c>
      <c r="E36" s="439" t="s">
        <v>676</v>
      </c>
      <c r="F36" s="634" t="s">
        <v>194</v>
      </c>
      <c r="G36" s="439" t="s">
        <v>581</v>
      </c>
      <c r="H36" s="481">
        <v>1</v>
      </c>
      <c r="I36" s="636" t="s">
        <v>668</v>
      </c>
      <c r="J36" s="636" t="s">
        <v>668</v>
      </c>
      <c r="K36" s="446" t="s">
        <v>583</v>
      </c>
      <c r="L36" s="440" t="s">
        <v>669</v>
      </c>
      <c r="M36" s="637"/>
      <c r="N36" s="637"/>
      <c r="O36" s="638">
        <v>0.2</v>
      </c>
      <c r="P36" s="639"/>
      <c r="Q36" s="638"/>
      <c r="R36" s="641"/>
      <c r="S36" s="452">
        <v>48896.69</v>
      </c>
      <c r="T36" s="452">
        <v>17928.8</v>
      </c>
      <c r="U36" s="487"/>
      <c r="V36" s="421">
        <v>415</v>
      </c>
      <c r="W36" s="325">
        <v>-0.97689999999999999</v>
      </c>
      <c r="X36" s="453" t="s">
        <v>670</v>
      </c>
    </row>
    <row r="37" spans="1:24" s="179" customFormat="1" ht="16.5" customHeight="1">
      <c r="A37" s="65" t="s">
        <v>677</v>
      </c>
      <c r="B37" s="439" t="s">
        <v>678</v>
      </c>
      <c r="C37" s="439" t="s">
        <v>578</v>
      </c>
      <c r="D37" s="439" t="s">
        <v>679</v>
      </c>
      <c r="E37" s="439" t="s">
        <v>676</v>
      </c>
      <c r="F37" s="634" t="s">
        <v>194</v>
      </c>
      <c r="G37" s="439" t="s">
        <v>581</v>
      </c>
      <c r="H37" s="481">
        <v>1</v>
      </c>
      <c r="I37" s="636" t="s">
        <v>668</v>
      </c>
      <c r="J37" s="636" t="s">
        <v>668</v>
      </c>
      <c r="K37" s="446" t="s">
        <v>583</v>
      </c>
      <c r="L37" s="440" t="s">
        <v>669</v>
      </c>
      <c r="M37" s="637"/>
      <c r="N37" s="637"/>
      <c r="O37" s="638">
        <v>0.2</v>
      </c>
      <c r="P37" s="639"/>
      <c r="Q37" s="638"/>
      <c r="R37" s="641"/>
      <c r="S37" s="452">
        <v>31782.85</v>
      </c>
      <c r="T37" s="452">
        <v>11653.72</v>
      </c>
      <c r="U37" s="487"/>
      <c r="V37" s="421">
        <v>415</v>
      </c>
      <c r="W37" s="325">
        <v>-0.96440000000000003</v>
      </c>
      <c r="X37" s="453" t="s">
        <v>670</v>
      </c>
    </row>
    <row r="38" spans="1:24" s="179" customFormat="1" ht="16.5" customHeight="1">
      <c r="A38" s="65" t="s">
        <v>680</v>
      </c>
      <c r="B38" s="439" t="s">
        <v>681</v>
      </c>
      <c r="C38" s="439" t="s">
        <v>578</v>
      </c>
      <c r="D38" s="439" t="s">
        <v>682</v>
      </c>
      <c r="E38" s="439" t="s">
        <v>683</v>
      </c>
      <c r="F38" s="634" t="s">
        <v>194</v>
      </c>
      <c r="G38" s="439" t="s">
        <v>581</v>
      </c>
      <c r="H38" s="481">
        <v>1</v>
      </c>
      <c r="I38" s="636" t="s">
        <v>668</v>
      </c>
      <c r="J38" s="636" t="s">
        <v>668</v>
      </c>
      <c r="K38" s="446" t="s">
        <v>583</v>
      </c>
      <c r="L38" s="440" t="s">
        <v>669</v>
      </c>
      <c r="M38" s="637"/>
      <c r="N38" s="637"/>
      <c r="O38" s="638">
        <v>0.2</v>
      </c>
      <c r="P38" s="639"/>
      <c r="Q38" s="638"/>
      <c r="R38" s="641"/>
      <c r="S38" s="452">
        <v>31782.85</v>
      </c>
      <c r="T38" s="452">
        <v>11653.72</v>
      </c>
      <c r="U38" s="487"/>
      <c r="V38" s="421">
        <v>415</v>
      </c>
      <c r="W38" s="325">
        <v>-0.96440000000000003</v>
      </c>
      <c r="X38" s="453" t="s">
        <v>670</v>
      </c>
    </row>
    <row r="39" spans="1:24" s="179" customFormat="1" ht="16.5" customHeight="1">
      <c r="A39" s="65" t="s">
        <v>684</v>
      </c>
      <c r="B39" s="439" t="s">
        <v>685</v>
      </c>
      <c r="C39" s="439" t="s">
        <v>578</v>
      </c>
      <c r="D39" s="439" t="s">
        <v>613</v>
      </c>
      <c r="E39" s="439" t="s">
        <v>676</v>
      </c>
      <c r="F39" s="634" t="s">
        <v>194</v>
      </c>
      <c r="G39" s="439" t="s">
        <v>581</v>
      </c>
      <c r="H39" s="481">
        <v>1</v>
      </c>
      <c r="I39" s="636" t="s">
        <v>668</v>
      </c>
      <c r="J39" s="636" t="s">
        <v>668</v>
      </c>
      <c r="K39" s="446" t="s">
        <v>583</v>
      </c>
      <c r="L39" s="440" t="s">
        <v>669</v>
      </c>
      <c r="M39" s="637"/>
      <c r="N39" s="637"/>
      <c r="O39" s="638">
        <v>0.2</v>
      </c>
      <c r="P39" s="639"/>
      <c r="Q39" s="638"/>
      <c r="R39" s="641"/>
      <c r="S39" s="452">
        <v>91681.29</v>
      </c>
      <c r="T39" s="452">
        <v>33616.5</v>
      </c>
      <c r="U39" s="487"/>
      <c r="V39" s="421">
        <v>415</v>
      </c>
      <c r="W39" s="325">
        <v>-0.98770000000000002</v>
      </c>
      <c r="X39" s="453" t="s">
        <v>670</v>
      </c>
    </row>
    <row r="40" spans="1:24" s="179" customFormat="1" ht="16.5" customHeight="1">
      <c r="A40" s="65" t="s">
        <v>686</v>
      </c>
      <c r="B40" s="439" t="s">
        <v>687</v>
      </c>
      <c r="C40" s="439" t="s">
        <v>578</v>
      </c>
      <c r="D40" s="439" t="s">
        <v>613</v>
      </c>
      <c r="E40" s="439" t="s">
        <v>676</v>
      </c>
      <c r="F40" s="634" t="s">
        <v>194</v>
      </c>
      <c r="G40" s="439" t="s">
        <v>581</v>
      </c>
      <c r="H40" s="481">
        <v>1</v>
      </c>
      <c r="I40" s="636" t="s">
        <v>668</v>
      </c>
      <c r="J40" s="636" t="s">
        <v>668</v>
      </c>
      <c r="K40" s="446" t="s">
        <v>583</v>
      </c>
      <c r="L40" s="440" t="s">
        <v>669</v>
      </c>
      <c r="M40" s="637"/>
      <c r="N40" s="637"/>
      <c r="O40" s="638">
        <v>0.2</v>
      </c>
      <c r="P40" s="639"/>
      <c r="Q40" s="638"/>
      <c r="R40" s="641"/>
      <c r="S40" s="452">
        <v>91681.29</v>
      </c>
      <c r="T40" s="452">
        <v>33616.5</v>
      </c>
      <c r="U40" s="487"/>
      <c r="V40" s="421">
        <v>415</v>
      </c>
      <c r="W40" s="325">
        <v>-0.98770000000000002</v>
      </c>
      <c r="X40" s="453" t="s">
        <v>670</v>
      </c>
    </row>
    <row r="41" spans="1:24" s="179" customFormat="1" ht="16.5" customHeight="1">
      <c r="A41" s="65" t="s">
        <v>688</v>
      </c>
      <c r="B41" s="439" t="s">
        <v>689</v>
      </c>
      <c r="C41" s="439" t="s">
        <v>578</v>
      </c>
      <c r="D41" s="439" t="s">
        <v>613</v>
      </c>
      <c r="E41" s="439" t="s">
        <v>676</v>
      </c>
      <c r="F41" s="634" t="s">
        <v>194</v>
      </c>
      <c r="G41" s="439" t="s">
        <v>581</v>
      </c>
      <c r="H41" s="481">
        <v>1</v>
      </c>
      <c r="I41" s="636" t="s">
        <v>668</v>
      </c>
      <c r="J41" s="636" t="s">
        <v>668</v>
      </c>
      <c r="K41" s="446" t="s">
        <v>583</v>
      </c>
      <c r="L41" s="440" t="s">
        <v>669</v>
      </c>
      <c r="M41" s="637"/>
      <c r="N41" s="637"/>
      <c r="O41" s="638">
        <v>0.2</v>
      </c>
      <c r="P41" s="639"/>
      <c r="Q41" s="638"/>
      <c r="R41" s="641"/>
      <c r="S41" s="452">
        <v>91681.29</v>
      </c>
      <c r="T41" s="452">
        <v>33616.5</v>
      </c>
      <c r="U41" s="487"/>
      <c r="V41" s="421">
        <v>415</v>
      </c>
      <c r="W41" s="325">
        <v>-0.98770000000000002</v>
      </c>
      <c r="X41" s="453" t="s">
        <v>670</v>
      </c>
    </row>
    <row r="42" spans="1:24" s="179" customFormat="1" ht="16.5" customHeight="1">
      <c r="A42" s="65" t="s">
        <v>690</v>
      </c>
      <c r="B42" s="439" t="s">
        <v>691</v>
      </c>
      <c r="C42" s="439" t="s">
        <v>578</v>
      </c>
      <c r="D42" s="439" t="s">
        <v>692</v>
      </c>
      <c r="E42" s="439" t="s">
        <v>693</v>
      </c>
      <c r="F42" s="634" t="s">
        <v>194</v>
      </c>
      <c r="G42" s="439" t="s">
        <v>581</v>
      </c>
      <c r="H42" s="481">
        <v>1</v>
      </c>
      <c r="I42" s="636" t="s">
        <v>668</v>
      </c>
      <c r="J42" s="636" t="s">
        <v>668</v>
      </c>
      <c r="K42" s="446" t="s">
        <v>583</v>
      </c>
      <c r="L42" s="440" t="s">
        <v>669</v>
      </c>
      <c r="M42" s="637"/>
      <c r="N42" s="637"/>
      <c r="O42" s="638">
        <v>0.1</v>
      </c>
      <c r="P42" s="639"/>
      <c r="Q42" s="638"/>
      <c r="R42" s="641"/>
      <c r="S42" s="452">
        <v>42784.6</v>
      </c>
      <c r="T42" s="452">
        <v>15687.7</v>
      </c>
      <c r="U42" s="487"/>
      <c r="V42" s="421">
        <v>207.5</v>
      </c>
      <c r="W42" s="325">
        <v>-0.98680000000000001</v>
      </c>
      <c r="X42" s="453" t="s">
        <v>670</v>
      </c>
    </row>
    <row r="43" spans="1:24" s="179" customFormat="1" ht="16.5" customHeight="1">
      <c r="A43" s="65" t="s">
        <v>694</v>
      </c>
      <c r="B43" s="439" t="s">
        <v>695</v>
      </c>
      <c r="C43" s="439" t="s">
        <v>578</v>
      </c>
      <c r="D43" s="439" t="s">
        <v>692</v>
      </c>
      <c r="E43" s="439" t="s">
        <v>693</v>
      </c>
      <c r="F43" s="634" t="s">
        <v>194</v>
      </c>
      <c r="G43" s="439" t="s">
        <v>581</v>
      </c>
      <c r="H43" s="481">
        <v>1</v>
      </c>
      <c r="I43" s="636" t="s">
        <v>668</v>
      </c>
      <c r="J43" s="636" t="s">
        <v>668</v>
      </c>
      <c r="K43" s="446" t="s">
        <v>583</v>
      </c>
      <c r="L43" s="440" t="s">
        <v>669</v>
      </c>
      <c r="M43" s="637"/>
      <c r="N43" s="637"/>
      <c r="O43" s="638">
        <v>0.1</v>
      </c>
      <c r="P43" s="639"/>
      <c r="Q43" s="638"/>
      <c r="R43" s="641"/>
      <c r="S43" s="452">
        <v>42784.6</v>
      </c>
      <c r="T43" s="452">
        <v>15687.7</v>
      </c>
      <c r="U43" s="487"/>
      <c r="V43" s="421">
        <v>207.5</v>
      </c>
      <c r="W43" s="325">
        <v>-0.98680000000000001</v>
      </c>
      <c r="X43" s="453" t="s">
        <v>670</v>
      </c>
    </row>
    <row r="44" spans="1:24" s="179" customFormat="1" ht="16.5" customHeight="1">
      <c r="A44" s="65" t="s">
        <v>696</v>
      </c>
      <c r="B44" s="439" t="s">
        <v>697</v>
      </c>
      <c r="C44" s="439" t="s">
        <v>578</v>
      </c>
      <c r="D44" s="439" t="s">
        <v>698</v>
      </c>
      <c r="E44" s="439" t="s">
        <v>699</v>
      </c>
      <c r="F44" s="634" t="s">
        <v>194</v>
      </c>
      <c r="G44" s="439" t="s">
        <v>581</v>
      </c>
      <c r="H44" s="481">
        <v>1</v>
      </c>
      <c r="I44" s="636" t="s">
        <v>668</v>
      </c>
      <c r="J44" s="636" t="s">
        <v>668</v>
      </c>
      <c r="K44" s="446" t="s">
        <v>583</v>
      </c>
      <c r="L44" s="440" t="s">
        <v>669</v>
      </c>
      <c r="M44" s="637"/>
      <c r="N44" s="637"/>
      <c r="O44" s="638">
        <v>0.1</v>
      </c>
      <c r="P44" s="639"/>
      <c r="Q44" s="638"/>
      <c r="R44" s="641"/>
      <c r="S44" s="452">
        <v>39117.35</v>
      </c>
      <c r="T44" s="452">
        <v>14343.04</v>
      </c>
      <c r="U44" s="487"/>
      <c r="V44" s="421">
        <v>207.5</v>
      </c>
      <c r="W44" s="325">
        <v>-0.98550000000000004</v>
      </c>
      <c r="X44" s="453" t="s">
        <v>670</v>
      </c>
    </row>
    <row r="45" spans="1:24" s="179" customFormat="1" ht="16.5" customHeight="1">
      <c r="A45" s="65" t="s">
        <v>700</v>
      </c>
      <c r="B45" s="439" t="s">
        <v>701</v>
      </c>
      <c r="C45" s="439" t="s">
        <v>578</v>
      </c>
      <c r="D45" s="439" t="s">
        <v>579</v>
      </c>
      <c r="E45" s="439" t="s">
        <v>702</v>
      </c>
      <c r="F45" s="634" t="s">
        <v>194</v>
      </c>
      <c r="G45" s="439" t="s">
        <v>581</v>
      </c>
      <c r="H45" s="481">
        <v>1</v>
      </c>
      <c r="I45" s="636" t="s">
        <v>668</v>
      </c>
      <c r="J45" s="636" t="s">
        <v>668</v>
      </c>
      <c r="K45" s="446" t="s">
        <v>583</v>
      </c>
      <c r="L45" s="440" t="s">
        <v>669</v>
      </c>
      <c r="M45" s="637"/>
      <c r="N45" s="637"/>
      <c r="O45" s="638">
        <v>0.1</v>
      </c>
      <c r="P45" s="639"/>
      <c r="Q45" s="638"/>
      <c r="R45" s="641"/>
      <c r="S45" s="452">
        <v>26893.18</v>
      </c>
      <c r="T45" s="452">
        <v>9860.84</v>
      </c>
      <c r="U45" s="487"/>
      <c r="V45" s="421">
        <v>207.5</v>
      </c>
      <c r="W45" s="325">
        <v>-0.97899999999999998</v>
      </c>
      <c r="X45" s="453" t="s">
        <v>670</v>
      </c>
    </row>
    <row r="46" spans="1:24" s="179" customFormat="1" ht="16.5" customHeight="1">
      <c r="A46" s="65" t="s">
        <v>703</v>
      </c>
      <c r="B46" s="439" t="s">
        <v>704</v>
      </c>
      <c r="C46" s="439" t="s">
        <v>578</v>
      </c>
      <c r="D46" s="439" t="s">
        <v>579</v>
      </c>
      <c r="E46" s="439" t="s">
        <v>705</v>
      </c>
      <c r="F46" s="634" t="s">
        <v>194</v>
      </c>
      <c r="G46" s="439" t="s">
        <v>581</v>
      </c>
      <c r="H46" s="481">
        <v>1</v>
      </c>
      <c r="I46" s="636" t="s">
        <v>668</v>
      </c>
      <c r="J46" s="636" t="s">
        <v>668</v>
      </c>
      <c r="K46" s="446" t="s">
        <v>583</v>
      </c>
      <c r="L46" s="440" t="s">
        <v>669</v>
      </c>
      <c r="M46" s="637"/>
      <c r="N46" s="637"/>
      <c r="O46" s="638">
        <v>0.1</v>
      </c>
      <c r="P46" s="639"/>
      <c r="Q46" s="638"/>
      <c r="R46" s="641"/>
      <c r="S46" s="452">
        <v>26893.18</v>
      </c>
      <c r="T46" s="452">
        <v>9860.84</v>
      </c>
      <c r="U46" s="487"/>
      <c r="V46" s="421">
        <v>207.5</v>
      </c>
      <c r="W46" s="325">
        <v>-0.97899999999999998</v>
      </c>
      <c r="X46" s="453" t="s">
        <v>670</v>
      </c>
    </row>
    <row r="47" spans="1:24" s="179" customFormat="1" ht="16.5" customHeight="1">
      <c r="A47" s="65" t="s">
        <v>706</v>
      </c>
      <c r="B47" s="439" t="s">
        <v>707</v>
      </c>
      <c r="C47" s="439" t="s">
        <v>578</v>
      </c>
      <c r="D47" s="439" t="s">
        <v>579</v>
      </c>
      <c r="E47" s="439" t="s">
        <v>705</v>
      </c>
      <c r="F47" s="634" t="s">
        <v>194</v>
      </c>
      <c r="G47" s="439" t="s">
        <v>581</v>
      </c>
      <c r="H47" s="481">
        <v>1</v>
      </c>
      <c r="I47" s="636" t="s">
        <v>668</v>
      </c>
      <c r="J47" s="636" t="s">
        <v>668</v>
      </c>
      <c r="K47" s="446" t="s">
        <v>583</v>
      </c>
      <c r="L47" s="440" t="s">
        <v>669</v>
      </c>
      <c r="M47" s="637"/>
      <c r="N47" s="637"/>
      <c r="O47" s="638">
        <v>0.1</v>
      </c>
      <c r="P47" s="639"/>
      <c r="Q47" s="638"/>
      <c r="R47" s="641"/>
      <c r="S47" s="452">
        <v>26893.18</v>
      </c>
      <c r="T47" s="452">
        <v>9860.84</v>
      </c>
      <c r="U47" s="487"/>
      <c r="V47" s="421">
        <v>207.5</v>
      </c>
      <c r="W47" s="325">
        <v>-0.97899999999999998</v>
      </c>
      <c r="X47" s="453" t="s">
        <v>670</v>
      </c>
    </row>
    <row r="48" spans="1:24" s="179" customFormat="1" ht="16.5" customHeight="1">
      <c r="A48" s="65" t="s">
        <v>708</v>
      </c>
      <c r="B48" s="439" t="s">
        <v>709</v>
      </c>
      <c r="C48" s="439" t="s">
        <v>578</v>
      </c>
      <c r="D48" s="439" t="s">
        <v>579</v>
      </c>
      <c r="E48" s="439" t="s">
        <v>710</v>
      </c>
      <c r="F48" s="634" t="s">
        <v>194</v>
      </c>
      <c r="G48" s="439" t="s">
        <v>581</v>
      </c>
      <c r="H48" s="481">
        <v>1</v>
      </c>
      <c r="I48" s="636" t="s">
        <v>668</v>
      </c>
      <c r="J48" s="636" t="s">
        <v>668</v>
      </c>
      <c r="K48" s="446" t="s">
        <v>583</v>
      </c>
      <c r="L48" s="440" t="s">
        <v>669</v>
      </c>
      <c r="M48" s="637"/>
      <c r="N48" s="637"/>
      <c r="O48" s="638">
        <v>0.1</v>
      </c>
      <c r="P48" s="639"/>
      <c r="Q48" s="638"/>
      <c r="R48" s="641"/>
      <c r="S48" s="452">
        <v>23837.14</v>
      </c>
      <c r="T48" s="452">
        <v>8740.2900000000009</v>
      </c>
      <c r="U48" s="487"/>
      <c r="V48" s="421">
        <v>207.5</v>
      </c>
      <c r="W48" s="325">
        <v>-0.97629999999999995</v>
      </c>
      <c r="X48" s="453" t="s">
        <v>670</v>
      </c>
    </row>
    <row r="49" spans="1:24" s="179" customFormat="1" ht="16.5" customHeight="1">
      <c r="A49" s="65" t="s">
        <v>711</v>
      </c>
      <c r="B49" s="439" t="s">
        <v>712</v>
      </c>
      <c r="C49" s="439" t="s">
        <v>578</v>
      </c>
      <c r="D49" s="439" t="s">
        <v>713</v>
      </c>
      <c r="E49" s="439" t="s">
        <v>714</v>
      </c>
      <c r="F49" s="634" t="s">
        <v>194</v>
      </c>
      <c r="G49" s="439" t="s">
        <v>581</v>
      </c>
      <c r="H49" s="481">
        <v>1</v>
      </c>
      <c r="I49" s="636" t="s">
        <v>668</v>
      </c>
      <c r="J49" s="636" t="s">
        <v>668</v>
      </c>
      <c r="K49" s="446" t="s">
        <v>583</v>
      </c>
      <c r="L49" s="440" t="s">
        <v>669</v>
      </c>
      <c r="M49" s="637"/>
      <c r="N49" s="637"/>
      <c r="O49" s="638">
        <v>0.1</v>
      </c>
      <c r="P49" s="639"/>
      <c r="Q49" s="638"/>
      <c r="R49" s="641"/>
      <c r="S49" s="452">
        <v>45229.440000000002</v>
      </c>
      <c r="T49" s="452">
        <v>16584.14</v>
      </c>
      <c r="U49" s="487"/>
      <c r="V49" s="421">
        <v>207.5</v>
      </c>
      <c r="W49" s="325">
        <v>-0.98750000000000004</v>
      </c>
      <c r="X49" s="453" t="s">
        <v>670</v>
      </c>
    </row>
    <row r="50" spans="1:24" s="179" customFormat="1" ht="16.5" customHeight="1">
      <c r="A50" s="65" t="s">
        <v>715</v>
      </c>
      <c r="B50" s="439" t="s">
        <v>716</v>
      </c>
      <c r="C50" s="439" t="s">
        <v>578</v>
      </c>
      <c r="D50" s="439" t="s">
        <v>717</v>
      </c>
      <c r="E50" s="439" t="s">
        <v>718</v>
      </c>
      <c r="F50" s="634" t="s">
        <v>194</v>
      </c>
      <c r="G50" s="439" t="s">
        <v>581</v>
      </c>
      <c r="H50" s="481">
        <v>1</v>
      </c>
      <c r="I50" s="636" t="s">
        <v>668</v>
      </c>
      <c r="J50" s="636" t="s">
        <v>668</v>
      </c>
      <c r="K50" s="446" t="s">
        <v>583</v>
      </c>
      <c r="L50" s="440" t="s">
        <v>669</v>
      </c>
      <c r="M50" s="637"/>
      <c r="N50" s="637"/>
      <c r="O50" s="638">
        <v>0.1</v>
      </c>
      <c r="P50" s="639"/>
      <c r="Q50" s="638"/>
      <c r="R50" s="641"/>
      <c r="S50" s="452">
        <v>42784.6</v>
      </c>
      <c r="T50" s="452">
        <v>15687.7</v>
      </c>
      <c r="U50" s="487"/>
      <c r="V50" s="421">
        <v>207.5</v>
      </c>
      <c r="W50" s="325">
        <v>-0.98680000000000001</v>
      </c>
      <c r="X50" s="453" t="s">
        <v>670</v>
      </c>
    </row>
    <row r="51" spans="1:24" s="179" customFormat="1" ht="16.5" customHeight="1">
      <c r="A51" s="65" t="s">
        <v>719</v>
      </c>
      <c r="B51" s="439" t="s">
        <v>720</v>
      </c>
      <c r="C51" s="439" t="s">
        <v>578</v>
      </c>
      <c r="D51" s="439" t="s">
        <v>692</v>
      </c>
      <c r="E51" s="439" t="s">
        <v>718</v>
      </c>
      <c r="F51" s="634" t="s">
        <v>194</v>
      </c>
      <c r="G51" s="439" t="s">
        <v>581</v>
      </c>
      <c r="H51" s="481">
        <v>1</v>
      </c>
      <c r="I51" s="636" t="s">
        <v>668</v>
      </c>
      <c r="J51" s="636" t="s">
        <v>668</v>
      </c>
      <c r="K51" s="446" t="s">
        <v>583</v>
      </c>
      <c r="L51" s="440" t="s">
        <v>669</v>
      </c>
      <c r="M51" s="637"/>
      <c r="N51" s="637"/>
      <c r="O51" s="638">
        <v>0.1</v>
      </c>
      <c r="P51" s="639"/>
      <c r="Q51" s="638"/>
      <c r="R51" s="641"/>
      <c r="S51" s="452">
        <v>28447.1</v>
      </c>
      <c r="T51" s="452">
        <v>10430.61</v>
      </c>
      <c r="U51" s="487"/>
      <c r="V51" s="421">
        <v>207.5</v>
      </c>
      <c r="W51" s="325">
        <v>-0.98009999999999997</v>
      </c>
      <c r="X51" s="453" t="s">
        <v>670</v>
      </c>
    </row>
    <row r="52" spans="1:24" s="179" customFormat="1" ht="16.5" customHeight="1">
      <c r="A52" s="65" t="s">
        <v>721</v>
      </c>
      <c r="B52" s="439" t="s">
        <v>722</v>
      </c>
      <c r="C52" s="439" t="s">
        <v>578</v>
      </c>
      <c r="D52" s="439" t="s">
        <v>723</v>
      </c>
      <c r="E52" s="439" t="s">
        <v>724</v>
      </c>
      <c r="F52" s="634" t="s">
        <v>194</v>
      </c>
      <c r="G52" s="439" t="s">
        <v>581</v>
      </c>
      <c r="H52" s="481">
        <v>1</v>
      </c>
      <c r="I52" s="636" t="s">
        <v>610</v>
      </c>
      <c r="J52" s="636" t="s">
        <v>610</v>
      </c>
      <c r="K52" s="446" t="s">
        <v>583</v>
      </c>
      <c r="L52" s="440" t="s">
        <v>725</v>
      </c>
      <c r="M52" s="637"/>
      <c r="N52" s="637"/>
      <c r="O52" s="638">
        <v>0.5</v>
      </c>
      <c r="P52" s="639"/>
      <c r="Q52" s="638"/>
      <c r="R52" s="641"/>
      <c r="S52" s="452">
        <v>24060.79</v>
      </c>
      <c r="T52" s="452">
        <v>1203.05</v>
      </c>
      <c r="U52" s="487"/>
      <c r="V52" s="421">
        <v>1037.5</v>
      </c>
      <c r="W52" s="325">
        <v>-0.1376</v>
      </c>
      <c r="X52" s="453" t="s">
        <v>634</v>
      </c>
    </row>
    <row r="53" spans="1:24" s="179" customFormat="1" ht="16.5" customHeight="1">
      <c r="A53" s="65" t="s">
        <v>726</v>
      </c>
      <c r="B53" s="439" t="s">
        <v>727</v>
      </c>
      <c r="C53" s="439" t="s">
        <v>578</v>
      </c>
      <c r="D53" s="439" t="s">
        <v>723</v>
      </c>
      <c r="E53" s="439" t="s">
        <v>724</v>
      </c>
      <c r="F53" s="634" t="s">
        <v>194</v>
      </c>
      <c r="G53" s="439" t="s">
        <v>581</v>
      </c>
      <c r="H53" s="481">
        <v>1</v>
      </c>
      <c r="I53" s="636" t="s">
        <v>610</v>
      </c>
      <c r="J53" s="636" t="s">
        <v>610</v>
      </c>
      <c r="K53" s="446" t="s">
        <v>583</v>
      </c>
      <c r="L53" s="440" t="s">
        <v>725</v>
      </c>
      <c r="M53" s="637"/>
      <c r="N53" s="637"/>
      <c r="O53" s="638">
        <v>0.5</v>
      </c>
      <c r="P53" s="639"/>
      <c r="Q53" s="638"/>
      <c r="R53" s="641"/>
      <c r="S53" s="452">
        <v>24060.79</v>
      </c>
      <c r="T53" s="452">
        <v>1203.05</v>
      </c>
      <c r="U53" s="487"/>
      <c r="V53" s="421">
        <v>1037.5</v>
      </c>
      <c r="W53" s="325">
        <v>-0.1376</v>
      </c>
      <c r="X53" s="453" t="s">
        <v>634</v>
      </c>
    </row>
    <row r="54" spans="1:24" s="179" customFormat="1" ht="16.5" customHeight="1">
      <c r="A54" s="65" t="s">
        <v>728</v>
      </c>
      <c r="B54" s="439" t="s">
        <v>729</v>
      </c>
      <c r="C54" s="439" t="s">
        <v>578</v>
      </c>
      <c r="D54" s="439" t="s">
        <v>723</v>
      </c>
      <c r="E54" s="439" t="s">
        <v>724</v>
      </c>
      <c r="F54" s="634" t="s">
        <v>194</v>
      </c>
      <c r="G54" s="439" t="s">
        <v>581</v>
      </c>
      <c r="H54" s="481">
        <v>1</v>
      </c>
      <c r="I54" s="636" t="s">
        <v>610</v>
      </c>
      <c r="J54" s="636" t="s">
        <v>610</v>
      </c>
      <c r="K54" s="446" t="s">
        <v>583</v>
      </c>
      <c r="L54" s="440" t="s">
        <v>725</v>
      </c>
      <c r="M54" s="637"/>
      <c r="N54" s="637"/>
      <c r="O54" s="638">
        <v>0.5</v>
      </c>
      <c r="P54" s="639"/>
      <c r="Q54" s="638"/>
      <c r="R54" s="641"/>
      <c r="S54" s="452">
        <v>24060.79</v>
      </c>
      <c r="T54" s="452">
        <v>1203.05</v>
      </c>
      <c r="U54" s="487"/>
      <c r="V54" s="421">
        <v>1037.5</v>
      </c>
      <c r="W54" s="325">
        <v>-0.1376</v>
      </c>
      <c r="X54" s="453" t="s">
        <v>634</v>
      </c>
    </row>
    <row r="55" spans="1:24" s="179" customFormat="1" ht="16.5" customHeight="1">
      <c r="A55" s="65" t="s">
        <v>730</v>
      </c>
      <c r="B55" s="439" t="s">
        <v>731</v>
      </c>
      <c r="C55" s="439" t="s">
        <v>578</v>
      </c>
      <c r="D55" s="439" t="s">
        <v>723</v>
      </c>
      <c r="E55" s="439" t="s">
        <v>724</v>
      </c>
      <c r="F55" s="634" t="s">
        <v>194</v>
      </c>
      <c r="G55" s="439" t="s">
        <v>581</v>
      </c>
      <c r="H55" s="481">
        <v>1</v>
      </c>
      <c r="I55" s="636" t="s">
        <v>610</v>
      </c>
      <c r="J55" s="636" t="s">
        <v>610</v>
      </c>
      <c r="K55" s="446" t="s">
        <v>583</v>
      </c>
      <c r="L55" s="440" t="s">
        <v>725</v>
      </c>
      <c r="M55" s="637"/>
      <c r="N55" s="637"/>
      <c r="O55" s="638">
        <v>0.5</v>
      </c>
      <c r="P55" s="639"/>
      <c r="Q55" s="638"/>
      <c r="R55" s="641"/>
      <c r="S55" s="452">
        <v>24060.79</v>
      </c>
      <c r="T55" s="452">
        <v>1203.05</v>
      </c>
      <c r="U55" s="487"/>
      <c r="V55" s="421">
        <v>1037.5</v>
      </c>
      <c r="W55" s="325">
        <v>-0.1376</v>
      </c>
      <c r="X55" s="453" t="s">
        <v>634</v>
      </c>
    </row>
    <row r="56" spans="1:24" s="179" customFormat="1" ht="16.5" customHeight="1">
      <c r="A56" s="65" t="s">
        <v>732</v>
      </c>
      <c r="B56" s="457" t="s">
        <v>733</v>
      </c>
      <c r="C56" s="458" t="s">
        <v>578</v>
      </c>
      <c r="D56" s="458" t="s">
        <v>620</v>
      </c>
      <c r="E56" s="457" t="s">
        <v>734</v>
      </c>
      <c r="F56" s="634" t="s">
        <v>194</v>
      </c>
      <c r="G56" s="439" t="s">
        <v>581</v>
      </c>
      <c r="H56" s="481">
        <v>1</v>
      </c>
      <c r="I56" s="636" t="s">
        <v>610</v>
      </c>
      <c r="J56" s="636" t="s">
        <v>610</v>
      </c>
      <c r="K56" s="459" t="s">
        <v>583</v>
      </c>
      <c r="L56" s="459" t="s">
        <v>725</v>
      </c>
      <c r="M56" s="637"/>
      <c r="N56" s="637"/>
      <c r="O56" s="638">
        <v>2.6</v>
      </c>
      <c r="P56" s="640"/>
      <c r="Q56" s="638"/>
      <c r="R56" s="641"/>
      <c r="S56" s="452">
        <v>119257.84</v>
      </c>
      <c r="T56" s="452">
        <v>5962.94</v>
      </c>
      <c r="U56" s="487"/>
      <c r="V56" s="421">
        <v>5395</v>
      </c>
      <c r="W56" s="325">
        <v>-9.5200000000000007E-2</v>
      </c>
      <c r="X56" s="462" t="s">
        <v>735</v>
      </c>
    </row>
    <row r="57" spans="1:24" s="179" customFormat="1" ht="16.5" customHeight="1">
      <c r="A57" s="65" t="s">
        <v>736</v>
      </c>
      <c r="B57" s="457" t="s">
        <v>737</v>
      </c>
      <c r="C57" s="458" t="s">
        <v>578</v>
      </c>
      <c r="D57" s="458" t="s">
        <v>620</v>
      </c>
      <c r="E57" s="457" t="s">
        <v>738</v>
      </c>
      <c r="F57" s="634" t="s">
        <v>194</v>
      </c>
      <c r="G57" s="439" t="s">
        <v>581</v>
      </c>
      <c r="H57" s="481">
        <v>1</v>
      </c>
      <c r="I57" s="636" t="s">
        <v>610</v>
      </c>
      <c r="J57" s="636" t="s">
        <v>610</v>
      </c>
      <c r="K57" s="459" t="s">
        <v>583</v>
      </c>
      <c r="L57" s="459" t="s">
        <v>725</v>
      </c>
      <c r="M57" s="637"/>
      <c r="N57" s="637"/>
      <c r="O57" s="638">
        <v>4.5</v>
      </c>
      <c r="P57" s="640"/>
      <c r="Q57" s="638"/>
      <c r="R57" s="641"/>
      <c r="S57" s="452">
        <v>236102.23</v>
      </c>
      <c r="T57" s="452">
        <v>11805.21</v>
      </c>
      <c r="U57" s="487"/>
      <c r="V57" s="421">
        <v>9337.5</v>
      </c>
      <c r="W57" s="325">
        <v>-0.20899999999999999</v>
      </c>
      <c r="X57" s="462" t="s">
        <v>739</v>
      </c>
    </row>
    <row r="58" spans="1:24" s="179" customFormat="1" ht="16.5" customHeight="1">
      <c r="A58" s="65" t="s">
        <v>740</v>
      </c>
      <c r="B58" s="457" t="s">
        <v>741</v>
      </c>
      <c r="C58" s="458" t="s">
        <v>578</v>
      </c>
      <c r="D58" s="458" t="s">
        <v>742</v>
      </c>
      <c r="E58" s="458" t="s">
        <v>743</v>
      </c>
      <c r="F58" s="634" t="s">
        <v>194</v>
      </c>
      <c r="G58" s="439" t="s">
        <v>581</v>
      </c>
      <c r="H58" s="481">
        <v>1</v>
      </c>
      <c r="I58" s="636" t="s">
        <v>610</v>
      </c>
      <c r="J58" s="636" t="s">
        <v>610</v>
      </c>
      <c r="K58" s="459" t="s">
        <v>583</v>
      </c>
      <c r="L58" s="459" t="s">
        <v>725</v>
      </c>
      <c r="M58" s="637"/>
      <c r="N58" s="637"/>
      <c r="O58" s="638">
        <v>0.15</v>
      </c>
      <c r="P58" s="640"/>
      <c r="Q58" s="638"/>
      <c r="R58" s="641"/>
      <c r="S58" s="452">
        <v>212444.7</v>
      </c>
      <c r="T58" s="452">
        <v>10622.32</v>
      </c>
      <c r="U58" s="487"/>
      <c r="V58" s="421">
        <v>311.25</v>
      </c>
      <c r="W58" s="325">
        <v>-0.97070000000000001</v>
      </c>
      <c r="X58" s="462" t="s">
        <v>744</v>
      </c>
    </row>
    <row r="59" spans="1:24" s="179" customFormat="1" ht="16.5" customHeight="1">
      <c r="A59" s="65" t="s">
        <v>745</v>
      </c>
      <c r="B59" s="457" t="s">
        <v>746</v>
      </c>
      <c r="C59" s="458" t="s">
        <v>578</v>
      </c>
      <c r="D59" s="458" t="s">
        <v>579</v>
      </c>
      <c r="E59" s="458" t="s">
        <v>743</v>
      </c>
      <c r="F59" s="634" t="s">
        <v>194</v>
      </c>
      <c r="G59" s="439" t="s">
        <v>581</v>
      </c>
      <c r="H59" s="481">
        <v>1</v>
      </c>
      <c r="I59" s="636" t="s">
        <v>610</v>
      </c>
      <c r="J59" s="636" t="s">
        <v>610</v>
      </c>
      <c r="K59" s="459" t="s">
        <v>583</v>
      </c>
      <c r="L59" s="459" t="s">
        <v>725</v>
      </c>
      <c r="M59" s="637"/>
      <c r="N59" s="637"/>
      <c r="O59" s="638">
        <v>0.15</v>
      </c>
      <c r="P59" s="640"/>
      <c r="Q59" s="638"/>
      <c r="R59" s="641"/>
      <c r="S59" s="452">
        <v>10256.09</v>
      </c>
      <c r="T59" s="452">
        <v>512.80999999999995</v>
      </c>
      <c r="U59" s="487"/>
      <c r="V59" s="421">
        <v>311.25</v>
      </c>
      <c r="W59" s="325">
        <v>-0.3931</v>
      </c>
      <c r="X59" s="462" t="s">
        <v>744</v>
      </c>
    </row>
    <row r="60" spans="1:24" s="179" customFormat="1" ht="16.5" customHeight="1">
      <c r="A60" s="65" t="s">
        <v>747</v>
      </c>
      <c r="B60" s="457" t="s">
        <v>748</v>
      </c>
      <c r="C60" s="458" t="s">
        <v>578</v>
      </c>
      <c r="D60" s="458" t="s">
        <v>579</v>
      </c>
      <c r="E60" s="458" t="s">
        <v>743</v>
      </c>
      <c r="F60" s="634" t="s">
        <v>194</v>
      </c>
      <c r="G60" s="439" t="s">
        <v>581</v>
      </c>
      <c r="H60" s="481">
        <v>1</v>
      </c>
      <c r="I60" s="636" t="s">
        <v>610</v>
      </c>
      <c r="J60" s="636" t="s">
        <v>610</v>
      </c>
      <c r="K60" s="459" t="s">
        <v>583</v>
      </c>
      <c r="L60" s="459" t="s">
        <v>725</v>
      </c>
      <c r="M60" s="637"/>
      <c r="N60" s="637"/>
      <c r="O60" s="638">
        <v>0.15</v>
      </c>
      <c r="P60" s="640"/>
      <c r="Q60" s="638"/>
      <c r="R60" s="641"/>
      <c r="S60" s="452">
        <v>10256.09</v>
      </c>
      <c r="T60" s="452">
        <v>512.80999999999995</v>
      </c>
      <c r="U60" s="487"/>
      <c r="V60" s="421">
        <v>311.25</v>
      </c>
      <c r="W60" s="325">
        <v>-0.3931</v>
      </c>
      <c r="X60" s="462" t="s">
        <v>744</v>
      </c>
    </row>
    <row r="61" spans="1:24" s="179" customFormat="1" ht="16.5" customHeight="1">
      <c r="A61" s="65" t="s">
        <v>749</v>
      </c>
      <c r="B61" s="457" t="s">
        <v>750</v>
      </c>
      <c r="C61" s="458" t="s">
        <v>578</v>
      </c>
      <c r="D61" s="458" t="s">
        <v>620</v>
      </c>
      <c r="E61" s="457" t="s">
        <v>751</v>
      </c>
      <c r="F61" s="634" t="s">
        <v>194</v>
      </c>
      <c r="G61" s="439" t="s">
        <v>581</v>
      </c>
      <c r="H61" s="481">
        <v>1</v>
      </c>
      <c r="I61" s="636" t="s">
        <v>610</v>
      </c>
      <c r="J61" s="636" t="s">
        <v>610</v>
      </c>
      <c r="K61" s="459" t="s">
        <v>583</v>
      </c>
      <c r="L61" s="459" t="s">
        <v>725</v>
      </c>
      <c r="M61" s="637"/>
      <c r="N61" s="637"/>
      <c r="O61" s="638">
        <v>0.15</v>
      </c>
      <c r="P61" s="640"/>
      <c r="Q61" s="638"/>
      <c r="R61" s="641"/>
      <c r="S61" s="452">
        <v>183711.42</v>
      </c>
      <c r="T61" s="452">
        <v>9185.64</v>
      </c>
      <c r="U61" s="487"/>
      <c r="V61" s="421">
        <v>311.25</v>
      </c>
      <c r="W61" s="325">
        <v>-0.96609999999999996</v>
      </c>
      <c r="X61" s="462" t="s">
        <v>752</v>
      </c>
    </row>
    <row r="62" spans="1:24" s="179" customFormat="1" ht="16.5" customHeight="1">
      <c r="A62" s="65" t="s">
        <v>753</v>
      </c>
      <c r="B62" s="457" t="s">
        <v>754</v>
      </c>
      <c r="C62" s="458" t="s">
        <v>578</v>
      </c>
      <c r="D62" s="457" t="s">
        <v>755</v>
      </c>
      <c r="E62" s="457" t="s">
        <v>756</v>
      </c>
      <c r="F62" s="634" t="s">
        <v>194</v>
      </c>
      <c r="G62" s="439" t="s">
        <v>581</v>
      </c>
      <c r="H62" s="481">
        <v>1</v>
      </c>
      <c r="I62" s="636" t="s">
        <v>757</v>
      </c>
      <c r="J62" s="636" t="s">
        <v>757</v>
      </c>
      <c r="K62" s="459" t="s">
        <v>583</v>
      </c>
      <c r="L62" s="459" t="s">
        <v>725</v>
      </c>
      <c r="M62" s="637"/>
      <c r="N62" s="637"/>
      <c r="O62" s="638"/>
      <c r="P62" s="640"/>
      <c r="Q62" s="638"/>
      <c r="R62" s="641"/>
      <c r="S62" s="452">
        <v>95290.54</v>
      </c>
      <c r="T62" s="452">
        <v>12308.43</v>
      </c>
      <c r="U62" s="487"/>
      <c r="V62" s="421">
        <v>50</v>
      </c>
      <c r="W62" s="325">
        <v>-0.99590000000000001</v>
      </c>
      <c r="X62" s="462" t="s">
        <v>758</v>
      </c>
    </row>
    <row r="63" spans="1:24" s="179" customFormat="1" ht="16.5" customHeight="1">
      <c r="A63" s="65" t="s">
        <v>759</v>
      </c>
      <c r="B63" s="439" t="s">
        <v>760</v>
      </c>
      <c r="C63" s="439" t="s">
        <v>593</v>
      </c>
      <c r="D63" s="439" t="s">
        <v>761</v>
      </c>
      <c r="E63" s="439" t="s">
        <v>661</v>
      </c>
      <c r="F63" s="634" t="s">
        <v>194</v>
      </c>
      <c r="G63" s="439" t="s">
        <v>581</v>
      </c>
      <c r="H63" s="481">
        <v>1</v>
      </c>
      <c r="I63" s="636" t="s">
        <v>762</v>
      </c>
      <c r="J63" s="636" t="s">
        <v>762</v>
      </c>
      <c r="K63" s="446" t="s">
        <v>583</v>
      </c>
      <c r="L63" s="440" t="s">
        <v>725</v>
      </c>
      <c r="M63" s="637"/>
      <c r="N63" s="637"/>
      <c r="O63" s="638">
        <v>0.65</v>
      </c>
      <c r="P63" s="639"/>
      <c r="Q63" s="638"/>
      <c r="R63" s="641"/>
      <c r="S63" s="452">
        <v>23725</v>
      </c>
      <c r="T63" s="452">
        <v>1186.25</v>
      </c>
      <c r="U63" s="487"/>
      <c r="V63" s="421">
        <v>1348.75</v>
      </c>
      <c r="W63" s="325">
        <v>0.13700000000000001</v>
      </c>
      <c r="X63" s="453" t="s">
        <v>763</v>
      </c>
    </row>
    <row r="64" spans="1:24" s="179" customFormat="1" ht="16.5" customHeight="1">
      <c r="A64" s="65" t="s">
        <v>764</v>
      </c>
      <c r="B64" s="439" t="s">
        <v>765</v>
      </c>
      <c r="C64" s="439" t="s">
        <v>593</v>
      </c>
      <c r="D64" s="439" t="s">
        <v>761</v>
      </c>
      <c r="E64" s="439" t="s">
        <v>661</v>
      </c>
      <c r="F64" s="634" t="s">
        <v>194</v>
      </c>
      <c r="G64" s="439" t="s">
        <v>581</v>
      </c>
      <c r="H64" s="481">
        <v>1</v>
      </c>
      <c r="I64" s="636" t="s">
        <v>762</v>
      </c>
      <c r="J64" s="636" t="s">
        <v>762</v>
      </c>
      <c r="K64" s="446" t="s">
        <v>583</v>
      </c>
      <c r="L64" s="440" t="s">
        <v>725</v>
      </c>
      <c r="M64" s="637"/>
      <c r="N64" s="637"/>
      <c r="O64" s="638">
        <v>0.65</v>
      </c>
      <c r="P64" s="639"/>
      <c r="Q64" s="638"/>
      <c r="R64" s="641"/>
      <c r="S64" s="452">
        <v>23725</v>
      </c>
      <c r="T64" s="452">
        <v>1186.25</v>
      </c>
      <c r="U64" s="487"/>
      <c r="V64" s="421">
        <v>1348.75</v>
      </c>
      <c r="W64" s="325">
        <v>0.13700000000000001</v>
      </c>
      <c r="X64" s="453" t="s">
        <v>763</v>
      </c>
    </row>
    <row r="65" spans="1:24" s="179" customFormat="1" ht="16.5" customHeight="1">
      <c r="A65" s="65" t="s">
        <v>766</v>
      </c>
      <c r="B65" s="439" t="s">
        <v>767</v>
      </c>
      <c r="C65" s="439" t="s">
        <v>578</v>
      </c>
      <c r="D65" s="439" t="s">
        <v>768</v>
      </c>
      <c r="E65" s="439" t="s">
        <v>769</v>
      </c>
      <c r="F65" s="634" t="s">
        <v>194</v>
      </c>
      <c r="G65" s="439" t="s">
        <v>581</v>
      </c>
      <c r="H65" s="481">
        <v>1</v>
      </c>
      <c r="I65" s="636" t="s">
        <v>770</v>
      </c>
      <c r="J65" s="636" t="s">
        <v>770</v>
      </c>
      <c r="K65" s="446" t="s">
        <v>583</v>
      </c>
      <c r="L65" s="440" t="s">
        <v>771</v>
      </c>
      <c r="M65" s="637"/>
      <c r="N65" s="637"/>
      <c r="O65" s="638">
        <v>0.08</v>
      </c>
      <c r="P65" s="639"/>
      <c r="Q65" s="638"/>
      <c r="R65" s="641"/>
      <c r="S65" s="452">
        <v>4026.99</v>
      </c>
      <c r="T65" s="452">
        <v>201.35</v>
      </c>
      <c r="U65" s="642"/>
      <c r="V65" s="421">
        <v>166</v>
      </c>
      <c r="W65" s="325">
        <v>-0.17560000000000001</v>
      </c>
      <c r="X65" s="453" t="s">
        <v>772</v>
      </c>
    </row>
    <row r="66" spans="1:24" s="179" customFormat="1" ht="16.5" customHeight="1">
      <c r="A66" s="65" t="s">
        <v>773</v>
      </c>
      <c r="B66" s="439" t="s">
        <v>774</v>
      </c>
      <c r="C66" s="439" t="s">
        <v>578</v>
      </c>
      <c r="D66" s="439" t="s">
        <v>768</v>
      </c>
      <c r="E66" s="439" t="s">
        <v>769</v>
      </c>
      <c r="F66" s="634" t="s">
        <v>194</v>
      </c>
      <c r="G66" s="439" t="s">
        <v>581</v>
      </c>
      <c r="H66" s="481">
        <v>1</v>
      </c>
      <c r="I66" s="636" t="s">
        <v>770</v>
      </c>
      <c r="J66" s="636" t="s">
        <v>770</v>
      </c>
      <c r="K66" s="446" t="s">
        <v>583</v>
      </c>
      <c r="L66" s="440" t="s">
        <v>771</v>
      </c>
      <c r="M66" s="637"/>
      <c r="N66" s="637"/>
      <c r="O66" s="638">
        <v>0.08</v>
      </c>
      <c r="P66" s="639"/>
      <c r="Q66" s="638"/>
      <c r="R66" s="641"/>
      <c r="S66" s="452">
        <v>2136.23</v>
      </c>
      <c r="T66" s="452">
        <v>106.81</v>
      </c>
      <c r="U66" s="487"/>
      <c r="V66" s="421">
        <v>166</v>
      </c>
      <c r="W66" s="325">
        <v>0.55420000000000003</v>
      </c>
      <c r="X66" s="453" t="s">
        <v>772</v>
      </c>
    </row>
    <row r="67" spans="1:24" s="179" customFormat="1" ht="16.5" customHeight="1">
      <c r="A67" s="65" t="s">
        <v>775</v>
      </c>
      <c r="B67" s="439" t="s">
        <v>776</v>
      </c>
      <c r="C67" s="439" t="s">
        <v>578</v>
      </c>
      <c r="D67" s="439" t="s">
        <v>768</v>
      </c>
      <c r="E67" s="439" t="s">
        <v>777</v>
      </c>
      <c r="F67" s="634" t="s">
        <v>194</v>
      </c>
      <c r="G67" s="439" t="s">
        <v>581</v>
      </c>
      <c r="H67" s="481">
        <v>1</v>
      </c>
      <c r="I67" s="636" t="s">
        <v>770</v>
      </c>
      <c r="J67" s="636" t="s">
        <v>770</v>
      </c>
      <c r="K67" s="446" t="s">
        <v>583</v>
      </c>
      <c r="L67" s="440" t="s">
        <v>771</v>
      </c>
      <c r="M67" s="637"/>
      <c r="N67" s="637"/>
      <c r="O67" s="638">
        <v>0.08</v>
      </c>
      <c r="P67" s="639"/>
      <c r="Q67" s="638"/>
      <c r="R67" s="641"/>
      <c r="S67" s="452">
        <v>11915.35</v>
      </c>
      <c r="T67" s="452">
        <v>595.77</v>
      </c>
      <c r="U67" s="487"/>
      <c r="V67" s="421">
        <v>166</v>
      </c>
      <c r="W67" s="325">
        <v>-0.72140000000000004</v>
      </c>
      <c r="X67" s="453" t="s">
        <v>772</v>
      </c>
    </row>
    <row r="68" spans="1:24" s="179" customFormat="1" ht="16.5" customHeight="1">
      <c r="A68" s="65" t="s">
        <v>778</v>
      </c>
      <c r="B68" s="439" t="s">
        <v>779</v>
      </c>
      <c r="C68" s="439" t="s">
        <v>578</v>
      </c>
      <c r="D68" s="439" t="s">
        <v>768</v>
      </c>
      <c r="E68" s="439" t="s">
        <v>780</v>
      </c>
      <c r="F68" s="634" t="s">
        <v>194</v>
      </c>
      <c r="G68" s="439" t="s">
        <v>581</v>
      </c>
      <c r="H68" s="481">
        <v>1</v>
      </c>
      <c r="I68" s="636" t="s">
        <v>770</v>
      </c>
      <c r="J68" s="636" t="s">
        <v>770</v>
      </c>
      <c r="K68" s="446" t="s">
        <v>583</v>
      </c>
      <c r="L68" s="440" t="s">
        <v>771</v>
      </c>
      <c r="M68" s="637"/>
      <c r="N68" s="637"/>
      <c r="O68" s="638">
        <v>0.08</v>
      </c>
      <c r="P68" s="639"/>
      <c r="Q68" s="638"/>
      <c r="R68" s="641"/>
      <c r="S68" s="452">
        <v>11305.43</v>
      </c>
      <c r="T68" s="452">
        <v>565.28</v>
      </c>
      <c r="U68" s="487"/>
      <c r="V68" s="421">
        <v>166</v>
      </c>
      <c r="W68" s="325">
        <v>-0.70630000000000004</v>
      </c>
      <c r="X68" s="453" t="s">
        <v>772</v>
      </c>
    </row>
    <row r="69" spans="1:24" s="179" customFormat="1" ht="16.5" customHeight="1">
      <c r="A69" s="65" t="s">
        <v>781</v>
      </c>
      <c r="B69" s="439" t="s">
        <v>782</v>
      </c>
      <c r="C69" s="439" t="s">
        <v>578</v>
      </c>
      <c r="D69" s="439" t="s">
        <v>768</v>
      </c>
      <c r="E69" s="439" t="s">
        <v>780</v>
      </c>
      <c r="F69" s="634" t="s">
        <v>194</v>
      </c>
      <c r="G69" s="439" t="s">
        <v>581</v>
      </c>
      <c r="H69" s="481">
        <v>1</v>
      </c>
      <c r="I69" s="636" t="s">
        <v>770</v>
      </c>
      <c r="J69" s="636" t="s">
        <v>770</v>
      </c>
      <c r="K69" s="446" t="s">
        <v>583</v>
      </c>
      <c r="L69" s="440" t="s">
        <v>771</v>
      </c>
      <c r="M69" s="637"/>
      <c r="N69" s="637"/>
      <c r="O69" s="638">
        <v>0.08</v>
      </c>
      <c r="P69" s="639"/>
      <c r="Q69" s="638"/>
      <c r="R69" s="641"/>
      <c r="S69" s="452">
        <v>11305.43</v>
      </c>
      <c r="T69" s="452">
        <v>565.28</v>
      </c>
      <c r="U69" s="487"/>
      <c r="V69" s="421">
        <v>166</v>
      </c>
      <c r="W69" s="325">
        <v>-0.70630000000000004</v>
      </c>
      <c r="X69" s="453" t="s">
        <v>772</v>
      </c>
    </row>
    <row r="70" spans="1:24" s="179" customFormat="1" ht="16.5" customHeight="1">
      <c r="A70" s="65" t="s">
        <v>783</v>
      </c>
      <c r="B70" s="439" t="s">
        <v>784</v>
      </c>
      <c r="C70" s="439" t="s">
        <v>578</v>
      </c>
      <c r="D70" s="439" t="s">
        <v>768</v>
      </c>
      <c r="E70" s="439" t="s">
        <v>785</v>
      </c>
      <c r="F70" s="634" t="s">
        <v>194</v>
      </c>
      <c r="G70" s="439" t="s">
        <v>581</v>
      </c>
      <c r="H70" s="481">
        <v>1</v>
      </c>
      <c r="I70" s="636" t="s">
        <v>770</v>
      </c>
      <c r="J70" s="636" t="s">
        <v>770</v>
      </c>
      <c r="K70" s="446" t="s">
        <v>583</v>
      </c>
      <c r="L70" s="440" t="s">
        <v>771</v>
      </c>
      <c r="M70" s="637"/>
      <c r="N70" s="637"/>
      <c r="O70" s="638">
        <v>0.08</v>
      </c>
      <c r="P70" s="639"/>
      <c r="Q70" s="638"/>
      <c r="R70" s="641"/>
      <c r="S70" s="452">
        <v>14761.67</v>
      </c>
      <c r="T70" s="452">
        <v>738.09</v>
      </c>
      <c r="U70" s="487"/>
      <c r="V70" s="421">
        <v>166</v>
      </c>
      <c r="W70" s="325">
        <v>-0.77510000000000001</v>
      </c>
      <c r="X70" s="453" t="s">
        <v>772</v>
      </c>
    </row>
    <row r="71" spans="1:24" s="179" customFormat="1" ht="16.5" customHeight="1">
      <c r="A71" s="65" t="s">
        <v>786</v>
      </c>
      <c r="B71" s="439" t="s">
        <v>787</v>
      </c>
      <c r="C71" s="439" t="s">
        <v>578</v>
      </c>
      <c r="D71" s="439" t="s">
        <v>579</v>
      </c>
      <c r="E71" s="439" t="s">
        <v>788</v>
      </c>
      <c r="F71" s="634" t="s">
        <v>194</v>
      </c>
      <c r="G71" s="439" t="s">
        <v>581</v>
      </c>
      <c r="H71" s="481">
        <v>1</v>
      </c>
      <c r="I71" s="636" t="s">
        <v>789</v>
      </c>
      <c r="J71" s="636" t="s">
        <v>789</v>
      </c>
      <c r="K71" s="446" t="s">
        <v>583</v>
      </c>
      <c r="L71" s="440" t="s">
        <v>584</v>
      </c>
      <c r="M71" s="637"/>
      <c r="N71" s="637"/>
      <c r="O71" s="638">
        <v>0.05</v>
      </c>
      <c r="P71" s="639"/>
      <c r="Q71" s="638"/>
      <c r="R71" s="641"/>
      <c r="S71" s="452">
        <v>36424.660000000003</v>
      </c>
      <c r="T71" s="452">
        <v>18834.59</v>
      </c>
      <c r="U71" s="487"/>
      <c r="V71" s="421">
        <v>103.75</v>
      </c>
      <c r="W71" s="325">
        <v>-0.99450000000000005</v>
      </c>
      <c r="X71" s="453" t="s">
        <v>790</v>
      </c>
    </row>
    <row r="72" spans="1:24" s="179" customFormat="1" ht="16.5" customHeight="1">
      <c r="A72" s="65" t="s">
        <v>791</v>
      </c>
      <c r="B72" s="439" t="s">
        <v>792</v>
      </c>
      <c r="C72" s="439" t="s">
        <v>578</v>
      </c>
      <c r="D72" s="439" t="s">
        <v>579</v>
      </c>
      <c r="E72" s="439" t="s">
        <v>788</v>
      </c>
      <c r="F72" s="634" t="s">
        <v>194</v>
      </c>
      <c r="G72" s="439" t="s">
        <v>581</v>
      </c>
      <c r="H72" s="481">
        <v>1</v>
      </c>
      <c r="I72" s="636" t="s">
        <v>789</v>
      </c>
      <c r="J72" s="636" t="s">
        <v>789</v>
      </c>
      <c r="K72" s="446" t="s">
        <v>583</v>
      </c>
      <c r="L72" s="440" t="s">
        <v>584</v>
      </c>
      <c r="M72" s="637"/>
      <c r="N72" s="637"/>
      <c r="O72" s="638">
        <v>0.05</v>
      </c>
      <c r="P72" s="639"/>
      <c r="Q72" s="638"/>
      <c r="R72" s="641"/>
      <c r="S72" s="452">
        <v>36424.660000000003</v>
      </c>
      <c r="T72" s="452">
        <v>18834.59</v>
      </c>
      <c r="U72" s="487"/>
      <c r="V72" s="421">
        <v>103.75</v>
      </c>
      <c r="W72" s="325">
        <v>-0.99450000000000005</v>
      </c>
      <c r="X72" s="453" t="s">
        <v>790</v>
      </c>
    </row>
    <row r="73" spans="1:24" s="179" customFormat="1" ht="16.5" customHeight="1">
      <c r="A73" s="65" t="s">
        <v>793</v>
      </c>
      <c r="B73" s="439" t="s">
        <v>794</v>
      </c>
      <c r="C73" s="439" t="s">
        <v>578</v>
      </c>
      <c r="D73" s="439" t="s">
        <v>579</v>
      </c>
      <c r="E73" s="439" t="s">
        <v>788</v>
      </c>
      <c r="F73" s="634" t="s">
        <v>194</v>
      </c>
      <c r="G73" s="439" t="s">
        <v>581</v>
      </c>
      <c r="H73" s="481">
        <v>1</v>
      </c>
      <c r="I73" s="636" t="s">
        <v>789</v>
      </c>
      <c r="J73" s="636" t="s">
        <v>789</v>
      </c>
      <c r="K73" s="446" t="s">
        <v>583</v>
      </c>
      <c r="L73" s="440" t="s">
        <v>584</v>
      </c>
      <c r="M73" s="637"/>
      <c r="N73" s="637"/>
      <c r="O73" s="638">
        <v>0.05</v>
      </c>
      <c r="P73" s="639"/>
      <c r="Q73" s="638"/>
      <c r="R73" s="641"/>
      <c r="S73" s="452">
        <v>36424.660000000003</v>
      </c>
      <c r="T73" s="452">
        <v>18834.59</v>
      </c>
      <c r="U73" s="487"/>
      <c r="V73" s="421">
        <v>103.75</v>
      </c>
      <c r="W73" s="325">
        <v>-0.99450000000000005</v>
      </c>
      <c r="X73" s="453" t="s">
        <v>790</v>
      </c>
    </row>
    <row r="74" spans="1:24" s="179" customFormat="1" ht="16.5" customHeight="1">
      <c r="A74" s="65" t="s">
        <v>795</v>
      </c>
      <c r="B74" s="439" t="s">
        <v>796</v>
      </c>
      <c r="C74" s="439" t="s">
        <v>578</v>
      </c>
      <c r="D74" s="439" t="s">
        <v>579</v>
      </c>
      <c r="E74" s="439" t="s">
        <v>788</v>
      </c>
      <c r="F74" s="634" t="s">
        <v>194</v>
      </c>
      <c r="G74" s="439" t="s">
        <v>581</v>
      </c>
      <c r="H74" s="481">
        <v>1</v>
      </c>
      <c r="I74" s="636" t="s">
        <v>789</v>
      </c>
      <c r="J74" s="636" t="s">
        <v>789</v>
      </c>
      <c r="K74" s="446" t="s">
        <v>583</v>
      </c>
      <c r="L74" s="440" t="s">
        <v>584</v>
      </c>
      <c r="M74" s="637"/>
      <c r="N74" s="637"/>
      <c r="O74" s="638">
        <v>0.05</v>
      </c>
      <c r="P74" s="639"/>
      <c r="Q74" s="638"/>
      <c r="R74" s="641"/>
      <c r="S74" s="452">
        <v>36424.660000000003</v>
      </c>
      <c r="T74" s="452">
        <v>18834.59</v>
      </c>
      <c r="U74" s="487"/>
      <c r="V74" s="421">
        <v>103.75</v>
      </c>
      <c r="W74" s="325">
        <v>-0.99450000000000005</v>
      </c>
      <c r="X74" s="453" t="s">
        <v>790</v>
      </c>
    </row>
    <row r="75" spans="1:24" s="179" customFormat="1" ht="16.5" customHeight="1">
      <c r="A75" s="65" t="s">
        <v>797</v>
      </c>
      <c r="B75" s="439" t="s">
        <v>798</v>
      </c>
      <c r="C75" s="439" t="s">
        <v>578</v>
      </c>
      <c r="D75" s="439" t="s">
        <v>799</v>
      </c>
      <c r="E75" s="439" t="s">
        <v>800</v>
      </c>
      <c r="F75" s="634" t="s">
        <v>194</v>
      </c>
      <c r="G75" s="439" t="s">
        <v>581</v>
      </c>
      <c r="H75" s="481">
        <v>1</v>
      </c>
      <c r="I75" s="636" t="s">
        <v>789</v>
      </c>
      <c r="J75" s="636" t="s">
        <v>789</v>
      </c>
      <c r="K75" s="446" t="s">
        <v>583</v>
      </c>
      <c r="L75" s="440" t="s">
        <v>584</v>
      </c>
      <c r="M75" s="637"/>
      <c r="N75" s="637"/>
      <c r="O75" s="638">
        <v>0.1</v>
      </c>
      <c r="P75" s="639"/>
      <c r="Q75" s="638"/>
      <c r="R75" s="641"/>
      <c r="S75" s="452">
        <v>61807.41</v>
      </c>
      <c r="T75" s="452">
        <v>31959.59</v>
      </c>
      <c r="U75" s="487"/>
      <c r="V75" s="421">
        <v>207.5</v>
      </c>
      <c r="W75" s="325">
        <v>-0.99350000000000005</v>
      </c>
      <c r="X75" s="453" t="s">
        <v>790</v>
      </c>
    </row>
    <row r="76" spans="1:24" s="179" customFormat="1" ht="16.5" customHeight="1">
      <c r="A76" s="65" t="s">
        <v>801</v>
      </c>
      <c r="B76" s="439" t="s">
        <v>802</v>
      </c>
      <c r="C76" s="439" t="s">
        <v>578</v>
      </c>
      <c r="D76" s="439" t="s">
        <v>803</v>
      </c>
      <c r="E76" s="439" t="s">
        <v>804</v>
      </c>
      <c r="F76" s="634" t="s">
        <v>194</v>
      </c>
      <c r="G76" s="439" t="s">
        <v>581</v>
      </c>
      <c r="H76" s="481">
        <v>1</v>
      </c>
      <c r="I76" s="636" t="s">
        <v>789</v>
      </c>
      <c r="J76" s="636" t="s">
        <v>789</v>
      </c>
      <c r="K76" s="446" t="s">
        <v>583</v>
      </c>
      <c r="L76" s="440" t="s">
        <v>584</v>
      </c>
      <c r="M76" s="637"/>
      <c r="N76" s="637"/>
      <c r="O76" s="638">
        <v>0.1</v>
      </c>
      <c r="P76" s="639"/>
      <c r="Q76" s="638"/>
      <c r="R76" s="641"/>
      <c r="S76" s="452">
        <v>10667.87</v>
      </c>
      <c r="T76" s="452">
        <v>5516.18</v>
      </c>
      <c r="U76" s="487"/>
      <c r="V76" s="421">
        <v>207.5</v>
      </c>
      <c r="W76" s="325">
        <v>-0.96240000000000003</v>
      </c>
      <c r="X76" s="453" t="s">
        <v>790</v>
      </c>
    </row>
    <row r="77" spans="1:24" s="179" customFormat="1" ht="16.5" customHeight="1">
      <c r="A77" s="65" t="s">
        <v>805</v>
      </c>
      <c r="B77" s="439" t="s">
        <v>806</v>
      </c>
      <c r="C77" s="439" t="s">
        <v>578</v>
      </c>
      <c r="D77" s="439" t="s">
        <v>807</v>
      </c>
      <c r="E77" s="439" t="s">
        <v>808</v>
      </c>
      <c r="F77" s="634" t="s">
        <v>194</v>
      </c>
      <c r="G77" s="439" t="s">
        <v>581</v>
      </c>
      <c r="H77" s="481">
        <v>1</v>
      </c>
      <c r="I77" s="636" t="s">
        <v>789</v>
      </c>
      <c r="J77" s="636" t="s">
        <v>789</v>
      </c>
      <c r="K77" s="446" t="s">
        <v>583</v>
      </c>
      <c r="L77" s="440" t="s">
        <v>584</v>
      </c>
      <c r="M77" s="637"/>
      <c r="N77" s="637"/>
      <c r="O77" s="638">
        <v>0.01</v>
      </c>
      <c r="P77" s="639"/>
      <c r="Q77" s="638"/>
      <c r="R77" s="641"/>
      <c r="S77" s="452">
        <v>9397.32</v>
      </c>
      <c r="T77" s="452">
        <v>4859.2</v>
      </c>
      <c r="U77" s="487"/>
      <c r="V77" s="421">
        <v>20.75</v>
      </c>
      <c r="W77" s="325">
        <v>-0.99570000000000003</v>
      </c>
      <c r="X77" s="453" t="s">
        <v>790</v>
      </c>
    </row>
    <row r="78" spans="1:24" s="179" customFormat="1" ht="16.5" customHeight="1">
      <c r="A78" s="65" t="s">
        <v>809</v>
      </c>
      <c r="B78" s="439" t="s">
        <v>810</v>
      </c>
      <c r="C78" s="439" t="s">
        <v>578</v>
      </c>
      <c r="D78" s="439" t="s">
        <v>811</v>
      </c>
      <c r="E78" s="439" t="s">
        <v>808</v>
      </c>
      <c r="F78" s="634" t="s">
        <v>194</v>
      </c>
      <c r="G78" s="439" t="s">
        <v>581</v>
      </c>
      <c r="H78" s="481">
        <v>1</v>
      </c>
      <c r="I78" s="636" t="s">
        <v>789</v>
      </c>
      <c r="J78" s="636" t="s">
        <v>789</v>
      </c>
      <c r="K78" s="446" t="s">
        <v>583</v>
      </c>
      <c r="L78" s="440" t="s">
        <v>584</v>
      </c>
      <c r="M78" s="637"/>
      <c r="N78" s="637"/>
      <c r="O78" s="638">
        <v>0.05</v>
      </c>
      <c r="P78" s="639"/>
      <c r="Q78" s="638"/>
      <c r="R78" s="641"/>
      <c r="S78" s="452">
        <v>9397.32</v>
      </c>
      <c r="T78" s="452">
        <v>4859.2</v>
      </c>
      <c r="U78" s="487"/>
      <c r="V78" s="421">
        <v>103.75</v>
      </c>
      <c r="W78" s="325">
        <v>-0.97860000000000003</v>
      </c>
      <c r="X78" s="453" t="s">
        <v>790</v>
      </c>
    </row>
    <row r="79" spans="1:24" s="179" customFormat="1" ht="16.5" customHeight="1">
      <c r="A79" s="65" t="s">
        <v>812</v>
      </c>
      <c r="B79" s="439" t="s">
        <v>813</v>
      </c>
      <c r="C79" s="439" t="s">
        <v>578</v>
      </c>
      <c r="D79" s="439" t="s">
        <v>579</v>
      </c>
      <c r="E79" s="439" t="s">
        <v>814</v>
      </c>
      <c r="F79" s="634" t="s">
        <v>194</v>
      </c>
      <c r="G79" s="439" t="s">
        <v>581</v>
      </c>
      <c r="H79" s="481">
        <v>1</v>
      </c>
      <c r="I79" s="636" t="s">
        <v>789</v>
      </c>
      <c r="J79" s="636" t="s">
        <v>789</v>
      </c>
      <c r="K79" s="446" t="s">
        <v>583</v>
      </c>
      <c r="L79" s="440" t="s">
        <v>584</v>
      </c>
      <c r="M79" s="637"/>
      <c r="N79" s="637"/>
      <c r="O79" s="638">
        <v>0.05</v>
      </c>
      <c r="P79" s="639"/>
      <c r="Q79" s="638"/>
      <c r="R79" s="641"/>
      <c r="S79" s="452">
        <v>87218.36</v>
      </c>
      <c r="T79" s="452">
        <v>45099.18</v>
      </c>
      <c r="U79" s="487"/>
      <c r="V79" s="421">
        <v>103.75</v>
      </c>
      <c r="W79" s="325">
        <v>-0.99770000000000003</v>
      </c>
      <c r="X79" s="453" t="s">
        <v>790</v>
      </c>
    </row>
    <row r="80" spans="1:24" s="179" customFormat="1" ht="16.5" customHeight="1">
      <c r="A80" s="65" t="s">
        <v>815</v>
      </c>
      <c r="B80" s="439" t="s">
        <v>816</v>
      </c>
      <c r="C80" s="439" t="s">
        <v>578</v>
      </c>
      <c r="D80" s="439" t="s">
        <v>579</v>
      </c>
      <c r="E80" s="439" t="s">
        <v>814</v>
      </c>
      <c r="F80" s="634" t="s">
        <v>194</v>
      </c>
      <c r="G80" s="439" t="s">
        <v>581</v>
      </c>
      <c r="H80" s="481">
        <v>1</v>
      </c>
      <c r="I80" s="636" t="s">
        <v>789</v>
      </c>
      <c r="J80" s="636" t="s">
        <v>789</v>
      </c>
      <c r="K80" s="446" t="s">
        <v>583</v>
      </c>
      <c r="L80" s="440" t="s">
        <v>584</v>
      </c>
      <c r="M80" s="637"/>
      <c r="N80" s="637"/>
      <c r="O80" s="638">
        <v>0.05</v>
      </c>
      <c r="P80" s="639"/>
      <c r="Q80" s="638"/>
      <c r="R80" s="641"/>
      <c r="S80" s="452">
        <v>87218.36</v>
      </c>
      <c r="T80" s="452">
        <v>45099.18</v>
      </c>
      <c r="U80" s="487"/>
      <c r="V80" s="421">
        <v>103.75</v>
      </c>
      <c r="W80" s="325">
        <v>-0.99770000000000003</v>
      </c>
      <c r="X80" s="453" t="s">
        <v>790</v>
      </c>
    </row>
    <row r="81" spans="1:24" s="179" customFormat="1" ht="16.5" customHeight="1">
      <c r="A81" s="65" t="s">
        <v>817</v>
      </c>
      <c r="B81" s="439" t="s">
        <v>818</v>
      </c>
      <c r="C81" s="439" t="s">
        <v>578</v>
      </c>
      <c r="D81" s="439" t="s">
        <v>819</v>
      </c>
      <c r="E81" s="439" t="s">
        <v>820</v>
      </c>
      <c r="F81" s="634" t="s">
        <v>194</v>
      </c>
      <c r="G81" s="439" t="s">
        <v>581</v>
      </c>
      <c r="H81" s="481">
        <v>1</v>
      </c>
      <c r="I81" s="636" t="s">
        <v>789</v>
      </c>
      <c r="J81" s="636" t="s">
        <v>789</v>
      </c>
      <c r="K81" s="446" t="s">
        <v>583</v>
      </c>
      <c r="L81" s="440" t="s">
        <v>584</v>
      </c>
      <c r="M81" s="637"/>
      <c r="N81" s="637"/>
      <c r="O81" s="638">
        <v>0.05</v>
      </c>
      <c r="P81" s="639"/>
      <c r="Q81" s="638"/>
      <c r="R81" s="641"/>
      <c r="S81" s="452">
        <v>30043.72</v>
      </c>
      <c r="T81" s="452">
        <v>15535.11</v>
      </c>
      <c r="U81" s="487"/>
      <c r="V81" s="421">
        <v>103.75</v>
      </c>
      <c r="W81" s="325">
        <v>-0.99329999999999996</v>
      </c>
      <c r="X81" s="453" t="s">
        <v>790</v>
      </c>
    </row>
    <row r="82" spans="1:24" s="179" customFormat="1" ht="16.5" customHeight="1">
      <c r="A82" s="65" t="s">
        <v>821</v>
      </c>
      <c r="B82" s="439" t="s">
        <v>822</v>
      </c>
      <c r="C82" s="439" t="s">
        <v>578</v>
      </c>
      <c r="D82" s="439" t="s">
        <v>620</v>
      </c>
      <c r="E82" s="439" t="s">
        <v>823</v>
      </c>
      <c r="F82" s="634" t="s">
        <v>194</v>
      </c>
      <c r="G82" s="439" t="s">
        <v>581</v>
      </c>
      <c r="H82" s="481">
        <v>1</v>
      </c>
      <c r="I82" s="636" t="s">
        <v>824</v>
      </c>
      <c r="J82" s="636" t="s">
        <v>824</v>
      </c>
      <c r="K82" s="446" t="s">
        <v>583</v>
      </c>
      <c r="L82" s="440" t="s">
        <v>601</v>
      </c>
      <c r="M82" s="637"/>
      <c r="N82" s="637"/>
      <c r="O82" s="638">
        <v>0.6</v>
      </c>
      <c r="P82" s="639"/>
      <c r="Q82" s="638"/>
      <c r="R82" s="641"/>
      <c r="S82" s="452">
        <v>29025.63</v>
      </c>
      <c r="T82" s="452">
        <v>15583.14</v>
      </c>
      <c r="U82" s="487"/>
      <c r="V82" s="421">
        <v>1245</v>
      </c>
      <c r="W82" s="325">
        <v>-0.92010000000000003</v>
      </c>
      <c r="X82" s="453" t="s">
        <v>639</v>
      </c>
    </row>
    <row r="83" spans="1:24" s="179" customFormat="1" ht="16.5" customHeight="1">
      <c r="A83" s="65" t="s">
        <v>825</v>
      </c>
      <c r="B83" s="439" t="s">
        <v>826</v>
      </c>
      <c r="C83" s="439" t="s">
        <v>578</v>
      </c>
      <c r="D83" s="439" t="s">
        <v>620</v>
      </c>
      <c r="E83" s="439" t="s">
        <v>827</v>
      </c>
      <c r="F83" s="634" t="s">
        <v>194</v>
      </c>
      <c r="G83" s="439" t="s">
        <v>581</v>
      </c>
      <c r="H83" s="481">
        <v>1</v>
      </c>
      <c r="I83" s="636" t="s">
        <v>824</v>
      </c>
      <c r="J83" s="636" t="s">
        <v>824</v>
      </c>
      <c r="K83" s="446" t="s">
        <v>583</v>
      </c>
      <c r="L83" s="440" t="s">
        <v>601</v>
      </c>
      <c r="M83" s="637"/>
      <c r="N83" s="637"/>
      <c r="O83" s="638">
        <v>1.35</v>
      </c>
      <c r="P83" s="639"/>
      <c r="Q83" s="638"/>
      <c r="R83" s="641"/>
      <c r="S83" s="452">
        <v>57572.65</v>
      </c>
      <c r="T83" s="452">
        <v>30909.33</v>
      </c>
      <c r="U83" s="487"/>
      <c r="V83" s="421">
        <v>2801.25</v>
      </c>
      <c r="W83" s="325">
        <v>-0.90939999999999999</v>
      </c>
      <c r="X83" s="453" t="s">
        <v>828</v>
      </c>
    </row>
    <row r="84" spans="1:24" s="179" customFormat="1" ht="16.5" customHeight="1">
      <c r="A84" s="65" t="s">
        <v>829</v>
      </c>
      <c r="B84" s="439" t="s">
        <v>830</v>
      </c>
      <c r="C84" s="439" t="s">
        <v>578</v>
      </c>
      <c r="D84" s="439" t="s">
        <v>831</v>
      </c>
      <c r="E84" s="439" t="s">
        <v>832</v>
      </c>
      <c r="F84" s="634" t="s">
        <v>194</v>
      </c>
      <c r="G84" s="439" t="s">
        <v>581</v>
      </c>
      <c r="H84" s="481">
        <v>1</v>
      </c>
      <c r="I84" s="636" t="s">
        <v>833</v>
      </c>
      <c r="J84" s="636" t="s">
        <v>833</v>
      </c>
      <c r="K84" s="446" t="s">
        <v>583</v>
      </c>
      <c r="L84" s="440" t="s">
        <v>584</v>
      </c>
      <c r="M84" s="637"/>
      <c r="N84" s="637"/>
      <c r="O84" s="638">
        <v>0.1</v>
      </c>
      <c r="P84" s="639"/>
      <c r="Q84" s="638"/>
      <c r="R84" s="641"/>
      <c r="S84" s="452">
        <v>46200.01</v>
      </c>
      <c r="T84" s="452">
        <v>27363.89</v>
      </c>
      <c r="U84" s="487"/>
      <c r="V84" s="421">
        <v>207.5</v>
      </c>
      <c r="W84" s="325">
        <v>-0.99239999999999995</v>
      </c>
      <c r="X84" s="453" t="s">
        <v>834</v>
      </c>
    </row>
    <row r="85" spans="1:24" s="179" customFormat="1" ht="16.5" customHeight="1">
      <c r="A85" s="65" t="s">
        <v>835</v>
      </c>
      <c r="B85" s="439" t="s">
        <v>836</v>
      </c>
      <c r="C85" s="439" t="s">
        <v>578</v>
      </c>
      <c r="D85" s="439" t="s">
        <v>837</v>
      </c>
      <c r="E85" s="439" t="s">
        <v>832</v>
      </c>
      <c r="F85" s="634" t="s">
        <v>194</v>
      </c>
      <c r="G85" s="439" t="s">
        <v>581</v>
      </c>
      <c r="H85" s="481">
        <v>1</v>
      </c>
      <c r="I85" s="636" t="s">
        <v>833</v>
      </c>
      <c r="J85" s="636" t="s">
        <v>833</v>
      </c>
      <c r="K85" s="446" t="s">
        <v>583</v>
      </c>
      <c r="L85" s="440" t="s">
        <v>584</v>
      </c>
      <c r="M85" s="637"/>
      <c r="N85" s="637"/>
      <c r="O85" s="638">
        <v>0.1</v>
      </c>
      <c r="P85" s="639"/>
      <c r="Q85" s="638"/>
      <c r="R85" s="641"/>
      <c r="S85" s="452">
        <v>35200</v>
      </c>
      <c r="T85" s="452">
        <v>20848.669999999998</v>
      </c>
      <c r="U85" s="487"/>
      <c r="V85" s="421">
        <v>207.5</v>
      </c>
      <c r="W85" s="325">
        <v>-0.99</v>
      </c>
      <c r="X85" s="453" t="s">
        <v>834</v>
      </c>
    </row>
    <row r="86" spans="1:24" s="179" customFormat="1" ht="16.5" customHeight="1">
      <c r="A86" s="65" t="s">
        <v>838</v>
      </c>
      <c r="B86" s="439" t="s">
        <v>839</v>
      </c>
      <c r="C86" s="439" t="s">
        <v>578</v>
      </c>
      <c r="D86" s="439" t="s">
        <v>840</v>
      </c>
      <c r="E86" s="439" t="s">
        <v>832</v>
      </c>
      <c r="F86" s="634" t="s">
        <v>194</v>
      </c>
      <c r="G86" s="439" t="s">
        <v>581</v>
      </c>
      <c r="H86" s="481">
        <v>1</v>
      </c>
      <c r="I86" s="636" t="s">
        <v>833</v>
      </c>
      <c r="J86" s="636" t="s">
        <v>833</v>
      </c>
      <c r="K86" s="446" t="s">
        <v>583</v>
      </c>
      <c r="L86" s="440" t="s">
        <v>584</v>
      </c>
      <c r="M86" s="637"/>
      <c r="N86" s="637"/>
      <c r="O86" s="638">
        <v>0.1</v>
      </c>
      <c r="P86" s="639"/>
      <c r="Q86" s="638"/>
      <c r="R86" s="641"/>
      <c r="S86" s="452">
        <v>41470</v>
      </c>
      <c r="T86" s="452">
        <v>24562.34</v>
      </c>
      <c r="U86" s="487"/>
      <c r="V86" s="421">
        <v>207.5</v>
      </c>
      <c r="W86" s="325">
        <v>-0.99160000000000004</v>
      </c>
      <c r="X86" s="453" t="s">
        <v>834</v>
      </c>
    </row>
    <row r="87" spans="1:24" s="179" customFormat="1" ht="16.5" customHeight="1">
      <c r="A87" s="65" t="s">
        <v>841</v>
      </c>
      <c r="B87" s="439" t="s">
        <v>842</v>
      </c>
      <c r="C87" s="439" t="s">
        <v>578</v>
      </c>
      <c r="D87" s="439" t="s">
        <v>843</v>
      </c>
      <c r="E87" s="439" t="s">
        <v>832</v>
      </c>
      <c r="F87" s="634" t="s">
        <v>194</v>
      </c>
      <c r="G87" s="439" t="s">
        <v>581</v>
      </c>
      <c r="H87" s="481">
        <v>1</v>
      </c>
      <c r="I87" s="636" t="s">
        <v>833</v>
      </c>
      <c r="J87" s="636" t="s">
        <v>833</v>
      </c>
      <c r="K87" s="446" t="s">
        <v>583</v>
      </c>
      <c r="L87" s="440" t="s">
        <v>584</v>
      </c>
      <c r="M87" s="637"/>
      <c r="N87" s="637"/>
      <c r="O87" s="638">
        <v>0.1</v>
      </c>
      <c r="P87" s="639"/>
      <c r="Q87" s="638"/>
      <c r="R87" s="641"/>
      <c r="S87" s="452">
        <v>65670</v>
      </c>
      <c r="T87" s="452">
        <v>38895.81</v>
      </c>
      <c r="U87" s="487"/>
      <c r="V87" s="421">
        <v>207.5</v>
      </c>
      <c r="W87" s="325">
        <v>-0.99470000000000003</v>
      </c>
      <c r="X87" s="453" t="s">
        <v>834</v>
      </c>
    </row>
    <row r="88" spans="1:24" s="179" customFormat="1" ht="16.5" customHeight="1">
      <c r="A88" s="65" t="s">
        <v>844</v>
      </c>
      <c r="B88" s="439" t="s">
        <v>845</v>
      </c>
      <c r="C88" s="439" t="s">
        <v>578</v>
      </c>
      <c r="D88" s="439" t="s">
        <v>846</v>
      </c>
      <c r="E88" s="439" t="s">
        <v>832</v>
      </c>
      <c r="F88" s="634" t="s">
        <v>194</v>
      </c>
      <c r="G88" s="439" t="s">
        <v>581</v>
      </c>
      <c r="H88" s="481">
        <v>1</v>
      </c>
      <c r="I88" s="636" t="s">
        <v>833</v>
      </c>
      <c r="J88" s="636" t="s">
        <v>833</v>
      </c>
      <c r="K88" s="446" t="s">
        <v>583</v>
      </c>
      <c r="L88" s="440" t="s">
        <v>584</v>
      </c>
      <c r="M88" s="637"/>
      <c r="N88" s="637"/>
      <c r="O88" s="638">
        <v>0.1</v>
      </c>
      <c r="P88" s="639"/>
      <c r="Q88" s="638"/>
      <c r="R88" s="641"/>
      <c r="S88" s="452">
        <v>61600</v>
      </c>
      <c r="T88" s="452">
        <v>36485.18</v>
      </c>
      <c r="U88" s="487"/>
      <c r="V88" s="421">
        <v>207.5</v>
      </c>
      <c r="W88" s="325">
        <v>-0.99429999999999996</v>
      </c>
      <c r="X88" s="453" t="s">
        <v>834</v>
      </c>
    </row>
    <row r="89" spans="1:24" s="179" customFormat="1" ht="16.5" customHeight="1">
      <c r="A89" s="65" t="s">
        <v>847</v>
      </c>
      <c r="B89" s="439" t="s">
        <v>848</v>
      </c>
      <c r="C89" s="439" t="s">
        <v>578</v>
      </c>
      <c r="D89" s="439" t="s">
        <v>849</v>
      </c>
      <c r="E89" s="439" t="s">
        <v>832</v>
      </c>
      <c r="F89" s="634" t="s">
        <v>194</v>
      </c>
      <c r="G89" s="439" t="s">
        <v>581</v>
      </c>
      <c r="H89" s="481">
        <v>1</v>
      </c>
      <c r="I89" s="636" t="s">
        <v>833</v>
      </c>
      <c r="J89" s="636" t="s">
        <v>833</v>
      </c>
      <c r="K89" s="446" t="s">
        <v>583</v>
      </c>
      <c r="L89" s="440" t="s">
        <v>584</v>
      </c>
      <c r="M89" s="637"/>
      <c r="N89" s="637"/>
      <c r="O89" s="638">
        <v>0.1</v>
      </c>
      <c r="P89" s="639"/>
      <c r="Q89" s="638"/>
      <c r="R89" s="641"/>
      <c r="S89" s="452">
        <v>52070</v>
      </c>
      <c r="T89" s="452">
        <v>30840.639999999999</v>
      </c>
      <c r="U89" s="487"/>
      <c r="V89" s="421">
        <v>207.5</v>
      </c>
      <c r="W89" s="325">
        <v>-0.99329999999999996</v>
      </c>
      <c r="X89" s="453" t="s">
        <v>834</v>
      </c>
    </row>
    <row r="90" spans="1:24" s="179" customFormat="1" ht="16.5" customHeight="1">
      <c r="A90" s="65" t="s">
        <v>850</v>
      </c>
      <c r="B90" s="439" t="s">
        <v>851</v>
      </c>
      <c r="C90" s="439" t="s">
        <v>578</v>
      </c>
      <c r="D90" s="439" t="s">
        <v>852</v>
      </c>
      <c r="E90" s="439" t="s">
        <v>832</v>
      </c>
      <c r="F90" s="634" t="s">
        <v>194</v>
      </c>
      <c r="G90" s="439" t="s">
        <v>581</v>
      </c>
      <c r="H90" s="481">
        <v>1</v>
      </c>
      <c r="I90" s="636" t="s">
        <v>833</v>
      </c>
      <c r="J90" s="636" t="s">
        <v>833</v>
      </c>
      <c r="K90" s="446" t="s">
        <v>583</v>
      </c>
      <c r="L90" s="440" t="s">
        <v>584</v>
      </c>
      <c r="M90" s="637"/>
      <c r="N90" s="637"/>
      <c r="O90" s="638">
        <v>0.1</v>
      </c>
      <c r="P90" s="639"/>
      <c r="Q90" s="638"/>
      <c r="R90" s="641"/>
      <c r="S90" s="452">
        <v>25850</v>
      </c>
      <c r="T90" s="452">
        <v>15310.74</v>
      </c>
      <c r="U90" s="487"/>
      <c r="V90" s="421">
        <v>207.5</v>
      </c>
      <c r="W90" s="325">
        <v>-0.98640000000000005</v>
      </c>
      <c r="X90" s="453" t="s">
        <v>834</v>
      </c>
    </row>
    <row r="91" spans="1:24" s="179" customFormat="1" ht="16.5" customHeight="1">
      <c r="A91" s="65" t="s">
        <v>853</v>
      </c>
      <c r="B91" s="439" t="s">
        <v>854</v>
      </c>
      <c r="C91" s="439" t="s">
        <v>578</v>
      </c>
      <c r="D91" s="439" t="s">
        <v>855</v>
      </c>
      <c r="E91" s="439" t="s">
        <v>832</v>
      </c>
      <c r="F91" s="634" t="s">
        <v>194</v>
      </c>
      <c r="G91" s="439" t="s">
        <v>581</v>
      </c>
      <c r="H91" s="481">
        <v>1</v>
      </c>
      <c r="I91" s="636" t="s">
        <v>833</v>
      </c>
      <c r="J91" s="636" t="s">
        <v>833</v>
      </c>
      <c r="K91" s="446" t="s">
        <v>583</v>
      </c>
      <c r="L91" s="440" t="s">
        <v>584</v>
      </c>
      <c r="M91" s="637"/>
      <c r="N91" s="637"/>
      <c r="O91" s="638">
        <v>0.1</v>
      </c>
      <c r="P91" s="639"/>
      <c r="Q91" s="638"/>
      <c r="R91" s="641"/>
      <c r="S91" s="452">
        <v>13420</v>
      </c>
      <c r="T91" s="452">
        <v>7948.56</v>
      </c>
      <c r="U91" s="487"/>
      <c r="V91" s="421">
        <v>207.5</v>
      </c>
      <c r="W91" s="325">
        <v>-0.97389999999999999</v>
      </c>
      <c r="X91" s="453" t="s">
        <v>834</v>
      </c>
    </row>
    <row r="92" spans="1:24" s="179" customFormat="1" ht="16.5" customHeight="1">
      <c r="A92" s="65" t="s">
        <v>856</v>
      </c>
      <c r="B92" s="439" t="s">
        <v>857</v>
      </c>
      <c r="C92" s="439" t="s">
        <v>578</v>
      </c>
      <c r="D92" s="439" t="s">
        <v>858</v>
      </c>
      <c r="E92" s="439" t="s">
        <v>832</v>
      </c>
      <c r="F92" s="634" t="s">
        <v>194</v>
      </c>
      <c r="G92" s="439" t="s">
        <v>581</v>
      </c>
      <c r="H92" s="481">
        <v>1</v>
      </c>
      <c r="I92" s="636" t="s">
        <v>833</v>
      </c>
      <c r="J92" s="636" t="s">
        <v>833</v>
      </c>
      <c r="K92" s="446" t="s">
        <v>583</v>
      </c>
      <c r="L92" s="440" t="s">
        <v>584</v>
      </c>
      <c r="M92" s="637"/>
      <c r="N92" s="637"/>
      <c r="O92" s="638">
        <v>0.1</v>
      </c>
      <c r="P92" s="639"/>
      <c r="Q92" s="638"/>
      <c r="R92" s="641"/>
      <c r="S92" s="452">
        <v>13200</v>
      </c>
      <c r="T92" s="452">
        <v>7818.25</v>
      </c>
      <c r="U92" s="487"/>
      <c r="V92" s="421">
        <v>207.5</v>
      </c>
      <c r="W92" s="325">
        <v>-0.97350000000000003</v>
      </c>
      <c r="X92" s="453" t="s">
        <v>834</v>
      </c>
    </row>
    <row r="93" spans="1:24" s="179" customFormat="1" ht="16.5" customHeight="1">
      <c r="A93" s="65" t="s">
        <v>859</v>
      </c>
      <c r="B93" s="439" t="s">
        <v>860</v>
      </c>
      <c r="C93" s="439" t="s">
        <v>578</v>
      </c>
      <c r="D93" s="439" t="s">
        <v>861</v>
      </c>
      <c r="E93" s="439" t="s">
        <v>832</v>
      </c>
      <c r="F93" s="634" t="s">
        <v>194</v>
      </c>
      <c r="G93" s="439" t="s">
        <v>581</v>
      </c>
      <c r="H93" s="481">
        <v>1</v>
      </c>
      <c r="I93" s="636" t="s">
        <v>833</v>
      </c>
      <c r="J93" s="636" t="s">
        <v>833</v>
      </c>
      <c r="K93" s="446" t="s">
        <v>583</v>
      </c>
      <c r="L93" s="440" t="s">
        <v>584</v>
      </c>
      <c r="M93" s="637"/>
      <c r="N93" s="637"/>
      <c r="O93" s="638">
        <v>0.1</v>
      </c>
      <c r="P93" s="639"/>
      <c r="Q93" s="638"/>
      <c r="R93" s="641"/>
      <c r="S93" s="452">
        <v>46420</v>
      </c>
      <c r="T93" s="452">
        <v>27494.19</v>
      </c>
      <c r="U93" s="487"/>
      <c r="V93" s="421">
        <v>207.5</v>
      </c>
      <c r="W93" s="325">
        <v>-0.99250000000000005</v>
      </c>
      <c r="X93" s="453" t="s">
        <v>834</v>
      </c>
    </row>
    <row r="94" spans="1:24" s="179" customFormat="1" ht="16.5" customHeight="1">
      <c r="A94" s="65" t="s">
        <v>862</v>
      </c>
      <c r="B94" s="439" t="s">
        <v>863</v>
      </c>
      <c r="C94" s="439" t="s">
        <v>578</v>
      </c>
      <c r="D94" s="439" t="s">
        <v>864</v>
      </c>
      <c r="E94" s="439" t="s">
        <v>865</v>
      </c>
      <c r="F94" s="634" t="s">
        <v>194</v>
      </c>
      <c r="G94" s="439" t="s">
        <v>581</v>
      </c>
      <c r="H94" s="481">
        <v>1</v>
      </c>
      <c r="I94" s="636" t="s">
        <v>866</v>
      </c>
      <c r="J94" s="636" t="s">
        <v>866</v>
      </c>
      <c r="K94" s="446" t="s">
        <v>583</v>
      </c>
      <c r="L94" s="440" t="s">
        <v>584</v>
      </c>
      <c r="M94" s="637"/>
      <c r="N94" s="637"/>
      <c r="O94" s="638">
        <v>0.1</v>
      </c>
      <c r="P94" s="639"/>
      <c r="Q94" s="638"/>
      <c r="R94" s="641"/>
      <c r="S94" s="452">
        <v>97008.55</v>
      </c>
      <c r="T94" s="452">
        <v>69361.119999999995</v>
      </c>
      <c r="U94" s="487"/>
      <c r="V94" s="421">
        <v>207.5</v>
      </c>
      <c r="W94" s="325">
        <v>-0.997</v>
      </c>
      <c r="X94" s="453" t="s">
        <v>790</v>
      </c>
    </row>
    <row r="95" spans="1:24" s="179" customFormat="1" ht="16.5" customHeight="1">
      <c r="A95" s="65" t="s">
        <v>867</v>
      </c>
      <c r="B95" s="439" t="s">
        <v>868</v>
      </c>
      <c r="C95" s="439" t="s">
        <v>578</v>
      </c>
      <c r="D95" s="439" t="s">
        <v>660</v>
      </c>
      <c r="E95" s="439" t="s">
        <v>869</v>
      </c>
      <c r="F95" s="634" t="s">
        <v>194</v>
      </c>
      <c r="G95" s="439" t="s">
        <v>581</v>
      </c>
      <c r="H95" s="481">
        <v>1</v>
      </c>
      <c r="I95" s="636" t="s">
        <v>833</v>
      </c>
      <c r="J95" s="636" t="s">
        <v>833</v>
      </c>
      <c r="K95" s="446" t="s">
        <v>583</v>
      </c>
      <c r="L95" s="440" t="s">
        <v>584</v>
      </c>
      <c r="M95" s="637"/>
      <c r="N95" s="637"/>
      <c r="O95" s="638">
        <v>2.23</v>
      </c>
      <c r="P95" s="639"/>
      <c r="Q95" s="638"/>
      <c r="R95" s="641"/>
      <c r="S95" s="452">
        <v>136163.12</v>
      </c>
      <c r="T95" s="452">
        <v>80648.3</v>
      </c>
      <c r="U95" s="487"/>
      <c r="V95" s="421">
        <v>4627.25</v>
      </c>
      <c r="W95" s="325">
        <v>-0.94259999999999999</v>
      </c>
      <c r="X95" s="453" t="s">
        <v>834</v>
      </c>
    </row>
    <row r="96" spans="1:24" s="179" customFormat="1" ht="16.5" customHeight="1">
      <c r="A96" s="65" t="s">
        <v>870</v>
      </c>
      <c r="B96" s="439" t="s">
        <v>871</v>
      </c>
      <c r="C96" s="439" t="s">
        <v>872</v>
      </c>
      <c r="D96" s="439" t="s">
        <v>873</v>
      </c>
      <c r="E96" s="439" t="s">
        <v>874</v>
      </c>
      <c r="F96" s="634" t="s">
        <v>194</v>
      </c>
      <c r="G96" s="439" t="s">
        <v>581</v>
      </c>
      <c r="H96" s="481">
        <v>1</v>
      </c>
      <c r="I96" s="636" t="s">
        <v>833</v>
      </c>
      <c r="J96" s="636" t="s">
        <v>833</v>
      </c>
      <c r="K96" s="446" t="s">
        <v>583</v>
      </c>
      <c r="L96" s="440" t="s">
        <v>584</v>
      </c>
      <c r="M96" s="637"/>
      <c r="N96" s="637"/>
      <c r="O96" s="638">
        <v>0.25</v>
      </c>
      <c r="P96" s="639"/>
      <c r="Q96" s="638"/>
      <c r="R96" s="641"/>
      <c r="S96" s="452">
        <v>1287999.9099999999</v>
      </c>
      <c r="T96" s="452">
        <v>64400</v>
      </c>
      <c r="U96" s="487"/>
      <c r="V96" s="421">
        <v>518.75</v>
      </c>
      <c r="W96" s="325">
        <v>-0.9919</v>
      </c>
      <c r="X96" s="453" t="s">
        <v>834</v>
      </c>
    </row>
    <row r="97" spans="1:24" s="179" customFormat="1" ht="16.5" customHeight="1">
      <c r="A97" s="65" t="s">
        <v>875</v>
      </c>
      <c r="B97" s="439" t="s">
        <v>876</v>
      </c>
      <c r="C97" s="439" t="s">
        <v>877</v>
      </c>
      <c r="D97" s="439" t="s">
        <v>878</v>
      </c>
      <c r="E97" s="439" t="s">
        <v>661</v>
      </c>
      <c r="F97" s="634" t="s">
        <v>661</v>
      </c>
      <c r="G97" s="439" t="s">
        <v>581</v>
      </c>
      <c r="H97" s="481">
        <v>1</v>
      </c>
      <c r="I97" s="636" t="s">
        <v>582</v>
      </c>
      <c r="J97" s="636" t="s">
        <v>582</v>
      </c>
      <c r="K97" s="446" t="s">
        <v>583</v>
      </c>
      <c r="L97" s="440" t="s">
        <v>584</v>
      </c>
      <c r="M97" s="637"/>
      <c r="N97" s="637"/>
      <c r="O97" s="638">
        <v>0.15</v>
      </c>
      <c r="P97" s="639"/>
      <c r="Q97" s="638"/>
      <c r="R97" s="641"/>
      <c r="S97" s="452">
        <v>97488.02</v>
      </c>
      <c r="T97" s="452">
        <v>4874.3999999999996</v>
      </c>
      <c r="U97" s="424"/>
      <c r="V97" s="421">
        <v>311.25</v>
      </c>
      <c r="W97" s="325">
        <v>-0.93610000000000004</v>
      </c>
      <c r="X97" s="325" t="s">
        <v>585</v>
      </c>
    </row>
    <row r="98" spans="1:24" s="179" customFormat="1" ht="16.5" customHeight="1">
      <c r="A98" s="65" t="s">
        <v>879</v>
      </c>
      <c r="B98" s="439" t="s">
        <v>880</v>
      </c>
      <c r="C98" s="439" t="s">
        <v>877</v>
      </c>
      <c r="D98" s="439" t="s">
        <v>881</v>
      </c>
      <c r="E98" s="439" t="s">
        <v>882</v>
      </c>
      <c r="F98" s="634" t="s">
        <v>661</v>
      </c>
      <c r="G98" s="439" t="s">
        <v>581</v>
      </c>
      <c r="H98" s="481">
        <v>1</v>
      </c>
      <c r="I98" s="636" t="s">
        <v>655</v>
      </c>
      <c r="J98" s="636" t="s">
        <v>655</v>
      </c>
      <c r="K98" s="446" t="s">
        <v>583</v>
      </c>
      <c r="L98" s="440" t="s">
        <v>601</v>
      </c>
      <c r="M98" s="637"/>
      <c r="N98" s="637"/>
      <c r="O98" s="638">
        <v>0.03</v>
      </c>
      <c r="P98" s="639"/>
      <c r="Q98" s="638"/>
      <c r="R98" s="641"/>
      <c r="S98" s="452">
        <v>9322.4</v>
      </c>
      <c r="T98" s="452">
        <v>466.12</v>
      </c>
      <c r="U98" s="424"/>
      <c r="V98" s="421">
        <v>62.25</v>
      </c>
      <c r="W98" s="325">
        <v>-0.86650000000000005</v>
      </c>
      <c r="X98" s="325" t="s">
        <v>611</v>
      </c>
    </row>
    <row r="99" spans="1:24" s="179" customFormat="1" ht="16.5" customHeight="1">
      <c r="A99" s="65" t="s">
        <v>883</v>
      </c>
      <c r="B99" s="439" t="s">
        <v>884</v>
      </c>
      <c r="C99" s="439" t="s">
        <v>885</v>
      </c>
      <c r="D99" s="439" t="s">
        <v>886</v>
      </c>
      <c r="E99" s="439" t="s">
        <v>887</v>
      </c>
      <c r="F99" s="634" t="s">
        <v>661</v>
      </c>
      <c r="G99" s="439" t="s">
        <v>581</v>
      </c>
      <c r="H99" s="481">
        <v>1</v>
      </c>
      <c r="I99" s="636" t="s">
        <v>888</v>
      </c>
      <c r="J99" s="636" t="s">
        <v>888</v>
      </c>
      <c r="K99" s="446" t="s">
        <v>583</v>
      </c>
      <c r="L99" s="440" t="s">
        <v>601</v>
      </c>
      <c r="M99" s="637"/>
      <c r="N99" s="637"/>
      <c r="O99" s="638">
        <v>0.2</v>
      </c>
      <c r="P99" s="639"/>
      <c r="Q99" s="638"/>
      <c r="R99" s="641"/>
      <c r="S99" s="452">
        <v>16628.52</v>
      </c>
      <c r="T99" s="452">
        <v>831.43</v>
      </c>
      <c r="U99" s="424"/>
      <c r="V99" s="421">
        <v>415</v>
      </c>
      <c r="W99" s="325">
        <v>-0.50090000000000001</v>
      </c>
      <c r="X99" s="325" t="s">
        <v>889</v>
      </c>
    </row>
    <row r="100" spans="1:24" s="179" customFormat="1" ht="16.5" customHeight="1">
      <c r="A100" s="65" t="s">
        <v>890</v>
      </c>
      <c r="B100" s="439" t="s">
        <v>891</v>
      </c>
      <c r="C100" s="439" t="s">
        <v>885</v>
      </c>
      <c r="D100" s="439" t="s">
        <v>892</v>
      </c>
      <c r="E100" s="439" t="s">
        <v>661</v>
      </c>
      <c r="F100" s="634" t="s">
        <v>661</v>
      </c>
      <c r="G100" s="439" t="s">
        <v>581</v>
      </c>
      <c r="H100" s="481">
        <v>1</v>
      </c>
      <c r="I100" s="636" t="s">
        <v>655</v>
      </c>
      <c r="J100" s="636" t="s">
        <v>655</v>
      </c>
      <c r="K100" s="446" t="s">
        <v>583</v>
      </c>
      <c r="L100" s="440" t="s">
        <v>601</v>
      </c>
      <c r="M100" s="637"/>
      <c r="N100" s="637"/>
      <c r="O100" s="638"/>
      <c r="P100" s="639"/>
      <c r="Q100" s="638"/>
      <c r="R100" s="641"/>
      <c r="S100" s="452">
        <v>3192.68</v>
      </c>
      <c r="T100" s="452">
        <v>159.63</v>
      </c>
      <c r="U100" s="424"/>
      <c r="V100" s="421">
        <v>0</v>
      </c>
      <c r="W100" s="325">
        <v>-1</v>
      </c>
      <c r="X100" s="325" t="s">
        <v>893</v>
      </c>
    </row>
    <row r="101" spans="1:24" s="179" customFormat="1" ht="16.5" customHeight="1">
      <c r="A101" s="65" t="s">
        <v>894</v>
      </c>
      <c r="B101" s="439" t="s">
        <v>895</v>
      </c>
      <c r="C101" s="439" t="s">
        <v>896</v>
      </c>
      <c r="D101" s="439" t="s">
        <v>897</v>
      </c>
      <c r="E101" s="439" t="s">
        <v>661</v>
      </c>
      <c r="F101" s="634" t="s">
        <v>661</v>
      </c>
      <c r="G101" s="439" t="s">
        <v>581</v>
      </c>
      <c r="H101" s="481">
        <v>1</v>
      </c>
      <c r="I101" s="636" t="s">
        <v>898</v>
      </c>
      <c r="J101" s="636" t="s">
        <v>898</v>
      </c>
      <c r="K101" s="446" t="s">
        <v>583</v>
      </c>
      <c r="L101" s="440" t="s">
        <v>899</v>
      </c>
      <c r="M101" s="637"/>
      <c r="N101" s="637"/>
      <c r="O101" s="638">
        <v>0.5</v>
      </c>
      <c r="P101" s="639"/>
      <c r="Q101" s="638"/>
      <c r="R101" s="641"/>
      <c r="S101" s="452">
        <v>3200</v>
      </c>
      <c r="T101" s="452">
        <v>160</v>
      </c>
      <c r="U101" s="424"/>
      <c r="V101" s="421">
        <v>1037.5</v>
      </c>
      <c r="W101" s="325">
        <v>5.4843999999999999</v>
      </c>
      <c r="X101" s="325" t="s">
        <v>900</v>
      </c>
    </row>
    <row r="102" spans="1:24" s="179" customFormat="1" ht="16.5" customHeight="1">
      <c r="A102" s="65" t="s">
        <v>901</v>
      </c>
      <c r="B102" s="439" t="s">
        <v>902</v>
      </c>
      <c r="C102" s="439" t="s">
        <v>896</v>
      </c>
      <c r="D102" s="439" t="s">
        <v>903</v>
      </c>
      <c r="E102" s="439" t="s">
        <v>661</v>
      </c>
      <c r="F102" s="634" t="s">
        <v>661</v>
      </c>
      <c r="G102" s="439" t="s">
        <v>581</v>
      </c>
      <c r="H102" s="481">
        <v>1</v>
      </c>
      <c r="I102" s="636" t="s">
        <v>898</v>
      </c>
      <c r="J102" s="636" t="s">
        <v>898</v>
      </c>
      <c r="K102" s="446" t="s">
        <v>583</v>
      </c>
      <c r="L102" s="440" t="s">
        <v>899</v>
      </c>
      <c r="M102" s="637"/>
      <c r="N102" s="637"/>
      <c r="O102" s="638">
        <v>0.1</v>
      </c>
      <c r="P102" s="639"/>
      <c r="Q102" s="638"/>
      <c r="R102" s="641"/>
      <c r="S102" s="452">
        <v>13420</v>
      </c>
      <c r="T102" s="452">
        <v>671</v>
      </c>
      <c r="U102" s="424"/>
      <c r="V102" s="421">
        <v>207.5</v>
      </c>
      <c r="W102" s="325">
        <v>-0.69079999999999997</v>
      </c>
      <c r="X102" s="325" t="s">
        <v>900</v>
      </c>
    </row>
    <row r="103" spans="1:24" s="179" customFormat="1" ht="16.5" customHeight="1">
      <c r="A103" s="65" t="s">
        <v>904</v>
      </c>
      <c r="B103" s="439" t="s">
        <v>905</v>
      </c>
      <c r="C103" s="439" t="s">
        <v>906</v>
      </c>
      <c r="D103" s="439" t="s">
        <v>907</v>
      </c>
      <c r="E103" s="439" t="s">
        <v>908</v>
      </c>
      <c r="F103" s="634" t="s">
        <v>661</v>
      </c>
      <c r="G103" s="439" t="s">
        <v>581</v>
      </c>
      <c r="H103" s="481">
        <v>1</v>
      </c>
      <c r="I103" s="636" t="s">
        <v>909</v>
      </c>
      <c r="J103" s="636" t="s">
        <v>909</v>
      </c>
      <c r="K103" s="446" t="s">
        <v>583</v>
      </c>
      <c r="L103" s="440" t="s">
        <v>669</v>
      </c>
      <c r="M103" s="637"/>
      <c r="N103" s="637"/>
      <c r="O103" s="638">
        <v>0.15</v>
      </c>
      <c r="P103" s="639"/>
      <c r="Q103" s="638"/>
      <c r="R103" s="641"/>
      <c r="S103" s="452">
        <v>3220</v>
      </c>
      <c r="T103" s="452">
        <v>161</v>
      </c>
      <c r="U103" s="424"/>
      <c r="V103" s="421">
        <v>311.25</v>
      </c>
      <c r="W103" s="325">
        <v>0.93320000000000003</v>
      </c>
      <c r="X103" s="325" t="s">
        <v>910</v>
      </c>
    </row>
    <row r="104" spans="1:24" s="179" customFormat="1" ht="16.5" customHeight="1">
      <c r="A104" s="65" t="s">
        <v>911</v>
      </c>
      <c r="B104" s="439" t="s">
        <v>912</v>
      </c>
      <c r="C104" s="439" t="s">
        <v>913</v>
      </c>
      <c r="D104" s="439" t="s">
        <v>914</v>
      </c>
      <c r="E104" s="439" t="s">
        <v>661</v>
      </c>
      <c r="F104" s="634" t="s">
        <v>915</v>
      </c>
      <c r="G104" s="439" t="s">
        <v>581</v>
      </c>
      <c r="H104" s="481">
        <v>1</v>
      </c>
      <c r="I104" s="636" t="s">
        <v>916</v>
      </c>
      <c r="J104" s="636" t="s">
        <v>916</v>
      </c>
      <c r="K104" s="446" t="s">
        <v>583</v>
      </c>
      <c r="L104" s="440" t="s">
        <v>725</v>
      </c>
      <c r="M104" s="637"/>
      <c r="N104" s="637"/>
      <c r="O104" s="638">
        <v>0.08</v>
      </c>
      <c r="P104" s="639"/>
      <c r="Q104" s="638"/>
      <c r="R104" s="641"/>
      <c r="S104" s="452">
        <v>66089</v>
      </c>
      <c r="T104" s="452">
        <v>3304.45</v>
      </c>
      <c r="U104" s="424"/>
      <c r="V104" s="421">
        <v>166</v>
      </c>
      <c r="W104" s="325">
        <v>-0.94979999999999998</v>
      </c>
      <c r="X104" s="325" t="s">
        <v>634</v>
      </c>
    </row>
    <row r="105" spans="1:24" s="179" customFormat="1" ht="16.5" customHeight="1">
      <c r="A105" s="65" t="s">
        <v>917</v>
      </c>
      <c r="B105" s="439" t="s">
        <v>918</v>
      </c>
      <c r="C105" s="439" t="s">
        <v>919</v>
      </c>
      <c r="D105" s="439" t="s">
        <v>920</v>
      </c>
      <c r="E105" s="439" t="s">
        <v>921</v>
      </c>
      <c r="F105" s="634" t="s">
        <v>661</v>
      </c>
      <c r="G105" s="439" t="s">
        <v>581</v>
      </c>
      <c r="H105" s="481">
        <v>1</v>
      </c>
      <c r="I105" s="636" t="s">
        <v>655</v>
      </c>
      <c r="J105" s="636" t="s">
        <v>655</v>
      </c>
      <c r="K105" s="446" t="s">
        <v>583</v>
      </c>
      <c r="L105" s="440" t="s">
        <v>725</v>
      </c>
      <c r="M105" s="637"/>
      <c r="N105" s="637"/>
      <c r="O105" s="638">
        <v>0.05</v>
      </c>
      <c r="P105" s="639"/>
      <c r="Q105" s="638"/>
      <c r="R105" s="641"/>
      <c r="S105" s="452">
        <v>6358.78</v>
      </c>
      <c r="T105" s="452">
        <v>317.94</v>
      </c>
      <c r="U105" s="424"/>
      <c r="V105" s="421">
        <v>103.75</v>
      </c>
      <c r="W105" s="325">
        <v>-0.67369999999999997</v>
      </c>
      <c r="X105" s="325" t="s">
        <v>922</v>
      </c>
    </row>
    <row r="106" spans="1:24" s="179" customFormat="1" ht="16.5" customHeight="1">
      <c r="A106" s="65" t="s">
        <v>923</v>
      </c>
      <c r="B106" s="439" t="s">
        <v>924</v>
      </c>
      <c r="C106" s="439" t="s">
        <v>919</v>
      </c>
      <c r="D106" s="439" t="s">
        <v>920</v>
      </c>
      <c r="E106" s="439" t="s">
        <v>921</v>
      </c>
      <c r="F106" s="634" t="s">
        <v>661</v>
      </c>
      <c r="G106" s="439" t="s">
        <v>581</v>
      </c>
      <c r="H106" s="481">
        <v>1</v>
      </c>
      <c r="I106" s="636" t="s">
        <v>655</v>
      </c>
      <c r="J106" s="636" t="s">
        <v>655</v>
      </c>
      <c r="K106" s="446" t="s">
        <v>583</v>
      </c>
      <c r="L106" s="440" t="s">
        <v>725</v>
      </c>
      <c r="M106" s="637"/>
      <c r="N106" s="637"/>
      <c r="O106" s="638">
        <v>0.05</v>
      </c>
      <c r="P106" s="639"/>
      <c r="Q106" s="638"/>
      <c r="R106" s="641"/>
      <c r="S106" s="452">
        <v>6358.78</v>
      </c>
      <c r="T106" s="452">
        <v>317.94</v>
      </c>
      <c r="U106" s="424"/>
      <c r="V106" s="421">
        <v>103.75</v>
      </c>
      <c r="W106" s="325">
        <v>-0.67369999999999997</v>
      </c>
      <c r="X106" s="325" t="s">
        <v>922</v>
      </c>
    </row>
    <row r="107" spans="1:24" s="179" customFormat="1" ht="16.5" customHeight="1">
      <c r="A107" s="65" t="s">
        <v>925</v>
      </c>
      <c r="B107" s="439" t="s">
        <v>926</v>
      </c>
      <c r="C107" s="439" t="s">
        <v>919</v>
      </c>
      <c r="D107" s="439" t="s">
        <v>927</v>
      </c>
      <c r="E107" s="439" t="s">
        <v>928</v>
      </c>
      <c r="F107" s="634" t="s">
        <v>661</v>
      </c>
      <c r="G107" s="439" t="s">
        <v>581</v>
      </c>
      <c r="H107" s="481">
        <v>1</v>
      </c>
      <c r="I107" s="636" t="s">
        <v>655</v>
      </c>
      <c r="J107" s="636" t="s">
        <v>655</v>
      </c>
      <c r="K107" s="446" t="s">
        <v>583</v>
      </c>
      <c r="L107" s="440" t="s">
        <v>725</v>
      </c>
      <c r="M107" s="637"/>
      <c r="N107" s="637"/>
      <c r="O107" s="638">
        <v>0.05</v>
      </c>
      <c r="P107" s="639"/>
      <c r="Q107" s="638"/>
      <c r="R107" s="641"/>
      <c r="S107" s="452">
        <v>53866.15</v>
      </c>
      <c r="T107" s="452">
        <v>2693.31</v>
      </c>
      <c r="U107" s="424"/>
      <c r="V107" s="421">
        <v>103.75</v>
      </c>
      <c r="W107" s="325">
        <v>-0.96150000000000002</v>
      </c>
      <c r="X107" s="325" t="s">
        <v>922</v>
      </c>
    </row>
    <row r="108" spans="1:24" s="179" customFormat="1" ht="16.5" customHeight="1">
      <c r="A108" s="65" t="s">
        <v>929</v>
      </c>
      <c r="B108" s="439" t="s">
        <v>930</v>
      </c>
      <c r="C108" s="439" t="s">
        <v>919</v>
      </c>
      <c r="D108" s="439" t="s">
        <v>927</v>
      </c>
      <c r="E108" s="439" t="s">
        <v>928</v>
      </c>
      <c r="F108" s="634" t="s">
        <v>661</v>
      </c>
      <c r="G108" s="439" t="s">
        <v>581</v>
      </c>
      <c r="H108" s="481">
        <v>1</v>
      </c>
      <c r="I108" s="636" t="s">
        <v>655</v>
      </c>
      <c r="J108" s="636" t="s">
        <v>655</v>
      </c>
      <c r="K108" s="446" t="s">
        <v>583</v>
      </c>
      <c r="L108" s="440" t="s">
        <v>725</v>
      </c>
      <c r="M108" s="637"/>
      <c r="N108" s="637"/>
      <c r="O108" s="638">
        <v>0.05</v>
      </c>
      <c r="P108" s="639"/>
      <c r="Q108" s="638"/>
      <c r="R108" s="641"/>
      <c r="S108" s="452">
        <v>53866.15</v>
      </c>
      <c r="T108" s="452">
        <v>2693.31</v>
      </c>
      <c r="U108" s="424"/>
      <c r="V108" s="421">
        <v>103.75</v>
      </c>
      <c r="W108" s="325">
        <v>-0.96150000000000002</v>
      </c>
      <c r="X108" s="325" t="s">
        <v>922</v>
      </c>
    </row>
    <row r="109" spans="1:24" s="179" customFormat="1" ht="16.5" customHeight="1">
      <c r="A109" s="65" t="s">
        <v>931</v>
      </c>
      <c r="B109" s="439" t="s">
        <v>932</v>
      </c>
      <c r="C109" s="439" t="s">
        <v>919</v>
      </c>
      <c r="D109" s="439" t="s">
        <v>927</v>
      </c>
      <c r="E109" s="439" t="s">
        <v>928</v>
      </c>
      <c r="F109" s="634" t="s">
        <v>661</v>
      </c>
      <c r="G109" s="439" t="s">
        <v>581</v>
      </c>
      <c r="H109" s="481">
        <v>1</v>
      </c>
      <c r="I109" s="636" t="s">
        <v>655</v>
      </c>
      <c r="J109" s="636" t="s">
        <v>655</v>
      </c>
      <c r="K109" s="446" t="s">
        <v>583</v>
      </c>
      <c r="L109" s="440" t="s">
        <v>725</v>
      </c>
      <c r="M109" s="637"/>
      <c r="N109" s="637"/>
      <c r="O109" s="638">
        <v>0.05</v>
      </c>
      <c r="P109" s="639"/>
      <c r="Q109" s="638"/>
      <c r="R109" s="641"/>
      <c r="S109" s="452">
        <v>53866.15</v>
      </c>
      <c r="T109" s="452">
        <v>2693.31</v>
      </c>
      <c r="U109" s="424"/>
      <c r="V109" s="421">
        <v>103.75</v>
      </c>
      <c r="W109" s="325">
        <v>-0.96150000000000002</v>
      </c>
      <c r="X109" s="325" t="s">
        <v>922</v>
      </c>
    </row>
    <row r="110" spans="1:24" s="179" customFormat="1" ht="16.5" customHeight="1">
      <c r="A110" s="65" t="s">
        <v>933</v>
      </c>
      <c r="B110" s="439" t="s">
        <v>934</v>
      </c>
      <c r="C110" s="439" t="s">
        <v>919</v>
      </c>
      <c r="D110" s="439" t="s">
        <v>935</v>
      </c>
      <c r="E110" s="439" t="s">
        <v>936</v>
      </c>
      <c r="F110" s="634" t="s">
        <v>661</v>
      </c>
      <c r="G110" s="439" t="s">
        <v>581</v>
      </c>
      <c r="H110" s="481">
        <v>1</v>
      </c>
      <c r="I110" s="636" t="s">
        <v>655</v>
      </c>
      <c r="J110" s="636" t="s">
        <v>655</v>
      </c>
      <c r="K110" s="446" t="s">
        <v>583</v>
      </c>
      <c r="L110" s="440" t="s">
        <v>725</v>
      </c>
      <c r="M110" s="637"/>
      <c r="N110" s="637"/>
      <c r="O110" s="638">
        <v>0.05</v>
      </c>
      <c r="P110" s="639"/>
      <c r="Q110" s="638"/>
      <c r="R110" s="641"/>
      <c r="S110" s="452">
        <v>14450.82</v>
      </c>
      <c r="T110" s="452">
        <v>722.53</v>
      </c>
      <c r="U110" s="424"/>
      <c r="V110" s="421">
        <v>103.75</v>
      </c>
      <c r="W110" s="325">
        <v>-0.85640000000000005</v>
      </c>
      <c r="X110" s="325" t="s">
        <v>922</v>
      </c>
    </row>
    <row r="111" spans="1:24" s="179" customFormat="1" ht="16.5" customHeight="1">
      <c r="A111" s="65" t="s">
        <v>937</v>
      </c>
      <c r="B111" s="439" t="s">
        <v>938</v>
      </c>
      <c r="C111" s="439" t="s">
        <v>919</v>
      </c>
      <c r="D111" s="439" t="s">
        <v>935</v>
      </c>
      <c r="E111" s="439" t="s">
        <v>936</v>
      </c>
      <c r="F111" s="634" t="s">
        <v>661</v>
      </c>
      <c r="G111" s="439" t="s">
        <v>581</v>
      </c>
      <c r="H111" s="481">
        <v>1</v>
      </c>
      <c r="I111" s="636" t="s">
        <v>655</v>
      </c>
      <c r="J111" s="636" t="s">
        <v>655</v>
      </c>
      <c r="K111" s="446" t="s">
        <v>583</v>
      </c>
      <c r="L111" s="440" t="s">
        <v>725</v>
      </c>
      <c r="M111" s="637"/>
      <c r="N111" s="637"/>
      <c r="O111" s="638">
        <v>0.05</v>
      </c>
      <c r="P111" s="639"/>
      <c r="Q111" s="638"/>
      <c r="R111" s="641"/>
      <c r="S111" s="452">
        <v>14583.62</v>
      </c>
      <c r="T111" s="452">
        <v>729.17</v>
      </c>
      <c r="U111" s="424"/>
      <c r="V111" s="421">
        <v>103.75</v>
      </c>
      <c r="W111" s="325">
        <v>-0.85770000000000002</v>
      </c>
      <c r="X111" s="325" t="s">
        <v>922</v>
      </c>
    </row>
    <row r="112" spans="1:24" s="179" customFormat="1" ht="16.5" customHeight="1">
      <c r="A112" s="65" t="s">
        <v>939</v>
      </c>
      <c r="B112" s="439" t="s">
        <v>940</v>
      </c>
      <c r="C112" s="439" t="s">
        <v>919</v>
      </c>
      <c r="D112" s="439" t="s">
        <v>935</v>
      </c>
      <c r="E112" s="439" t="s">
        <v>936</v>
      </c>
      <c r="F112" s="634" t="s">
        <v>661</v>
      </c>
      <c r="G112" s="439" t="s">
        <v>581</v>
      </c>
      <c r="H112" s="481">
        <v>1</v>
      </c>
      <c r="I112" s="636" t="s">
        <v>655</v>
      </c>
      <c r="J112" s="636" t="s">
        <v>655</v>
      </c>
      <c r="K112" s="446" t="s">
        <v>583</v>
      </c>
      <c r="L112" s="440" t="s">
        <v>725</v>
      </c>
      <c r="M112" s="637"/>
      <c r="N112" s="637"/>
      <c r="O112" s="638">
        <v>0.05</v>
      </c>
      <c r="P112" s="639"/>
      <c r="Q112" s="638"/>
      <c r="R112" s="641"/>
      <c r="S112" s="452">
        <v>14583.62</v>
      </c>
      <c r="T112" s="452">
        <v>729.17</v>
      </c>
      <c r="U112" s="424"/>
      <c r="V112" s="421">
        <v>103.75</v>
      </c>
      <c r="W112" s="325">
        <v>-0.85770000000000002</v>
      </c>
      <c r="X112" s="325" t="s">
        <v>922</v>
      </c>
    </row>
    <row r="113" spans="1:24" s="179" customFormat="1" ht="16.5" customHeight="1">
      <c r="A113" s="65" t="s">
        <v>941</v>
      </c>
      <c r="B113" s="439" t="s">
        <v>942</v>
      </c>
      <c r="C113" s="439" t="s">
        <v>919</v>
      </c>
      <c r="D113" s="439" t="s">
        <v>943</v>
      </c>
      <c r="E113" s="439" t="s">
        <v>944</v>
      </c>
      <c r="F113" s="634" t="s">
        <v>661</v>
      </c>
      <c r="G113" s="439" t="s">
        <v>581</v>
      </c>
      <c r="H113" s="481">
        <v>1</v>
      </c>
      <c r="I113" s="636" t="s">
        <v>888</v>
      </c>
      <c r="J113" s="636" t="s">
        <v>888</v>
      </c>
      <c r="K113" s="446" t="s">
        <v>583</v>
      </c>
      <c r="L113" s="440" t="s">
        <v>725</v>
      </c>
      <c r="M113" s="637"/>
      <c r="N113" s="637"/>
      <c r="O113" s="638">
        <v>0.6</v>
      </c>
      <c r="P113" s="639"/>
      <c r="Q113" s="638"/>
      <c r="R113" s="641"/>
      <c r="S113" s="452">
        <v>174678.71</v>
      </c>
      <c r="T113" s="452">
        <v>8733.94</v>
      </c>
      <c r="U113" s="424"/>
      <c r="V113" s="421">
        <v>1245</v>
      </c>
      <c r="W113" s="325">
        <v>-0.85750000000000004</v>
      </c>
      <c r="X113" s="325" t="s">
        <v>945</v>
      </c>
    </row>
    <row r="114" spans="1:24" s="179" customFormat="1" ht="16.5" customHeight="1">
      <c r="A114" s="65" t="s">
        <v>946</v>
      </c>
      <c r="B114" s="439" t="s">
        <v>947</v>
      </c>
      <c r="C114" s="439" t="s">
        <v>919</v>
      </c>
      <c r="D114" s="439" t="s">
        <v>943</v>
      </c>
      <c r="E114" s="439" t="s">
        <v>944</v>
      </c>
      <c r="F114" s="634" t="s">
        <v>661</v>
      </c>
      <c r="G114" s="439" t="s">
        <v>581</v>
      </c>
      <c r="H114" s="481">
        <v>1</v>
      </c>
      <c r="I114" s="636" t="s">
        <v>888</v>
      </c>
      <c r="J114" s="636" t="s">
        <v>888</v>
      </c>
      <c r="K114" s="446" t="s">
        <v>583</v>
      </c>
      <c r="L114" s="440" t="s">
        <v>725</v>
      </c>
      <c r="M114" s="637"/>
      <c r="N114" s="637"/>
      <c r="O114" s="638">
        <v>0.6</v>
      </c>
      <c r="P114" s="639"/>
      <c r="Q114" s="638"/>
      <c r="R114" s="641"/>
      <c r="S114" s="452">
        <v>174678.71</v>
      </c>
      <c r="T114" s="452">
        <v>8733.94</v>
      </c>
      <c r="U114" s="424"/>
      <c r="V114" s="421">
        <v>1245</v>
      </c>
      <c r="W114" s="325">
        <v>-0.85750000000000004</v>
      </c>
      <c r="X114" s="325" t="s">
        <v>945</v>
      </c>
    </row>
    <row r="115" spans="1:24" s="179" customFormat="1" ht="16.5" customHeight="1">
      <c r="A115" s="65" t="s">
        <v>948</v>
      </c>
      <c r="B115" s="439" t="s">
        <v>949</v>
      </c>
      <c r="C115" s="439" t="s">
        <v>919</v>
      </c>
      <c r="D115" s="439" t="s">
        <v>943</v>
      </c>
      <c r="E115" s="439" t="s">
        <v>944</v>
      </c>
      <c r="F115" s="634" t="s">
        <v>661</v>
      </c>
      <c r="G115" s="439" t="s">
        <v>581</v>
      </c>
      <c r="H115" s="481">
        <v>1</v>
      </c>
      <c r="I115" s="636" t="s">
        <v>888</v>
      </c>
      <c r="J115" s="636" t="s">
        <v>888</v>
      </c>
      <c r="K115" s="446" t="s">
        <v>583</v>
      </c>
      <c r="L115" s="440" t="s">
        <v>725</v>
      </c>
      <c r="M115" s="637"/>
      <c r="N115" s="637"/>
      <c r="O115" s="638">
        <v>0.6</v>
      </c>
      <c r="P115" s="639"/>
      <c r="Q115" s="638"/>
      <c r="R115" s="641"/>
      <c r="S115" s="452">
        <v>174678.71</v>
      </c>
      <c r="T115" s="452">
        <v>8733.94</v>
      </c>
      <c r="U115" s="424"/>
      <c r="V115" s="421">
        <v>1245</v>
      </c>
      <c r="W115" s="325">
        <v>-0.85750000000000004</v>
      </c>
      <c r="X115" s="325" t="s">
        <v>945</v>
      </c>
    </row>
    <row r="116" spans="1:24" s="179" customFormat="1" ht="16.5" customHeight="1">
      <c r="A116" s="65" t="s">
        <v>950</v>
      </c>
      <c r="B116" s="439" t="s">
        <v>951</v>
      </c>
      <c r="C116" s="439" t="s">
        <v>919</v>
      </c>
      <c r="D116" s="439" t="s">
        <v>943</v>
      </c>
      <c r="E116" s="439" t="s">
        <v>944</v>
      </c>
      <c r="F116" s="634" t="s">
        <v>661</v>
      </c>
      <c r="G116" s="439" t="s">
        <v>581</v>
      </c>
      <c r="H116" s="481">
        <v>1</v>
      </c>
      <c r="I116" s="636" t="s">
        <v>888</v>
      </c>
      <c r="J116" s="636" t="s">
        <v>888</v>
      </c>
      <c r="K116" s="446" t="s">
        <v>583</v>
      </c>
      <c r="L116" s="440" t="s">
        <v>725</v>
      </c>
      <c r="M116" s="637"/>
      <c r="N116" s="637"/>
      <c r="O116" s="638">
        <v>0.6</v>
      </c>
      <c r="P116" s="639"/>
      <c r="Q116" s="638"/>
      <c r="R116" s="641"/>
      <c r="S116" s="452">
        <v>174678.71</v>
      </c>
      <c r="T116" s="452">
        <v>8733.94</v>
      </c>
      <c r="U116" s="424"/>
      <c r="V116" s="421">
        <v>1245</v>
      </c>
      <c r="W116" s="325">
        <v>-0.85750000000000004</v>
      </c>
      <c r="X116" s="325" t="s">
        <v>945</v>
      </c>
    </row>
    <row r="117" spans="1:24" s="179" customFormat="1" ht="16.5" customHeight="1">
      <c r="A117" s="65" t="s">
        <v>952</v>
      </c>
      <c r="B117" s="439" t="s">
        <v>953</v>
      </c>
      <c r="C117" s="439" t="s">
        <v>906</v>
      </c>
      <c r="D117" s="439" t="s">
        <v>954</v>
      </c>
      <c r="E117" s="439" t="s">
        <v>955</v>
      </c>
      <c r="F117" s="634" t="s">
        <v>661</v>
      </c>
      <c r="G117" s="439" t="s">
        <v>581</v>
      </c>
      <c r="H117" s="481">
        <v>1</v>
      </c>
      <c r="I117" s="636" t="s">
        <v>655</v>
      </c>
      <c r="J117" s="636" t="s">
        <v>655</v>
      </c>
      <c r="K117" s="446" t="s">
        <v>583</v>
      </c>
      <c r="L117" s="440" t="s">
        <v>725</v>
      </c>
      <c r="M117" s="637"/>
      <c r="N117" s="637"/>
      <c r="O117" s="638">
        <v>0.2</v>
      </c>
      <c r="P117" s="639"/>
      <c r="Q117" s="638"/>
      <c r="R117" s="641"/>
      <c r="S117" s="452">
        <v>146602.82999999999</v>
      </c>
      <c r="T117" s="452">
        <v>7329.99</v>
      </c>
      <c r="U117" s="424"/>
      <c r="V117" s="421">
        <v>415</v>
      </c>
      <c r="W117" s="325">
        <v>-0.94340000000000002</v>
      </c>
      <c r="X117" s="325" t="s">
        <v>634</v>
      </c>
    </row>
    <row r="118" spans="1:24" s="179" customFormat="1" ht="16.5" customHeight="1">
      <c r="A118" s="65" t="s">
        <v>956</v>
      </c>
      <c r="B118" s="439" t="s">
        <v>957</v>
      </c>
      <c r="C118" s="439" t="s">
        <v>906</v>
      </c>
      <c r="D118" s="439" t="s">
        <v>954</v>
      </c>
      <c r="E118" s="439" t="s">
        <v>955</v>
      </c>
      <c r="F118" s="634" t="s">
        <v>661</v>
      </c>
      <c r="G118" s="439" t="s">
        <v>581</v>
      </c>
      <c r="H118" s="481">
        <v>1</v>
      </c>
      <c r="I118" s="636" t="s">
        <v>655</v>
      </c>
      <c r="J118" s="636" t="s">
        <v>655</v>
      </c>
      <c r="K118" s="446" t="s">
        <v>583</v>
      </c>
      <c r="L118" s="440" t="s">
        <v>725</v>
      </c>
      <c r="M118" s="637"/>
      <c r="N118" s="637"/>
      <c r="O118" s="638">
        <v>0.2</v>
      </c>
      <c r="P118" s="639"/>
      <c r="Q118" s="638"/>
      <c r="R118" s="641"/>
      <c r="S118" s="452">
        <v>146602.82999999999</v>
      </c>
      <c r="T118" s="452">
        <v>7329.99</v>
      </c>
      <c r="U118" s="424"/>
      <c r="V118" s="421">
        <v>415</v>
      </c>
      <c r="W118" s="325">
        <v>-0.94340000000000002</v>
      </c>
      <c r="X118" s="325" t="s">
        <v>634</v>
      </c>
    </row>
    <row r="119" spans="1:24" s="179" customFormat="1" ht="16.5" customHeight="1">
      <c r="A119" s="65" t="s">
        <v>958</v>
      </c>
      <c r="B119" s="439" t="s">
        <v>959</v>
      </c>
      <c r="C119" s="439" t="s">
        <v>906</v>
      </c>
      <c r="D119" s="439" t="s">
        <v>954</v>
      </c>
      <c r="E119" s="439" t="s">
        <v>960</v>
      </c>
      <c r="F119" s="634" t="s">
        <v>661</v>
      </c>
      <c r="G119" s="439" t="s">
        <v>581</v>
      </c>
      <c r="H119" s="481">
        <v>1</v>
      </c>
      <c r="I119" s="636" t="s">
        <v>655</v>
      </c>
      <c r="J119" s="636" t="s">
        <v>655</v>
      </c>
      <c r="K119" s="446" t="s">
        <v>583</v>
      </c>
      <c r="L119" s="440" t="s">
        <v>725</v>
      </c>
      <c r="M119" s="637"/>
      <c r="N119" s="637"/>
      <c r="O119" s="638">
        <v>0.4</v>
      </c>
      <c r="P119" s="639"/>
      <c r="Q119" s="638"/>
      <c r="R119" s="641"/>
      <c r="S119" s="452">
        <v>155866.54</v>
      </c>
      <c r="T119" s="452">
        <v>7793.33</v>
      </c>
      <c r="U119" s="424"/>
      <c r="V119" s="421">
        <v>830</v>
      </c>
      <c r="W119" s="325">
        <v>-0.89349999999999996</v>
      </c>
      <c r="X119" s="325" t="s">
        <v>634</v>
      </c>
    </row>
    <row r="120" spans="1:24" s="179" customFormat="1" ht="16.5" customHeight="1">
      <c r="A120" s="65" t="s">
        <v>961</v>
      </c>
      <c r="B120" s="439" t="s">
        <v>962</v>
      </c>
      <c r="C120" s="439" t="s">
        <v>906</v>
      </c>
      <c r="D120" s="439" t="s">
        <v>954</v>
      </c>
      <c r="E120" s="439" t="s">
        <v>960</v>
      </c>
      <c r="F120" s="634" t="s">
        <v>661</v>
      </c>
      <c r="G120" s="439" t="s">
        <v>581</v>
      </c>
      <c r="H120" s="481">
        <v>1</v>
      </c>
      <c r="I120" s="636" t="s">
        <v>655</v>
      </c>
      <c r="J120" s="636" t="s">
        <v>655</v>
      </c>
      <c r="K120" s="446" t="s">
        <v>583</v>
      </c>
      <c r="L120" s="440" t="s">
        <v>725</v>
      </c>
      <c r="M120" s="637"/>
      <c r="N120" s="637"/>
      <c r="O120" s="638">
        <v>0.1</v>
      </c>
      <c r="P120" s="639"/>
      <c r="Q120" s="638"/>
      <c r="R120" s="641"/>
      <c r="S120" s="452">
        <v>155866.54</v>
      </c>
      <c r="T120" s="452">
        <v>7793.33</v>
      </c>
      <c r="U120" s="424"/>
      <c r="V120" s="421">
        <v>207.5</v>
      </c>
      <c r="W120" s="325">
        <v>-0.97340000000000004</v>
      </c>
      <c r="X120" s="325" t="s">
        <v>634</v>
      </c>
    </row>
    <row r="121" spans="1:24" s="179" customFormat="1" ht="16.5" customHeight="1">
      <c r="A121" s="65" t="s">
        <v>963</v>
      </c>
      <c r="B121" s="439" t="s">
        <v>964</v>
      </c>
      <c r="C121" s="439" t="s">
        <v>906</v>
      </c>
      <c r="D121" s="439" t="s">
        <v>965</v>
      </c>
      <c r="E121" s="439" t="s">
        <v>966</v>
      </c>
      <c r="F121" s="634" t="s">
        <v>661</v>
      </c>
      <c r="G121" s="439" t="s">
        <v>581</v>
      </c>
      <c r="H121" s="481">
        <v>1</v>
      </c>
      <c r="I121" s="636" t="s">
        <v>967</v>
      </c>
      <c r="J121" s="636" t="s">
        <v>967</v>
      </c>
      <c r="K121" s="446" t="s">
        <v>583</v>
      </c>
      <c r="L121" s="440" t="s">
        <v>725</v>
      </c>
      <c r="M121" s="637"/>
      <c r="N121" s="637"/>
      <c r="O121" s="638">
        <v>3</v>
      </c>
      <c r="P121" s="639"/>
      <c r="Q121" s="638"/>
      <c r="R121" s="641"/>
      <c r="S121" s="452">
        <v>90000</v>
      </c>
      <c r="T121" s="452">
        <v>4500</v>
      </c>
      <c r="U121" s="424"/>
      <c r="V121" s="421">
        <v>6225</v>
      </c>
      <c r="W121" s="325">
        <v>0.38329999999999997</v>
      </c>
      <c r="X121" s="325" t="s">
        <v>763</v>
      </c>
    </row>
    <row r="122" spans="1:24" s="179" customFormat="1" ht="16.5" customHeight="1">
      <c r="A122" s="65" t="s">
        <v>968</v>
      </c>
      <c r="B122" s="439" t="s">
        <v>969</v>
      </c>
      <c r="C122" s="439" t="s">
        <v>906</v>
      </c>
      <c r="D122" s="439" t="s">
        <v>970</v>
      </c>
      <c r="E122" s="439" t="s">
        <v>971</v>
      </c>
      <c r="F122" s="634" t="s">
        <v>661</v>
      </c>
      <c r="G122" s="439" t="s">
        <v>581</v>
      </c>
      <c r="H122" s="481">
        <v>1</v>
      </c>
      <c r="I122" s="636" t="s">
        <v>655</v>
      </c>
      <c r="J122" s="636" t="s">
        <v>655</v>
      </c>
      <c r="K122" s="446" t="s">
        <v>583</v>
      </c>
      <c r="L122" s="440" t="s">
        <v>725</v>
      </c>
      <c r="M122" s="637"/>
      <c r="N122" s="637"/>
      <c r="O122" s="638">
        <v>0.2</v>
      </c>
      <c r="P122" s="639"/>
      <c r="Q122" s="638"/>
      <c r="R122" s="641"/>
      <c r="S122" s="452">
        <v>20813.52</v>
      </c>
      <c r="T122" s="452">
        <v>1040.68</v>
      </c>
      <c r="U122" s="424"/>
      <c r="V122" s="421">
        <v>415</v>
      </c>
      <c r="W122" s="325">
        <v>-0.60119999999999996</v>
      </c>
      <c r="X122" s="325" t="s">
        <v>634</v>
      </c>
    </row>
    <row r="123" spans="1:24" s="179" customFormat="1" ht="16.5" customHeight="1">
      <c r="A123" s="65" t="s">
        <v>972</v>
      </c>
      <c r="B123" s="439" t="s">
        <v>973</v>
      </c>
      <c r="C123" s="439" t="s">
        <v>906</v>
      </c>
      <c r="D123" s="439" t="s">
        <v>974</v>
      </c>
      <c r="E123" s="439" t="s">
        <v>975</v>
      </c>
      <c r="F123" s="634" t="s">
        <v>661</v>
      </c>
      <c r="G123" s="439" t="s">
        <v>581</v>
      </c>
      <c r="H123" s="481">
        <v>1</v>
      </c>
      <c r="I123" s="636" t="s">
        <v>655</v>
      </c>
      <c r="J123" s="636" t="s">
        <v>655</v>
      </c>
      <c r="K123" s="446" t="s">
        <v>583</v>
      </c>
      <c r="L123" s="440" t="s">
        <v>725</v>
      </c>
      <c r="M123" s="637"/>
      <c r="N123" s="637"/>
      <c r="O123" s="638">
        <v>0.08</v>
      </c>
      <c r="P123" s="639"/>
      <c r="Q123" s="638"/>
      <c r="R123" s="641"/>
      <c r="S123" s="452">
        <v>11771.64</v>
      </c>
      <c r="T123" s="452">
        <v>588.57000000000005</v>
      </c>
      <c r="U123" s="424"/>
      <c r="V123" s="421">
        <v>166</v>
      </c>
      <c r="W123" s="325">
        <v>-0.71799999999999997</v>
      </c>
      <c r="X123" s="325" t="s">
        <v>634</v>
      </c>
    </row>
    <row r="124" spans="1:24" s="179" customFormat="1" ht="16.5" customHeight="1">
      <c r="A124" s="65" t="s">
        <v>976</v>
      </c>
      <c r="B124" s="439" t="s">
        <v>977</v>
      </c>
      <c r="C124" s="439" t="s">
        <v>906</v>
      </c>
      <c r="D124" s="439" t="s">
        <v>974</v>
      </c>
      <c r="E124" s="439" t="s">
        <v>975</v>
      </c>
      <c r="F124" s="634" t="s">
        <v>661</v>
      </c>
      <c r="G124" s="439" t="s">
        <v>581</v>
      </c>
      <c r="H124" s="481">
        <v>1</v>
      </c>
      <c r="I124" s="636" t="s">
        <v>655</v>
      </c>
      <c r="J124" s="636" t="s">
        <v>655</v>
      </c>
      <c r="K124" s="446" t="s">
        <v>583</v>
      </c>
      <c r="L124" s="440" t="s">
        <v>725</v>
      </c>
      <c r="M124" s="637"/>
      <c r="N124" s="637"/>
      <c r="O124" s="638">
        <v>0.08</v>
      </c>
      <c r="P124" s="639"/>
      <c r="Q124" s="638"/>
      <c r="R124" s="641"/>
      <c r="S124" s="452">
        <v>11771.64</v>
      </c>
      <c r="T124" s="452">
        <v>588.57000000000005</v>
      </c>
      <c r="U124" s="424"/>
      <c r="V124" s="421">
        <v>166</v>
      </c>
      <c r="W124" s="325">
        <v>-0.71799999999999997</v>
      </c>
      <c r="X124" s="325" t="s">
        <v>634</v>
      </c>
    </row>
    <row r="125" spans="1:24" s="179" customFormat="1" ht="16.5" customHeight="1">
      <c r="A125" s="65" t="s">
        <v>978</v>
      </c>
      <c r="B125" s="439" t="s">
        <v>979</v>
      </c>
      <c r="C125" s="439" t="s">
        <v>885</v>
      </c>
      <c r="D125" s="439" t="s">
        <v>980</v>
      </c>
      <c r="E125" s="439" t="s">
        <v>981</v>
      </c>
      <c r="F125" s="634" t="s">
        <v>661</v>
      </c>
      <c r="G125" s="439" t="s">
        <v>581</v>
      </c>
      <c r="H125" s="481">
        <v>1</v>
      </c>
      <c r="I125" s="636" t="s">
        <v>982</v>
      </c>
      <c r="J125" s="636" t="s">
        <v>982</v>
      </c>
      <c r="K125" s="446" t="s">
        <v>583</v>
      </c>
      <c r="L125" s="440" t="s">
        <v>725</v>
      </c>
      <c r="M125" s="637"/>
      <c r="N125" s="637"/>
      <c r="O125" s="638">
        <v>0.15</v>
      </c>
      <c r="P125" s="639"/>
      <c r="Q125" s="638"/>
      <c r="R125" s="641"/>
      <c r="S125" s="452">
        <v>7975.88</v>
      </c>
      <c r="T125" s="452">
        <v>398.2</v>
      </c>
      <c r="U125" s="424"/>
      <c r="V125" s="421">
        <v>311.25</v>
      </c>
      <c r="W125" s="325">
        <v>-0.21840000000000001</v>
      </c>
      <c r="X125" s="325" t="s">
        <v>634</v>
      </c>
    </row>
    <row r="126" spans="1:24" s="179" customFormat="1" ht="16.5" customHeight="1">
      <c r="A126" s="65" t="s">
        <v>983</v>
      </c>
      <c r="B126" s="439" t="s">
        <v>984</v>
      </c>
      <c r="C126" s="439" t="s">
        <v>913</v>
      </c>
      <c r="D126" s="439" t="s">
        <v>985</v>
      </c>
      <c r="E126" s="439" t="s">
        <v>986</v>
      </c>
      <c r="F126" s="634" t="s">
        <v>915</v>
      </c>
      <c r="G126" s="439" t="s">
        <v>581</v>
      </c>
      <c r="H126" s="481">
        <v>1</v>
      </c>
      <c r="I126" s="636" t="s">
        <v>987</v>
      </c>
      <c r="J126" s="636" t="s">
        <v>987</v>
      </c>
      <c r="K126" s="446" t="s">
        <v>583</v>
      </c>
      <c r="L126" s="440" t="s">
        <v>771</v>
      </c>
      <c r="M126" s="637"/>
      <c r="N126" s="637"/>
      <c r="O126" s="638">
        <v>6</v>
      </c>
      <c r="P126" s="639"/>
      <c r="Q126" s="638"/>
      <c r="R126" s="641"/>
      <c r="S126" s="452">
        <v>95345.77</v>
      </c>
      <c r="T126" s="452">
        <v>4767.29</v>
      </c>
      <c r="U126" s="424"/>
      <c r="V126" s="421">
        <v>12450</v>
      </c>
      <c r="W126" s="325">
        <v>1.6114999999999999</v>
      </c>
      <c r="X126" s="325" t="s">
        <v>988</v>
      </c>
    </row>
    <row r="127" spans="1:24" s="179" customFormat="1" ht="16.5" customHeight="1">
      <c r="A127" s="65" t="s">
        <v>989</v>
      </c>
      <c r="B127" s="439" t="s">
        <v>990</v>
      </c>
      <c r="C127" s="439" t="s">
        <v>913</v>
      </c>
      <c r="D127" s="439" t="s">
        <v>991</v>
      </c>
      <c r="E127" s="439" t="s">
        <v>992</v>
      </c>
      <c r="F127" s="634" t="s">
        <v>915</v>
      </c>
      <c r="G127" s="439" t="s">
        <v>581</v>
      </c>
      <c r="H127" s="481">
        <v>1</v>
      </c>
      <c r="I127" s="636" t="s">
        <v>987</v>
      </c>
      <c r="J127" s="636" t="s">
        <v>987</v>
      </c>
      <c r="K127" s="446" t="s">
        <v>583</v>
      </c>
      <c r="L127" s="440" t="s">
        <v>771</v>
      </c>
      <c r="M127" s="637"/>
      <c r="N127" s="637"/>
      <c r="O127" s="638">
        <v>0.18</v>
      </c>
      <c r="P127" s="639"/>
      <c r="Q127" s="638"/>
      <c r="R127" s="641"/>
      <c r="S127" s="452">
        <v>9620.44</v>
      </c>
      <c r="T127" s="452">
        <v>481.01</v>
      </c>
      <c r="U127" s="424"/>
      <c r="V127" s="421">
        <v>373.5</v>
      </c>
      <c r="W127" s="325">
        <v>-0.2235</v>
      </c>
      <c r="X127" s="325" t="s">
        <v>993</v>
      </c>
    </row>
    <row r="128" spans="1:24" s="179" customFormat="1" ht="16.5" customHeight="1">
      <c r="A128" s="65" t="s">
        <v>994</v>
      </c>
      <c r="B128" s="439" t="s">
        <v>995</v>
      </c>
      <c r="C128" s="439" t="s">
        <v>896</v>
      </c>
      <c r="D128" s="439" t="s">
        <v>996</v>
      </c>
      <c r="E128" s="439" t="s">
        <v>997</v>
      </c>
      <c r="F128" s="634" t="s">
        <v>661</v>
      </c>
      <c r="G128" s="439" t="s">
        <v>581</v>
      </c>
      <c r="H128" s="481">
        <v>1</v>
      </c>
      <c r="I128" s="636" t="s">
        <v>998</v>
      </c>
      <c r="J128" s="636" t="s">
        <v>998</v>
      </c>
      <c r="K128" s="446" t="s">
        <v>583</v>
      </c>
      <c r="L128" s="440" t="s">
        <v>669</v>
      </c>
      <c r="M128" s="637"/>
      <c r="N128" s="637"/>
      <c r="O128" s="638">
        <v>4.5</v>
      </c>
      <c r="P128" s="639"/>
      <c r="Q128" s="638"/>
      <c r="R128" s="641"/>
      <c r="S128" s="452">
        <v>113675.21</v>
      </c>
      <c r="T128" s="452">
        <v>55500.03</v>
      </c>
      <c r="U128" s="424"/>
      <c r="V128" s="421">
        <v>9337.5</v>
      </c>
      <c r="W128" s="325">
        <v>-0.83179999999999998</v>
      </c>
      <c r="X128" s="325" t="s">
        <v>999</v>
      </c>
    </row>
    <row r="129" spans="1:24" s="179" customFormat="1" ht="16.5" customHeight="1">
      <c r="A129" s="65" t="s">
        <v>1000</v>
      </c>
      <c r="B129" s="439" t="s">
        <v>1001</v>
      </c>
      <c r="C129" s="439" t="s">
        <v>896</v>
      </c>
      <c r="D129" s="439" t="s">
        <v>1002</v>
      </c>
      <c r="E129" s="439" t="s">
        <v>1003</v>
      </c>
      <c r="F129" s="634" t="s">
        <v>661</v>
      </c>
      <c r="G129" s="439" t="s">
        <v>581</v>
      </c>
      <c r="H129" s="481">
        <v>1</v>
      </c>
      <c r="I129" s="636" t="s">
        <v>1004</v>
      </c>
      <c r="J129" s="636" t="s">
        <v>1004</v>
      </c>
      <c r="K129" s="446" t="s">
        <v>583</v>
      </c>
      <c r="L129" s="440" t="s">
        <v>1005</v>
      </c>
      <c r="M129" s="637"/>
      <c r="N129" s="637"/>
      <c r="O129" s="638">
        <v>0.25</v>
      </c>
      <c r="P129" s="639"/>
      <c r="Q129" s="638"/>
      <c r="R129" s="641"/>
      <c r="S129" s="452">
        <v>13102.56</v>
      </c>
      <c r="T129" s="452">
        <v>8286.7099999999991</v>
      </c>
      <c r="U129" s="424"/>
      <c r="V129" s="421">
        <v>518.75</v>
      </c>
      <c r="W129" s="325">
        <v>-0.93740000000000001</v>
      </c>
      <c r="X129" s="325" t="s">
        <v>1006</v>
      </c>
    </row>
    <row r="130" spans="1:24" s="179" customFormat="1" ht="16.5" customHeight="1">
      <c r="A130" s="65" t="s">
        <v>1007</v>
      </c>
      <c r="B130" s="439" t="s">
        <v>1008</v>
      </c>
      <c r="C130" s="439" t="s">
        <v>896</v>
      </c>
      <c r="D130" s="439" t="s">
        <v>1002</v>
      </c>
      <c r="E130" s="439" t="s">
        <v>1003</v>
      </c>
      <c r="F130" s="634" t="s">
        <v>661</v>
      </c>
      <c r="G130" s="439" t="s">
        <v>581</v>
      </c>
      <c r="H130" s="481">
        <v>1</v>
      </c>
      <c r="I130" s="636" t="s">
        <v>1004</v>
      </c>
      <c r="J130" s="636" t="s">
        <v>1004</v>
      </c>
      <c r="K130" s="446" t="s">
        <v>583</v>
      </c>
      <c r="L130" s="440" t="s">
        <v>1005</v>
      </c>
      <c r="M130" s="637"/>
      <c r="N130" s="637"/>
      <c r="O130" s="638">
        <v>0.25</v>
      </c>
      <c r="P130" s="639"/>
      <c r="Q130" s="638"/>
      <c r="R130" s="641"/>
      <c r="S130" s="452">
        <v>13102.56</v>
      </c>
      <c r="T130" s="452">
        <v>8286.7099999999991</v>
      </c>
      <c r="U130" s="424"/>
      <c r="V130" s="421">
        <v>518.75</v>
      </c>
      <c r="W130" s="325">
        <v>-0.93740000000000001</v>
      </c>
      <c r="X130" s="325" t="s">
        <v>1006</v>
      </c>
    </row>
    <row r="131" spans="1:24" s="179" customFormat="1" ht="16.5" customHeight="1">
      <c r="A131" s="65" t="s">
        <v>1009</v>
      </c>
      <c r="B131" s="439" t="s">
        <v>1010</v>
      </c>
      <c r="C131" s="439" t="s">
        <v>896</v>
      </c>
      <c r="D131" s="439" t="s">
        <v>1002</v>
      </c>
      <c r="E131" s="439" t="s">
        <v>1003</v>
      </c>
      <c r="F131" s="634" t="s">
        <v>661</v>
      </c>
      <c r="G131" s="439" t="s">
        <v>581</v>
      </c>
      <c r="H131" s="481">
        <v>1</v>
      </c>
      <c r="I131" s="636" t="s">
        <v>1004</v>
      </c>
      <c r="J131" s="636" t="s">
        <v>1004</v>
      </c>
      <c r="K131" s="446" t="s">
        <v>583</v>
      </c>
      <c r="L131" s="440" t="s">
        <v>1005</v>
      </c>
      <c r="M131" s="637"/>
      <c r="N131" s="637"/>
      <c r="O131" s="638">
        <v>0.25</v>
      </c>
      <c r="P131" s="639"/>
      <c r="Q131" s="638"/>
      <c r="R131" s="641"/>
      <c r="S131" s="452">
        <v>13102.57</v>
      </c>
      <c r="T131" s="452">
        <v>8286.7199999999993</v>
      </c>
      <c r="U131" s="424"/>
      <c r="V131" s="421">
        <v>518.75</v>
      </c>
      <c r="W131" s="325">
        <v>-0.93740000000000001</v>
      </c>
      <c r="X131" s="325" t="s">
        <v>1006</v>
      </c>
    </row>
    <row r="132" spans="1:24" s="179" customFormat="1" ht="16.5" customHeight="1">
      <c r="A132" s="65" t="s">
        <v>1011</v>
      </c>
      <c r="B132" s="439" t="s">
        <v>1012</v>
      </c>
      <c r="C132" s="439" t="s">
        <v>896</v>
      </c>
      <c r="D132" s="439" t="s">
        <v>1002</v>
      </c>
      <c r="E132" s="439" t="s">
        <v>1003</v>
      </c>
      <c r="F132" s="634" t="s">
        <v>661</v>
      </c>
      <c r="G132" s="439" t="s">
        <v>581</v>
      </c>
      <c r="H132" s="481">
        <v>1</v>
      </c>
      <c r="I132" s="636" t="s">
        <v>1004</v>
      </c>
      <c r="J132" s="636" t="s">
        <v>1004</v>
      </c>
      <c r="K132" s="446" t="s">
        <v>583</v>
      </c>
      <c r="L132" s="440" t="s">
        <v>1005</v>
      </c>
      <c r="M132" s="637"/>
      <c r="N132" s="637"/>
      <c r="O132" s="638">
        <v>0.25</v>
      </c>
      <c r="P132" s="639"/>
      <c r="Q132" s="638"/>
      <c r="R132" s="641"/>
      <c r="S132" s="452">
        <v>13102.57</v>
      </c>
      <c r="T132" s="452">
        <v>8286.7199999999993</v>
      </c>
      <c r="U132" s="424"/>
      <c r="V132" s="421">
        <v>518.75</v>
      </c>
      <c r="W132" s="325">
        <v>-0.93740000000000001</v>
      </c>
      <c r="X132" s="325" t="s">
        <v>1006</v>
      </c>
    </row>
    <row r="133" spans="1:24" s="179" customFormat="1" ht="16.5" customHeight="1">
      <c r="A133" s="65" t="s">
        <v>1013</v>
      </c>
      <c r="B133" s="439" t="s">
        <v>1014</v>
      </c>
      <c r="C133" s="439" t="s">
        <v>906</v>
      </c>
      <c r="D133" s="439" t="s">
        <v>1015</v>
      </c>
      <c r="E133" s="439" t="s">
        <v>1016</v>
      </c>
      <c r="F133" s="634" t="s">
        <v>661</v>
      </c>
      <c r="G133" s="439" t="s">
        <v>581</v>
      </c>
      <c r="H133" s="481">
        <v>1</v>
      </c>
      <c r="I133" s="636" t="s">
        <v>1017</v>
      </c>
      <c r="J133" s="636" t="s">
        <v>1017</v>
      </c>
      <c r="K133" s="446" t="s">
        <v>583</v>
      </c>
      <c r="L133" s="440" t="s">
        <v>725</v>
      </c>
      <c r="M133" s="637"/>
      <c r="N133" s="637"/>
      <c r="O133" s="638">
        <v>0.05</v>
      </c>
      <c r="P133" s="639"/>
      <c r="Q133" s="638"/>
      <c r="R133" s="641"/>
      <c r="S133" s="452">
        <v>10953.41</v>
      </c>
      <c r="T133" s="452">
        <v>8351.93</v>
      </c>
      <c r="U133" s="424"/>
      <c r="V133" s="421">
        <v>103.75</v>
      </c>
      <c r="W133" s="325">
        <v>-0.98760000000000003</v>
      </c>
      <c r="X133" s="325" t="s">
        <v>634</v>
      </c>
    </row>
    <row r="134" spans="1:24" s="179" customFormat="1" ht="16.5" customHeight="1">
      <c r="A134" s="65" t="s">
        <v>1018</v>
      </c>
      <c r="B134" s="439" t="s">
        <v>1019</v>
      </c>
      <c r="C134" s="439" t="s">
        <v>906</v>
      </c>
      <c r="D134" s="439" t="s">
        <v>1015</v>
      </c>
      <c r="E134" s="439" t="s">
        <v>1016</v>
      </c>
      <c r="F134" s="634" t="s">
        <v>661</v>
      </c>
      <c r="G134" s="439" t="s">
        <v>581</v>
      </c>
      <c r="H134" s="481">
        <v>1</v>
      </c>
      <c r="I134" s="636" t="s">
        <v>1017</v>
      </c>
      <c r="J134" s="636" t="s">
        <v>1017</v>
      </c>
      <c r="K134" s="446" t="s">
        <v>583</v>
      </c>
      <c r="L134" s="440" t="s">
        <v>725</v>
      </c>
      <c r="M134" s="637"/>
      <c r="N134" s="637"/>
      <c r="O134" s="638">
        <v>0.05</v>
      </c>
      <c r="P134" s="639"/>
      <c r="Q134" s="638"/>
      <c r="R134" s="641"/>
      <c r="S134" s="452">
        <v>10953.41</v>
      </c>
      <c r="T134" s="452">
        <v>8351.93</v>
      </c>
      <c r="U134" s="424"/>
      <c r="V134" s="421">
        <v>103.75</v>
      </c>
      <c r="W134" s="325">
        <v>-0.98760000000000003</v>
      </c>
      <c r="X134" s="325" t="s">
        <v>634</v>
      </c>
    </row>
    <row r="135" spans="1:24" s="179" customFormat="1" ht="16.5" customHeight="1">
      <c r="A135" s="65" t="s">
        <v>1020</v>
      </c>
      <c r="B135" s="439" t="s">
        <v>1021</v>
      </c>
      <c r="C135" s="439" t="s">
        <v>1022</v>
      </c>
      <c r="D135" s="439" t="s">
        <v>1023</v>
      </c>
      <c r="E135" s="439" t="s">
        <v>661</v>
      </c>
      <c r="F135" s="634" t="s">
        <v>915</v>
      </c>
      <c r="G135" s="439" t="s">
        <v>581</v>
      </c>
      <c r="H135" s="481">
        <v>1</v>
      </c>
      <c r="I135" s="636" t="s">
        <v>582</v>
      </c>
      <c r="J135" s="636" t="s">
        <v>582</v>
      </c>
      <c r="K135" s="446" t="s">
        <v>583</v>
      </c>
      <c r="L135" s="440" t="s">
        <v>584</v>
      </c>
      <c r="M135" s="637"/>
      <c r="N135" s="637"/>
      <c r="O135" s="638">
        <v>3</v>
      </c>
      <c r="P135" s="639"/>
      <c r="Q135" s="638"/>
      <c r="R135" s="641"/>
      <c r="S135" s="452">
        <v>2720606.41</v>
      </c>
      <c r="T135" s="452">
        <v>401115.04</v>
      </c>
      <c r="U135" s="424"/>
      <c r="V135" s="421">
        <v>6225</v>
      </c>
      <c r="W135" s="325">
        <v>-0.98450000000000004</v>
      </c>
      <c r="X135" s="325" t="s">
        <v>585</v>
      </c>
    </row>
    <row r="136" spans="1:24" s="179" customFormat="1" ht="16.5" customHeight="1">
      <c r="A136" s="65" t="s">
        <v>1024</v>
      </c>
      <c r="B136" s="439" t="s">
        <v>1025</v>
      </c>
      <c r="C136" s="439" t="s">
        <v>1022</v>
      </c>
      <c r="D136" s="439" t="s">
        <v>1026</v>
      </c>
      <c r="E136" s="439" t="s">
        <v>661</v>
      </c>
      <c r="F136" s="634" t="s">
        <v>915</v>
      </c>
      <c r="G136" s="439" t="s">
        <v>581</v>
      </c>
      <c r="H136" s="481">
        <v>1</v>
      </c>
      <c r="I136" s="636" t="s">
        <v>582</v>
      </c>
      <c r="J136" s="636" t="s">
        <v>582</v>
      </c>
      <c r="K136" s="446" t="s">
        <v>583</v>
      </c>
      <c r="L136" s="440" t="s">
        <v>584</v>
      </c>
      <c r="M136" s="637"/>
      <c r="N136" s="637"/>
      <c r="O136" s="638">
        <v>4</v>
      </c>
      <c r="P136" s="639"/>
      <c r="Q136" s="638"/>
      <c r="R136" s="641"/>
      <c r="S136" s="452">
        <v>3766799.21</v>
      </c>
      <c r="T136" s="452">
        <v>555361.48</v>
      </c>
      <c r="U136" s="424"/>
      <c r="V136" s="421">
        <v>8300</v>
      </c>
      <c r="W136" s="325">
        <v>-0.98509999999999998</v>
      </c>
      <c r="X136" s="325" t="s">
        <v>585</v>
      </c>
    </row>
    <row r="137" spans="1:24" s="179" customFormat="1" ht="16.5" customHeight="1">
      <c r="A137" s="65" t="s">
        <v>1027</v>
      </c>
      <c r="B137" s="439" t="s">
        <v>1028</v>
      </c>
      <c r="C137" s="439" t="s">
        <v>919</v>
      </c>
      <c r="D137" s="439" t="s">
        <v>1029</v>
      </c>
      <c r="E137" s="439" t="s">
        <v>1030</v>
      </c>
      <c r="F137" s="634" t="s">
        <v>661</v>
      </c>
      <c r="G137" s="439" t="s">
        <v>581</v>
      </c>
      <c r="H137" s="481">
        <v>1</v>
      </c>
      <c r="I137" s="636" t="s">
        <v>866</v>
      </c>
      <c r="J137" s="636" t="s">
        <v>866</v>
      </c>
      <c r="K137" s="446" t="s">
        <v>583</v>
      </c>
      <c r="L137" s="440" t="s">
        <v>584</v>
      </c>
      <c r="M137" s="637"/>
      <c r="N137" s="637"/>
      <c r="O137" s="638">
        <v>0.3</v>
      </c>
      <c r="P137" s="639"/>
      <c r="Q137" s="638"/>
      <c r="R137" s="641"/>
      <c r="S137" s="452">
        <v>948485.7</v>
      </c>
      <c r="T137" s="452">
        <v>663940.18999999994</v>
      </c>
      <c r="U137" s="424"/>
      <c r="V137" s="421">
        <v>622.5</v>
      </c>
      <c r="W137" s="325">
        <v>-0.99909999999999999</v>
      </c>
      <c r="X137" s="325" t="s">
        <v>790</v>
      </c>
    </row>
    <row r="138" spans="1:24" s="179" customFormat="1" ht="16.5" customHeight="1">
      <c r="A138" s="65" t="s">
        <v>1031</v>
      </c>
      <c r="B138" s="439" t="s">
        <v>1032</v>
      </c>
      <c r="C138" s="439" t="s">
        <v>919</v>
      </c>
      <c r="D138" s="439" t="s">
        <v>1033</v>
      </c>
      <c r="E138" s="439" t="s">
        <v>1034</v>
      </c>
      <c r="F138" s="634" t="s">
        <v>661</v>
      </c>
      <c r="G138" s="439" t="s">
        <v>581</v>
      </c>
      <c r="H138" s="481">
        <v>1</v>
      </c>
      <c r="I138" s="636" t="s">
        <v>582</v>
      </c>
      <c r="J138" s="636" t="s">
        <v>582</v>
      </c>
      <c r="K138" s="446" t="s">
        <v>583</v>
      </c>
      <c r="L138" s="440" t="s">
        <v>584</v>
      </c>
      <c r="M138" s="637"/>
      <c r="N138" s="637"/>
      <c r="O138" s="638">
        <v>1</v>
      </c>
      <c r="P138" s="639"/>
      <c r="Q138" s="638"/>
      <c r="R138" s="641"/>
      <c r="S138" s="452">
        <v>1699452.51</v>
      </c>
      <c r="T138" s="452">
        <v>757672.97</v>
      </c>
      <c r="U138" s="424"/>
      <c r="V138" s="421">
        <v>2075</v>
      </c>
      <c r="W138" s="325">
        <v>-0.99729999999999996</v>
      </c>
      <c r="X138" s="325" t="s">
        <v>585</v>
      </c>
    </row>
    <row r="139" spans="1:24" s="179" customFormat="1" ht="16.5" customHeight="1">
      <c r="A139" s="65" t="s">
        <v>1035</v>
      </c>
      <c r="B139" s="439" t="s">
        <v>1036</v>
      </c>
      <c r="C139" s="439" t="s">
        <v>896</v>
      </c>
      <c r="D139" s="439" t="s">
        <v>1037</v>
      </c>
      <c r="E139" s="439" t="s">
        <v>1038</v>
      </c>
      <c r="F139" s="634" t="s">
        <v>661</v>
      </c>
      <c r="G139" s="439" t="s">
        <v>581</v>
      </c>
      <c r="H139" s="481">
        <v>1</v>
      </c>
      <c r="I139" s="636" t="s">
        <v>833</v>
      </c>
      <c r="J139" s="636" t="s">
        <v>833</v>
      </c>
      <c r="K139" s="446" t="s">
        <v>583</v>
      </c>
      <c r="L139" s="440" t="s">
        <v>584</v>
      </c>
      <c r="M139" s="637"/>
      <c r="N139" s="637"/>
      <c r="O139" s="638">
        <v>0.13</v>
      </c>
      <c r="P139" s="639"/>
      <c r="Q139" s="638"/>
      <c r="R139" s="641"/>
      <c r="S139" s="452">
        <v>1135042.74</v>
      </c>
      <c r="T139" s="452">
        <v>473947.81</v>
      </c>
      <c r="U139" s="424"/>
      <c r="V139" s="421">
        <v>269.75</v>
      </c>
      <c r="W139" s="325">
        <v>-0.99939999999999996</v>
      </c>
      <c r="X139" s="325" t="s">
        <v>1039</v>
      </c>
    </row>
    <row r="140" spans="1:24" s="179" customFormat="1" ht="16.5" customHeight="1">
      <c r="A140" s="65" t="s">
        <v>1040</v>
      </c>
      <c r="B140" s="439" t="s">
        <v>1041</v>
      </c>
      <c r="C140" s="439" t="s">
        <v>896</v>
      </c>
      <c r="D140" s="439" t="s">
        <v>1042</v>
      </c>
      <c r="E140" s="439" t="s">
        <v>1043</v>
      </c>
      <c r="F140" s="634" t="s">
        <v>661</v>
      </c>
      <c r="G140" s="439" t="s">
        <v>581</v>
      </c>
      <c r="H140" s="481">
        <v>1</v>
      </c>
      <c r="I140" s="636" t="s">
        <v>789</v>
      </c>
      <c r="J140" s="636" t="s">
        <v>789</v>
      </c>
      <c r="K140" s="446" t="s">
        <v>583</v>
      </c>
      <c r="L140" s="440" t="s">
        <v>584</v>
      </c>
      <c r="M140" s="637"/>
      <c r="N140" s="637"/>
      <c r="O140" s="638">
        <v>15</v>
      </c>
      <c r="P140" s="639"/>
      <c r="Q140" s="638"/>
      <c r="R140" s="641"/>
      <c r="S140" s="452">
        <v>2054986.75</v>
      </c>
      <c r="T140" s="452">
        <v>637290.63</v>
      </c>
      <c r="U140" s="424"/>
      <c r="V140" s="421">
        <v>31125</v>
      </c>
      <c r="W140" s="325">
        <v>-0.95120000000000005</v>
      </c>
      <c r="X140" s="325" t="s">
        <v>790</v>
      </c>
    </row>
    <row r="141" spans="1:24" s="179" customFormat="1" ht="16.5" customHeight="1">
      <c r="A141" s="65" t="s">
        <v>1044</v>
      </c>
      <c r="B141" s="439" t="s">
        <v>1045</v>
      </c>
      <c r="C141" s="439" t="s">
        <v>896</v>
      </c>
      <c r="D141" s="439" t="s">
        <v>1046</v>
      </c>
      <c r="E141" s="439" t="s">
        <v>1047</v>
      </c>
      <c r="F141" s="634" t="s">
        <v>661</v>
      </c>
      <c r="G141" s="439" t="s">
        <v>581</v>
      </c>
      <c r="H141" s="481">
        <v>1</v>
      </c>
      <c r="I141" s="636" t="s">
        <v>998</v>
      </c>
      <c r="J141" s="636" t="s">
        <v>998</v>
      </c>
      <c r="K141" s="446" t="s">
        <v>583</v>
      </c>
      <c r="L141" s="440" t="s">
        <v>669</v>
      </c>
      <c r="M141" s="637"/>
      <c r="N141" s="637"/>
      <c r="O141" s="638">
        <v>46</v>
      </c>
      <c r="P141" s="639"/>
      <c r="Q141" s="638"/>
      <c r="R141" s="641"/>
      <c r="S141" s="452">
        <v>712820.51</v>
      </c>
      <c r="T141" s="452">
        <v>304394.03999999998</v>
      </c>
      <c r="U141" s="424"/>
      <c r="V141" s="421">
        <v>95450</v>
      </c>
      <c r="W141" s="325">
        <v>-0.68640000000000001</v>
      </c>
      <c r="X141" s="325" t="s">
        <v>999</v>
      </c>
    </row>
    <row r="142" spans="1:24" s="179" customFormat="1" ht="16.5" customHeight="1">
      <c r="A142" s="65" t="s">
        <v>1048</v>
      </c>
      <c r="B142" s="439" t="s">
        <v>1049</v>
      </c>
      <c r="C142" s="439" t="s">
        <v>919</v>
      </c>
      <c r="D142" s="439" t="s">
        <v>1050</v>
      </c>
      <c r="E142" s="439" t="s">
        <v>661</v>
      </c>
      <c r="F142" s="634" t="s">
        <v>661</v>
      </c>
      <c r="G142" s="439" t="s">
        <v>581</v>
      </c>
      <c r="H142" s="481">
        <v>1</v>
      </c>
      <c r="I142" s="636" t="s">
        <v>655</v>
      </c>
      <c r="J142" s="636" t="s">
        <v>655</v>
      </c>
      <c r="K142" s="446" t="s">
        <v>583</v>
      </c>
      <c r="L142" s="440" t="s">
        <v>725</v>
      </c>
      <c r="M142" s="637"/>
      <c r="N142" s="637"/>
      <c r="O142" s="638">
        <v>1</v>
      </c>
      <c r="P142" s="639"/>
      <c r="Q142" s="638"/>
      <c r="R142" s="641"/>
      <c r="S142" s="452">
        <v>2768205.8</v>
      </c>
      <c r="T142" s="452">
        <v>138410.29</v>
      </c>
      <c r="U142" s="424"/>
      <c r="V142" s="421">
        <v>2075</v>
      </c>
      <c r="W142" s="325">
        <v>-0.98499999999999999</v>
      </c>
      <c r="X142" s="325" t="s">
        <v>634</v>
      </c>
    </row>
    <row r="143" spans="1:24" s="179" customFormat="1" ht="16.5" customHeight="1">
      <c r="A143" s="65" t="s">
        <v>1051</v>
      </c>
      <c r="B143" s="439" t="s">
        <v>1052</v>
      </c>
      <c r="C143" s="439" t="s">
        <v>906</v>
      </c>
      <c r="D143" s="439" t="s">
        <v>1053</v>
      </c>
      <c r="E143" s="439" t="s">
        <v>1054</v>
      </c>
      <c r="F143" s="634" t="s">
        <v>661</v>
      </c>
      <c r="G143" s="439" t="s">
        <v>581</v>
      </c>
      <c r="H143" s="481">
        <v>1</v>
      </c>
      <c r="I143" s="636" t="s">
        <v>1055</v>
      </c>
      <c r="J143" s="636" t="s">
        <v>1055</v>
      </c>
      <c r="K143" s="446" t="s">
        <v>583</v>
      </c>
      <c r="L143" s="440" t="s">
        <v>725</v>
      </c>
      <c r="M143" s="637"/>
      <c r="N143" s="637"/>
      <c r="O143" s="638">
        <v>0.08</v>
      </c>
      <c r="P143" s="639"/>
      <c r="Q143" s="638"/>
      <c r="R143" s="641"/>
      <c r="S143" s="452">
        <v>150977.35999999999</v>
      </c>
      <c r="T143" s="452">
        <v>66292.34</v>
      </c>
      <c r="U143" s="424"/>
      <c r="V143" s="421">
        <v>166</v>
      </c>
      <c r="W143" s="325">
        <v>-0.99750000000000005</v>
      </c>
      <c r="X143" s="325" t="s">
        <v>634</v>
      </c>
    </row>
    <row r="144" spans="1:24" s="179" customFormat="1" ht="16.5" customHeight="1">
      <c r="A144" s="65" t="s">
        <v>1056</v>
      </c>
      <c r="B144" s="439" t="s">
        <v>1057</v>
      </c>
      <c r="C144" s="439" t="s">
        <v>906</v>
      </c>
      <c r="D144" s="439" t="s">
        <v>1053</v>
      </c>
      <c r="E144" s="439" t="s">
        <v>1054</v>
      </c>
      <c r="F144" s="634" t="s">
        <v>661</v>
      </c>
      <c r="G144" s="439" t="s">
        <v>581</v>
      </c>
      <c r="H144" s="481">
        <v>1</v>
      </c>
      <c r="I144" s="636" t="s">
        <v>1055</v>
      </c>
      <c r="J144" s="636" t="s">
        <v>1055</v>
      </c>
      <c r="K144" s="446" t="s">
        <v>583</v>
      </c>
      <c r="L144" s="440" t="s">
        <v>725</v>
      </c>
      <c r="M144" s="637"/>
      <c r="N144" s="637"/>
      <c r="O144" s="638">
        <v>0.08</v>
      </c>
      <c r="P144" s="639"/>
      <c r="Q144" s="638"/>
      <c r="R144" s="641"/>
      <c r="S144" s="452">
        <v>150977.35999999999</v>
      </c>
      <c r="T144" s="452">
        <v>66292.34</v>
      </c>
      <c r="U144" s="424"/>
      <c r="V144" s="421">
        <v>166</v>
      </c>
      <c r="W144" s="325">
        <v>-0.99750000000000005</v>
      </c>
      <c r="X144" s="325" t="s">
        <v>634</v>
      </c>
    </row>
    <row r="145" spans="1:24" s="179" customFormat="1" ht="16.5" customHeight="1">
      <c r="A145" s="65" t="s">
        <v>1058</v>
      </c>
      <c r="B145" s="439" t="s">
        <v>1059</v>
      </c>
      <c r="C145" s="439" t="s">
        <v>906</v>
      </c>
      <c r="D145" s="439" t="s">
        <v>1060</v>
      </c>
      <c r="E145" s="439" t="s">
        <v>1061</v>
      </c>
      <c r="F145" s="634" t="s">
        <v>661</v>
      </c>
      <c r="G145" s="439" t="s">
        <v>581</v>
      </c>
      <c r="H145" s="481">
        <v>1</v>
      </c>
      <c r="I145" s="636" t="s">
        <v>1062</v>
      </c>
      <c r="J145" s="636" t="s">
        <v>1062</v>
      </c>
      <c r="K145" s="446" t="s">
        <v>583</v>
      </c>
      <c r="L145" s="440" t="s">
        <v>669</v>
      </c>
      <c r="M145" s="637"/>
      <c r="N145" s="637"/>
      <c r="O145" s="638">
        <v>4</v>
      </c>
      <c r="P145" s="639"/>
      <c r="Q145" s="638"/>
      <c r="R145" s="641"/>
      <c r="S145" s="452">
        <v>1397435.9</v>
      </c>
      <c r="T145" s="452">
        <v>723146.5</v>
      </c>
      <c r="U145" s="424"/>
      <c r="V145" s="421">
        <v>8300</v>
      </c>
      <c r="W145" s="325">
        <v>-0.98850000000000005</v>
      </c>
      <c r="X145" s="325" t="s">
        <v>670</v>
      </c>
    </row>
    <row r="146" spans="1:24" s="179" customFormat="1" ht="16.5" customHeight="1">
      <c r="A146" s="65" t="s">
        <v>1063</v>
      </c>
      <c r="B146" s="439" t="s">
        <v>1064</v>
      </c>
      <c r="C146" s="439" t="s">
        <v>906</v>
      </c>
      <c r="D146" s="439" t="s">
        <v>1065</v>
      </c>
      <c r="E146" s="439" t="s">
        <v>1066</v>
      </c>
      <c r="F146" s="634" t="s">
        <v>661</v>
      </c>
      <c r="G146" s="439" t="s">
        <v>581</v>
      </c>
      <c r="H146" s="481">
        <v>1</v>
      </c>
      <c r="I146" s="636" t="s">
        <v>1067</v>
      </c>
      <c r="J146" s="636" t="s">
        <v>1067</v>
      </c>
      <c r="K146" s="446" t="s">
        <v>583</v>
      </c>
      <c r="L146" s="440" t="s">
        <v>725</v>
      </c>
      <c r="M146" s="637"/>
      <c r="N146" s="637"/>
      <c r="O146" s="638">
        <v>6.5</v>
      </c>
      <c r="P146" s="639"/>
      <c r="Q146" s="638"/>
      <c r="R146" s="641"/>
      <c r="S146" s="452">
        <v>521717.15</v>
      </c>
      <c r="T146" s="452">
        <v>367301</v>
      </c>
      <c r="U146" s="424"/>
      <c r="V146" s="421">
        <v>13487.5</v>
      </c>
      <c r="W146" s="325">
        <v>-0.96330000000000005</v>
      </c>
      <c r="X146" s="325" t="s">
        <v>1068</v>
      </c>
    </row>
    <row r="147" spans="1:24" s="179" customFormat="1" ht="16.5" customHeight="1">
      <c r="A147" s="65" t="s">
        <v>1069</v>
      </c>
      <c r="B147" s="439" t="s">
        <v>1070</v>
      </c>
      <c r="C147" s="439" t="s">
        <v>896</v>
      </c>
      <c r="D147" s="439" t="s">
        <v>1071</v>
      </c>
      <c r="E147" s="439" t="s">
        <v>1072</v>
      </c>
      <c r="F147" s="634" t="s">
        <v>661</v>
      </c>
      <c r="G147" s="439" t="s">
        <v>581</v>
      </c>
      <c r="H147" s="481">
        <v>1</v>
      </c>
      <c r="I147" s="636" t="s">
        <v>998</v>
      </c>
      <c r="J147" s="636" t="s">
        <v>998</v>
      </c>
      <c r="K147" s="446" t="s">
        <v>583</v>
      </c>
      <c r="L147" s="440" t="s">
        <v>669</v>
      </c>
      <c r="M147" s="637"/>
      <c r="N147" s="637"/>
      <c r="O147" s="638">
        <v>3</v>
      </c>
      <c r="P147" s="639"/>
      <c r="Q147" s="638"/>
      <c r="R147" s="641"/>
      <c r="S147" s="452">
        <v>264957.26</v>
      </c>
      <c r="T147" s="452">
        <v>129361.33</v>
      </c>
      <c r="U147" s="424"/>
      <c r="V147" s="421">
        <v>6225</v>
      </c>
      <c r="W147" s="325">
        <v>-0.95189999999999997</v>
      </c>
      <c r="X147" s="325" t="s">
        <v>1073</v>
      </c>
    </row>
    <row r="148" spans="1:24" s="179" customFormat="1" ht="16.5" customHeight="1">
      <c r="A148" s="65" t="s">
        <v>1074</v>
      </c>
      <c r="B148" s="439" t="s">
        <v>1075</v>
      </c>
      <c r="C148" s="439" t="s">
        <v>896</v>
      </c>
      <c r="D148" s="439" t="s">
        <v>1076</v>
      </c>
      <c r="E148" s="439" t="s">
        <v>1077</v>
      </c>
      <c r="F148" s="634" t="s">
        <v>661</v>
      </c>
      <c r="G148" s="439" t="s">
        <v>581</v>
      </c>
      <c r="H148" s="481">
        <v>1</v>
      </c>
      <c r="I148" s="636" t="s">
        <v>1078</v>
      </c>
      <c r="J148" s="636" t="s">
        <v>1078</v>
      </c>
      <c r="K148" s="446" t="s">
        <v>583</v>
      </c>
      <c r="L148" s="440" t="s">
        <v>669</v>
      </c>
      <c r="M148" s="637"/>
      <c r="N148" s="637"/>
      <c r="O148" s="638">
        <v>4</v>
      </c>
      <c r="P148" s="639"/>
      <c r="Q148" s="638"/>
      <c r="R148" s="641"/>
      <c r="S148" s="452">
        <v>147513.57999999999</v>
      </c>
      <c r="T148" s="452">
        <v>87454.56</v>
      </c>
      <c r="U148" s="424"/>
      <c r="V148" s="421">
        <v>8300</v>
      </c>
      <c r="W148" s="325">
        <v>-0.90510000000000002</v>
      </c>
      <c r="X148" s="325" t="s">
        <v>670</v>
      </c>
    </row>
    <row r="149" spans="1:24" s="179" customFormat="1" ht="16.5" customHeight="1">
      <c r="A149" s="65" t="s">
        <v>1079</v>
      </c>
      <c r="B149" s="439" t="s">
        <v>1080</v>
      </c>
      <c r="C149" s="439" t="s">
        <v>896</v>
      </c>
      <c r="D149" s="439" t="s">
        <v>1081</v>
      </c>
      <c r="E149" s="439" t="s">
        <v>1082</v>
      </c>
      <c r="F149" s="634" t="s">
        <v>661</v>
      </c>
      <c r="G149" s="439" t="s">
        <v>581</v>
      </c>
      <c r="H149" s="481">
        <v>1</v>
      </c>
      <c r="I149" s="636" t="s">
        <v>1083</v>
      </c>
      <c r="J149" s="636" t="s">
        <v>1083</v>
      </c>
      <c r="K149" s="446" t="s">
        <v>583</v>
      </c>
      <c r="L149" s="440" t="s">
        <v>725</v>
      </c>
      <c r="M149" s="637">
        <v>1</v>
      </c>
      <c r="N149" s="637"/>
      <c r="O149" s="638">
        <v>5</v>
      </c>
      <c r="P149" s="639"/>
      <c r="Q149" s="638"/>
      <c r="R149" s="641"/>
      <c r="S149" s="452">
        <v>1294912.93</v>
      </c>
      <c r="T149" s="452">
        <v>941239.98</v>
      </c>
      <c r="U149" s="424"/>
      <c r="V149" s="421">
        <v>19725</v>
      </c>
      <c r="W149" s="325">
        <v>-0.97899999999999998</v>
      </c>
      <c r="X149" s="325" t="s">
        <v>763</v>
      </c>
    </row>
    <row r="150" spans="1:24" s="179" customFormat="1" ht="16.5" customHeight="1">
      <c r="A150" s="65" t="s">
        <v>1084</v>
      </c>
      <c r="B150" s="439" t="s">
        <v>1085</v>
      </c>
      <c r="C150" s="439" t="s">
        <v>1086</v>
      </c>
      <c r="D150" s="439" t="s">
        <v>1087</v>
      </c>
      <c r="E150" s="439" t="s">
        <v>1088</v>
      </c>
      <c r="F150" s="634" t="s">
        <v>915</v>
      </c>
      <c r="G150" s="439" t="s">
        <v>581</v>
      </c>
      <c r="H150" s="481">
        <v>1</v>
      </c>
      <c r="I150" s="636" t="s">
        <v>833</v>
      </c>
      <c r="J150" s="636" t="s">
        <v>833</v>
      </c>
      <c r="K150" s="446" t="s">
        <v>583</v>
      </c>
      <c r="L150" s="440" t="s">
        <v>584</v>
      </c>
      <c r="M150" s="637"/>
      <c r="N150" s="637"/>
      <c r="O150" s="638">
        <v>0.1</v>
      </c>
      <c r="P150" s="639"/>
      <c r="Q150" s="638"/>
      <c r="R150" s="641"/>
      <c r="S150" s="452">
        <v>253328.21</v>
      </c>
      <c r="T150" s="452">
        <v>150043.93</v>
      </c>
      <c r="U150" s="424"/>
      <c r="V150" s="421">
        <v>207.5</v>
      </c>
      <c r="W150" s="325">
        <v>-0.99860000000000004</v>
      </c>
      <c r="X150" s="325" t="s">
        <v>1089</v>
      </c>
    </row>
    <row r="151" spans="1:24" s="179" customFormat="1" ht="16.5" customHeight="1">
      <c r="A151" s="65" t="s">
        <v>1090</v>
      </c>
      <c r="B151" s="439" t="s">
        <v>1091</v>
      </c>
      <c r="C151" s="439" t="s">
        <v>1022</v>
      </c>
      <c r="D151" s="439" t="s">
        <v>1092</v>
      </c>
      <c r="E151" s="439" t="s">
        <v>1093</v>
      </c>
      <c r="F151" s="634" t="s">
        <v>915</v>
      </c>
      <c r="G151" s="439" t="s">
        <v>581</v>
      </c>
      <c r="H151" s="481">
        <v>1</v>
      </c>
      <c r="I151" s="636" t="s">
        <v>789</v>
      </c>
      <c r="J151" s="636" t="s">
        <v>789</v>
      </c>
      <c r="K151" s="446" t="s">
        <v>583</v>
      </c>
      <c r="L151" s="440" t="s">
        <v>584</v>
      </c>
      <c r="M151" s="637"/>
      <c r="N151" s="637"/>
      <c r="O151" s="638">
        <v>0.1</v>
      </c>
      <c r="P151" s="639"/>
      <c r="Q151" s="638"/>
      <c r="R151" s="641"/>
      <c r="S151" s="452">
        <v>263583.01</v>
      </c>
      <c r="T151" s="452">
        <v>67754.42</v>
      </c>
      <c r="U151" s="424"/>
      <c r="V151" s="421">
        <v>207.5</v>
      </c>
      <c r="W151" s="325">
        <v>-0.99690000000000001</v>
      </c>
      <c r="X151" s="325" t="s">
        <v>790</v>
      </c>
    </row>
    <row r="152" spans="1:24" s="179" customFormat="1" ht="16.5" customHeight="1">
      <c r="A152" s="65" t="s">
        <v>1094</v>
      </c>
      <c r="B152" s="439" t="s">
        <v>1095</v>
      </c>
      <c r="C152" s="439" t="s">
        <v>919</v>
      </c>
      <c r="D152" s="439" t="s">
        <v>1096</v>
      </c>
      <c r="E152" s="439" t="s">
        <v>1097</v>
      </c>
      <c r="F152" s="634" t="s">
        <v>661</v>
      </c>
      <c r="G152" s="439" t="s">
        <v>581</v>
      </c>
      <c r="H152" s="481">
        <v>1</v>
      </c>
      <c r="I152" s="636" t="s">
        <v>789</v>
      </c>
      <c r="J152" s="636" t="s">
        <v>789</v>
      </c>
      <c r="K152" s="446" t="s">
        <v>583</v>
      </c>
      <c r="L152" s="440" t="s">
        <v>584</v>
      </c>
      <c r="M152" s="637"/>
      <c r="N152" s="637"/>
      <c r="O152" s="638">
        <v>0.3</v>
      </c>
      <c r="P152" s="639"/>
      <c r="Q152" s="638"/>
      <c r="R152" s="641"/>
      <c r="S152" s="452">
        <v>365340.97</v>
      </c>
      <c r="T152" s="452">
        <v>113299.14</v>
      </c>
      <c r="U152" s="424"/>
      <c r="V152" s="421">
        <v>622.5</v>
      </c>
      <c r="W152" s="325">
        <v>-0.99450000000000005</v>
      </c>
      <c r="X152" s="325" t="s">
        <v>790</v>
      </c>
    </row>
    <row r="153" spans="1:24" s="179" customFormat="1" ht="16.5" customHeight="1">
      <c r="A153" s="65" t="s">
        <v>1098</v>
      </c>
      <c r="B153" s="439" t="s">
        <v>1099</v>
      </c>
      <c r="C153" s="439" t="s">
        <v>919</v>
      </c>
      <c r="D153" s="439" t="s">
        <v>1096</v>
      </c>
      <c r="E153" s="439" t="s">
        <v>1100</v>
      </c>
      <c r="F153" s="634" t="s">
        <v>661</v>
      </c>
      <c r="G153" s="439" t="s">
        <v>581</v>
      </c>
      <c r="H153" s="481">
        <v>1</v>
      </c>
      <c r="I153" s="636" t="s">
        <v>789</v>
      </c>
      <c r="J153" s="636" t="s">
        <v>789</v>
      </c>
      <c r="K153" s="446" t="s">
        <v>583</v>
      </c>
      <c r="L153" s="440" t="s">
        <v>584</v>
      </c>
      <c r="M153" s="637"/>
      <c r="N153" s="637"/>
      <c r="O153" s="638">
        <v>0.3</v>
      </c>
      <c r="P153" s="639"/>
      <c r="Q153" s="638"/>
      <c r="R153" s="641"/>
      <c r="S153" s="452">
        <v>365340.97</v>
      </c>
      <c r="T153" s="452">
        <v>113299.14</v>
      </c>
      <c r="U153" s="424"/>
      <c r="V153" s="421">
        <v>622.5</v>
      </c>
      <c r="W153" s="325">
        <v>-0.99450000000000005</v>
      </c>
      <c r="X153" s="325" t="s">
        <v>790</v>
      </c>
    </row>
    <row r="154" spans="1:24" s="179" customFormat="1" ht="16.5" customHeight="1">
      <c r="A154" s="65" t="s">
        <v>1101</v>
      </c>
      <c r="B154" s="439" t="s">
        <v>1102</v>
      </c>
      <c r="C154" s="439" t="s">
        <v>896</v>
      </c>
      <c r="D154" s="439" t="s">
        <v>1042</v>
      </c>
      <c r="E154" s="439" t="s">
        <v>1103</v>
      </c>
      <c r="F154" s="634" t="s">
        <v>661</v>
      </c>
      <c r="G154" s="439" t="s">
        <v>581</v>
      </c>
      <c r="H154" s="481">
        <v>1</v>
      </c>
      <c r="I154" s="636" t="s">
        <v>789</v>
      </c>
      <c r="J154" s="636" t="s">
        <v>789</v>
      </c>
      <c r="K154" s="446" t="s">
        <v>583</v>
      </c>
      <c r="L154" s="440" t="s">
        <v>584</v>
      </c>
      <c r="M154" s="637"/>
      <c r="N154" s="637"/>
      <c r="O154" s="638">
        <v>10</v>
      </c>
      <c r="P154" s="639"/>
      <c r="Q154" s="638"/>
      <c r="R154" s="641"/>
      <c r="S154" s="452">
        <v>504161.02</v>
      </c>
      <c r="T154" s="452">
        <v>156350</v>
      </c>
      <c r="U154" s="424"/>
      <c r="V154" s="421">
        <v>20750</v>
      </c>
      <c r="W154" s="325">
        <v>-0.86729999999999996</v>
      </c>
      <c r="X154" s="325" t="s">
        <v>790</v>
      </c>
    </row>
    <row r="155" spans="1:24" s="179" customFormat="1" ht="16.5" customHeight="1">
      <c r="A155" s="65" t="s">
        <v>1104</v>
      </c>
      <c r="B155" s="439" t="s">
        <v>1105</v>
      </c>
      <c r="C155" s="439" t="s">
        <v>896</v>
      </c>
      <c r="D155" s="439" t="s">
        <v>1106</v>
      </c>
      <c r="E155" s="439" t="s">
        <v>1107</v>
      </c>
      <c r="F155" s="634" t="s">
        <v>661</v>
      </c>
      <c r="G155" s="439" t="s">
        <v>581</v>
      </c>
      <c r="H155" s="481">
        <v>1</v>
      </c>
      <c r="I155" s="636" t="s">
        <v>789</v>
      </c>
      <c r="J155" s="636" t="s">
        <v>789</v>
      </c>
      <c r="K155" s="446" t="s">
        <v>583</v>
      </c>
      <c r="L155" s="440" t="s">
        <v>584</v>
      </c>
      <c r="M155" s="637"/>
      <c r="N155" s="637"/>
      <c r="O155" s="638">
        <v>0.3</v>
      </c>
      <c r="P155" s="639"/>
      <c r="Q155" s="638"/>
      <c r="R155" s="641"/>
      <c r="S155" s="452">
        <v>685085.69</v>
      </c>
      <c r="T155" s="452">
        <v>212458.05</v>
      </c>
      <c r="U155" s="424"/>
      <c r="V155" s="421">
        <v>622.5</v>
      </c>
      <c r="W155" s="325">
        <v>-0.99709999999999999</v>
      </c>
      <c r="X155" s="325" t="s">
        <v>790</v>
      </c>
    </row>
    <row r="156" spans="1:24" s="179" customFormat="1" ht="16.5" customHeight="1">
      <c r="A156" s="65" t="s">
        <v>1108</v>
      </c>
      <c r="B156" s="439" t="s">
        <v>1109</v>
      </c>
      <c r="C156" s="439" t="s">
        <v>896</v>
      </c>
      <c r="D156" s="439" t="s">
        <v>1110</v>
      </c>
      <c r="E156" s="439"/>
      <c r="F156" s="634" t="s">
        <v>661</v>
      </c>
      <c r="G156" s="439" t="s">
        <v>581</v>
      </c>
      <c r="H156" s="481">
        <v>1</v>
      </c>
      <c r="I156" s="636" t="s">
        <v>866</v>
      </c>
      <c r="J156" s="636" t="s">
        <v>866</v>
      </c>
      <c r="K156" s="446" t="s">
        <v>583</v>
      </c>
      <c r="L156" s="440" t="s">
        <v>584</v>
      </c>
      <c r="M156" s="637"/>
      <c r="N156" s="637"/>
      <c r="O156" s="638">
        <v>0.1</v>
      </c>
      <c r="P156" s="639"/>
      <c r="Q156" s="638"/>
      <c r="R156" s="641"/>
      <c r="S156" s="452">
        <v>242837.61</v>
      </c>
      <c r="T156" s="452">
        <v>169986.57</v>
      </c>
      <c r="U156" s="424"/>
      <c r="V156" s="421">
        <v>207.5</v>
      </c>
      <c r="W156" s="325">
        <v>-0.99880000000000002</v>
      </c>
      <c r="X156" s="325" t="s">
        <v>790</v>
      </c>
    </row>
    <row r="157" spans="1:24" s="179" customFormat="1" ht="16.5" customHeight="1">
      <c r="A157" s="65" t="s">
        <v>1111</v>
      </c>
      <c r="B157" s="439" t="s">
        <v>1112</v>
      </c>
      <c r="C157" s="439" t="s">
        <v>877</v>
      </c>
      <c r="D157" s="439" t="s">
        <v>1113</v>
      </c>
      <c r="E157" s="439" t="s">
        <v>1114</v>
      </c>
      <c r="F157" s="634" t="s">
        <v>661</v>
      </c>
      <c r="G157" s="439" t="s">
        <v>581</v>
      </c>
      <c r="H157" s="481">
        <v>1</v>
      </c>
      <c r="I157" s="636" t="s">
        <v>582</v>
      </c>
      <c r="J157" s="636" t="s">
        <v>582</v>
      </c>
      <c r="K157" s="446" t="s">
        <v>583</v>
      </c>
      <c r="L157" s="440" t="s">
        <v>584</v>
      </c>
      <c r="M157" s="637"/>
      <c r="N157" s="637"/>
      <c r="O157" s="638">
        <v>0.35</v>
      </c>
      <c r="P157" s="639"/>
      <c r="Q157" s="638"/>
      <c r="R157" s="641"/>
      <c r="S157" s="452">
        <v>3189.25</v>
      </c>
      <c r="T157" s="452">
        <v>664.44</v>
      </c>
      <c r="U157" s="424"/>
      <c r="V157" s="421">
        <v>726.25</v>
      </c>
      <c r="W157" s="325">
        <v>9.2999999999999999E-2</v>
      </c>
      <c r="X157" s="325" t="s">
        <v>1115</v>
      </c>
    </row>
    <row r="158" spans="1:24" s="179" customFormat="1" ht="16.5" customHeight="1">
      <c r="A158" s="65" t="s">
        <v>1116</v>
      </c>
      <c r="B158" s="439" t="s">
        <v>1117</v>
      </c>
      <c r="C158" s="439" t="s">
        <v>877</v>
      </c>
      <c r="D158" s="439" t="s">
        <v>1118</v>
      </c>
      <c r="E158" s="439" t="s">
        <v>1119</v>
      </c>
      <c r="F158" s="634" t="s">
        <v>661</v>
      </c>
      <c r="G158" s="439" t="s">
        <v>581</v>
      </c>
      <c r="H158" s="481">
        <v>1</v>
      </c>
      <c r="I158" s="636" t="s">
        <v>582</v>
      </c>
      <c r="J158" s="636" t="s">
        <v>582</v>
      </c>
      <c r="K158" s="446" t="s">
        <v>583</v>
      </c>
      <c r="L158" s="440" t="s">
        <v>584</v>
      </c>
      <c r="M158" s="637"/>
      <c r="N158" s="637"/>
      <c r="O158" s="638">
        <v>3</v>
      </c>
      <c r="P158" s="639"/>
      <c r="Q158" s="638"/>
      <c r="R158" s="641"/>
      <c r="S158" s="452">
        <v>173437.98</v>
      </c>
      <c r="T158" s="452">
        <v>8671.9</v>
      </c>
      <c r="U158" s="424"/>
      <c r="V158" s="421">
        <v>6225</v>
      </c>
      <c r="W158" s="325">
        <v>-0.28220000000000001</v>
      </c>
      <c r="X158" s="325" t="s">
        <v>1115</v>
      </c>
    </row>
    <row r="159" spans="1:24" s="179" customFormat="1" ht="16.5" customHeight="1">
      <c r="A159" s="65" t="s">
        <v>1120</v>
      </c>
      <c r="B159" s="439" t="s">
        <v>1121</v>
      </c>
      <c r="C159" s="439" t="s">
        <v>877</v>
      </c>
      <c r="D159" s="439" t="s">
        <v>1122</v>
      </c>
      <c r="E159" s="439" t="s">
        <v>1123</v>
      </c>
      <c r="F159" s="634" t="s">
        <v>661</v>
      </c>
      <c r="G159" s="439" t="s">
        <v>581</v>
      </c>
      <c r="H159" s="481">
        <v>1</v>
      </c>
      <c r="I159" s="636" t="s">
        <v>582</v>
      </c>
      <c r="J159" s="636" t="s">
        <v>582</v>
      </c>
      <c r="K159" s="446" t="s">
        <v>583</v>
      </c>
      <c r="L159" s="440" t="s">
        <v>584</v>
      </c>
      <c r="M159" s="637"/>
      <c r="N159" s="637"/>
      <c r="O159" s="638">
        <v>0.08</v>
      </c>
      <c r="P159" s="639"/>
      <c r="Q159" s="638"/>
      <c r="R159" s="641"/>
      <c r="S159" s="452">
        <v>42849.38</v>
      </c>
      <c r="T159" s="452">
        <v>8927.01</v>
      </c>
      <c r="U159" s="424"/>
      <c r="V159" s="421">
        <v>166</v>
      </c>
      <c r="W159" s="325">
        <v>-0.98140000000000005</v>
      </c>
      <c r="X159" s="325" t="s">
        <v>1115</v>
      </c>
    </row>
    <row r="160" spans="1:24" s="179" customFormat="1" ht="16.5" customHeight="1">
      <c r="A160" s="65" t="s">
        <v>1124</v>
      </c>
      <c r="B160" s="439" t="s">
        <v>1125</v>
      </c>
      <c r="C160" s="439" t="s">
        <v>877</v>
      </c>
      <c r="D160" s="439" t="s">
        <v>1126</v>
      </c>
      <c r="E160" s="439" t="s">
        <v>1127</v>
      </c>
      <c r="F160" s="634" t="s">
        <v>661</v>
      </c>
      <c r="G160" s="439" t="s">
        <v>581</v>
      </c>
      <c r="H160" s="481">
        <v>1</v>
      </c>
      <c r="I160" s="636" t="s">
        <v>582</v>
      </c>
      <c r="J160" s="636" t="s">
        <v>582</v>
      </c>
      <c r="K160" s="446" t="s">
        <v>583</v>
      </c>
      <c r="L160" s="440" t="s">
        <v>584</v>
      </c>
      <c r="M160" s="637"/>
      <c r="N160" s="637"/>
      <c r="O160" s="638">
        <v>5</v>
      </c>
      <c r="P160" s="639"/>
      <c r="Q160" s="638"/>
      <c r="R160" s="641"/>
      <c r="S160" s="452">
        <v>435850.86</v>
      </c>
      <c r="T160" s="452">
        <v>90802.32</v>
      </c>
      <c r="U160" s="424"/>
      <c r="V160" s="421">
        <v>10375</v>
      </c>
      <c r="W160" s="325">
        <v>-0.88570000000000004</v>
      </c>
      <c r="X160" s="325" t="s">
        <v>585</v>
      </c>
    </row>
    <row r="161" spans="1:24" s="179" customFormat="1" ht="16.5" customHeight="1">
      <c r="A161" s="65" t="s">
        <v>1128</v>
      </c>
      <c r="B161" s="439" t="s">
        <v>1129</v>
      </c>
      <c r="C161" s="439" t="s">
        <v>877</v>
      </c>
      <c r="D161" s="439" t="s">
        <v>1130</v>
      </c>
      <c r="E161" s="439" t="s">
        <v>1131</v>
      </c>
      <c r="F161" s="634" t="s">
        <v>661</v>
      </c>
      <c r="G161" s="439" t="s">
        <v>581</v>
      </c>
      <c r="H161" s="481">
        <v>1</v>
      </c>
      <c r="I161" s="636" t="s">
        <v>668</v>
      </c>
      <c r="J161" s="636" t="s">
        <v>668</v>
      </c>
      <c r="K161" s="446" t="s">
        <v>583</v>
      </c>
      <c r="L161" s="440" t="s">
        <v>669</v>
      </c>
      <c r="M161" s="637"/>
      <c r="N161" s="637"/>
      <c r="O161" s="638">
        <v>0.2</v>
      </c>
      <c r="P161" s="639"/>
      <c r="Q161" s="638"/>
      <c r="R161" s="641"/>
      <c r="S161" s="452">
        <v>40334.480000000003</v>
      </c>
      <c r="T161" s="452">
        <v>11108.66</v>
      </c>
      <c r="U161" s="424"/>
      <c r="V161" s="421">
        <v>415</v>
      </c>
      <c r="W161" s="325">
        <v>-0.96260000000000001</v>
      </c>
      <c r="X161" s="325" t="s">
        <v>670</v>
      </c>
    </row>
    <row r="162" spans="1:24" s="179" customFormat="1" ht="16.5" customHeight="1">
      <c r="A162" s="65" t="s">
        <v>1132</v>
      </c>
      <c r="B162" s="439" t="s">
        <v>1133</v>
      </c>
      <c r="C162" s="439" t="s">
        <v>877</v>
      </c>
      <c r="D162" s="439" t="s">
        <v>1134</v>
      </c>
      <c r="E162" s="439" t="s">
        <v>661</v>
      </c>
      <c r="F162" s="634" t="s">
        <v>661</v>
      </c>
      <c r="G162" s="439" t="s">
        <v>581</v>
      </c>
      <c r="H162" s="481">
        <v>1</v>
      </c>
      <c r="I162" s="636" t="s">
        <v>1135</v>
      </c>
      <c r="J162" s="636" t="s">
        <v>1135</v>
      </c>
      <c r="K162" s="446" t="s">
        <v>583</v>
      </c>
      <c r="L162" s="440" t="s">
        <v>669</v>
      </c>
      <c r="M162" s="637"/>
      <c r="N162" s="637"/>
      <c r="O162" s="638">
        <v>0.15</v>
      </c>
      <c r="P162" s="639"/>
      <c r="Q162" s="638"/>
      <c r="R162" s="641"/>
      <c r="S162" s="452">
        <v>3934.65</v>
      </c>
      <c r="T162" s="452">
        <v>196.73</v>
      </c>
      <c r="U162" s="424"/>
      <c r="V162" s="421">
        <v>311.25</v>
      </c>
      <c r="W162" s="325">
        <v>0.58209999999999995</v>
      </c>
      <c r="X162" s="325" t="s">
        <v>1136</v>
      </c>
    </row>
    <row r="163" spans="1:24" s="179" customFormat="1" ht="16.5" customHeight="1">
      <c r="A163" s="65" t="s">
        <v>1137</v>
      </c>
      <c r="B163" s="439" t="s">
        <v>1138</v>
      </c>
      <c r="C163" s="439" t="s">
        <v>877</v>
      </c>
      <c r="D163" s="439" t="s">
        <v>1139</v>
      </c>
      <c r="E163" s="439" t="s">
        <v>1140</v>
      </c>
      <c r="F163" s="634" t="s">
        <v>661</v>
      </c>
      <c r="G163" s="439" t="s">
        <v>581</v>
      </c>
      <c r="H163" s="481">
        <v>1</v>
      </c>
      <c r="I163" s="636" t="s">
        <v>1141</v>
      </c>
      <c r="J163" s="636" t="s">
        <v>1141</v>
      </c>
      <c r="K163" s="446" t="s">
        <v>583</v>
      </c>
      <c r="L163" s="440" t="s">
        <v>1142</v>
      </c>
      <c r="M163" s="637"/>
      <c r="N163" s="637"/>
      <c r="O163" s="638">
        <v>0.2</v>
      </c>
      <c r="P163" s="639"/>
      <c r="Q163" s="638"/>
      <c r="R163" s="641"/>
      <c r="S163" s="452">
        <v>142000</v>
      </c>
      <c r="T163" s="452">
        <v>19302.189999999999</v>
      </c>
      <c r="U163" s="424"/>
      <c r="V163" s="421">
        <v>415</v>
      </c>
      <c r="W163" s="325">
        <v>-0.97850000000000004</v>
      </c>
      <c r="X163" s="325" t="s">
        <v>1143</v>
      </c>
    </row>
    <row r="164" spans="1:24" s="179" customFormat="1" ht="16.5" customHeight="1">
      <c r="A164" s="65" t="s">
        <v>1144</v>
      </c>
      <c r="B164" s="439" t="s">
        <v>1145</v>
      </c>
      <c r="C164" s="439" t="s">
        <v>877</v>
      </c>
      <c r="D164" s="439" t="s">
        <v>1146</v>
      </c>
      <c r="E164" s="439" t="s">
        <v>1147</v>
      </c>
      <c r="F164" s="634" t="s">
        <v>661</v>
      </c>
      <c r="G164" s="439" t="s">
        <v>581</v>
      </c>
      <c r="H164" s="481">
        <v>1</v>
      </c>
      <c r="I164" s="636" t="s">
        <v>610</v>
      </c>
      <c r="J164" s="636" t="s">
        <v>610</v>
      </c>
      <c r="K164" s="446" t="s">
        <v>583</v>
      </c>
      <c r="L164" s="440" t="s">
        <v>725</v>
      </c>
      <c r="M164" s="637"/>
      <c r="N164" s="637"/>
      <c r="O164" s="638">
        <v>0.1</v>
      </c>
      <c r="P164" s="639"/>
      <c r="Q164" s="638"/>
      <c r="R164" s="641"/>
      <c r="S164" s="452">
        <v>90786.93</v>
      </c>
      <c r="T164" s="452">
        <v>4539.38</v>
      </c>
      <c r="U164" s="424"/>
      <c r="V164" s="421">
        <v>207.5</v>
      </c>
      <c r="W164" s="325">
        <v>-0.95430000000000004</v>
      </c>
      <c r="X164" s="325" t="s">
        <v>634</v>
      </c>
    </row>
    <row r="165" spans="1:24" s="179" customFormat="1" ht="16.5" customHeight="1">
      <c r="A165" s="65" t="s">
        <v>1148</v>
      </c>
      <c r="B165" s="439" t="s">
        <v>1149</v>
      </c>
      <c r="C165" s="439" t="s">
        <v>877</v>
      </c>
      <c r="D165" s="439" t="s">
        <v>1150</v>
      </c>
      <c r="E165" s="439" t="s">
        <v>1151</v>
      </c>
      <c r="F165" s="634" t="s">
        <v>661</v>
      </c>
      <c r="G165" s="439" t="s">
        <v>581</v>
      </c>
      <c r="H165" s="481">
        <v>1</v>
      </c>
      <c r="I165" s="636" t="s">
        <v>1152</v>
      </c>
      <c r="J165" s="636" t="s">
        <v>1152</v>
      </c>
      <c r="K165" s="446" t="s">
        <v>583</v>
      </c>
      <c r="L165" s="440" t="s">
        <v>771</v>
      </c>
      <c r="M165" s="637"/>
      <c r="N165" s="637"/>
      <c r="O165" s="638">
        <v>6</v>
      </c>
      <c r="P165" s="639"/>
      <c r="Q165" s="638"/>
      <c r="R165" s="641"/>
      <c r="S165" s="452">
        <v>175000</v>
      </c>
      <c r="T165" s="452">
        <v>28977.200000000001</v>
      </c>
      <c r="U165" s="424"/>
      <c r="V165" s="421">
        <v>12450</v>
      </c>
      <c r="W165" s="325">
        <v>-0.57040000000000002</v>
      </c>
      <c r="X165" s="325" t="s">
        <v>993</v>
      </c>
    </row>
    <row r="166" spans="1:24" s="179" customFormat="1" ht="16.5" customHeight="1">
      <c r="A166" s="65" t="s">
        <v>1153</v>
      </c>
      <c r="B166" s="439" t="s">
        <v>1154</v>
      </c>
      <c r="C166" s="439" t="s">
        <v>877</v>
      </c>
      <c r="D166" s="439" t="s">
        <v>1155</v>
      </c>
      <c r="E166" s="439" t="s">
        <v>1127</v>
      </c>
      <c r="F166" s="634" t="s">
        <v>661</v>
      </c>
      <c r="G166" s="439" t="s">
        <v>581</v>
      </c>
      <c r="H166" s="481">
        <v>1</v>
      </c>
      <c r="I166" s="636" t="s">
        <v>833</v>
      </c>
      <c r="J166" s="636" t="s">
        <v>833</v>
      </c>
      <c r="K166" s="446" t="s">
        <v>583</v>
      </c>
      <c r="L166" s="440" t="s">
        <v>584</v>
      </c>
      <c r="M166" s="637"/>
      <c r="N166" s="637"/>
      <c r="O166" s="638">
        <v>0.3</v>
      </c>
      <c r="P166" s="639"/>
      <c r="Q166" s="638"/>
      <c r="R166" s="641"/>
      <c r="S166" s="452">
        <v>8376.07</v>
      </c>
      <c r="T166" s="452">
        <v>3497.52</v>
      </c>
      <c r="U166" s="424"/>
      <c r="V166" s="421">
        <v>622.5</v>
      </c>
      <c r="W166" s="325">
        <v>-0.82199999999999995</v>
      </c>
      <c r="X166" s="325" t="s">
        <v>834</v>
      </c>
    </row>
    <row r="167" spans="1:24" s="179" customFormat="1" ht="16.5" customHeight="1">
      <c r="A167" s="65" t="s">
        <v>1156</v>
      </c>
      <c r="B167" s="439" t="s">
        <v>1157</v>
      </c>
      <c r="C167" s="439" t="s">
        <v>919</v>
      </c>
      <c r="D167" s="439" t="s">
        <v>1158</v>
      </c>
      <c r="E167" s="439" t="s">
        <v>1159</v>
      </c>
      <c r="F167" s="634" t="s">
        <v>661</v>
      </c>
      <c r="G167" s="439" t="s">
        <v>581</v>
      </c>
      <c r="H167" s="481">
        <v>1</v>
      </c>
      <c r="I167" s="636" t="s">
        <v>582</v>
      </c>
      <c r="J167" s="636" t="s">
        <v>582</v>
      </c>
      <c r="K167" s="446" t="s">
        <v>583</v>
      </c>
      <c r="L167" s="440" t="s">
        <v>584</v>
      </c>
      <c r="M167" s="637"/>
      <c r="N167" s="637"/>
      <c r="O167" s="638"/>
      <c r="P167" s="639"/>
      <c r="Q167" s="638"/>
      <c r="R167" s="643" t="s">
        <v>1160</v>
      </c>
      <c r="S167" s="452">
        <v>887322.15</v>
      </c>
      <c r="T167" s="452">
        <v>184858.77</v>
      </c>
      <c r="U167" s="424"/>
      <c r="V167" s="421">
        <v>0</v>
      </c>
      <c r="W167" s="325">
        <v>-1</v>
      </c>
      <c r="X167" s="325" t="s">
        <v>585</v>
      </c>
    </row>
    <row r="168" spans="1:24" s="179" customFormat="1" ht="16.5" customHeight="1">
      <c r="A168" s="65" t="s">
        <v>1161</v>
      </c>
      <c r="B168" s="439" t="s">
        <v>1162</v>
      </c>
      <c r="C168" s="439" t="s">
        <v>919</v>
      </c>
      <c r="D168" s="439" t="s">
        <v>1096</v>
      </c>
      <c r="E168" s="439" t="s">
        <v>1163</v>
      </c>
      <c r="F168" s="634" t="s">
        <v>661</v>
      </c>
      <c r="G168" s="439" t="s">
        <v>581</v>
      </c>
      <c r="H168" s="481">
        <v>1</v>
      </c>
      <c r="I168" s="636" t="s">
        <v>789</v>
      </c>
      <c r="J168" s="636" t="s">
        <v>789</v>
      </c>
      <c r="K168" s="446" t="s">
        <v>583</v>
      </c>
      <c r="L168" s="440" t="s">
        <v>584</v>
      </c>
      <c r="M168" s="637"/>
      <c r="N168" s="637"/>
      <c r="O168" s="638">
        <v>0.3</v>
      </c>
      <c r="P168" s="639"/>
      <c r="Q168" s="638"/>
      <c r="R168" s="641"/>
      <c r="S168" s="452">
        <v>67672.23</v>
      </c>
      <c r="T168" s="452">
        <v>20986.49</v>
      </c>
      <c r="U168" s="424"/>
      <c r="V168" s="421">
        <v>622.5</v>
      </c>
      <c r="W168" s="325">
        <v>-0.97030000000000005</v>
      </c>
      <c r="X168" s="325" t="s">
        <v>790</v>
      </c>
    </row>
    <row r="169" spans="1:24" s="179" customFormat="1" ht="16.5" customHeight="1">
      <c r="A169" s="65" t="s">
        <v>1164</v>
      </c>
      <c r="B169" s="439" t="s">
        <v>1165</v>
      </c>
      <c r="C169" s="439" t="s">
        <v>919</v>
      </c>
      <c r="D169" s="439" t="s">
        <v>1096</v>
      </c>
      <c r="E169" s="439" t="s">
        <v>1166</v>
      </c>
      <c r="F169" s="634" t="s">
        <v>661</v>
      </c>
      <c r="G169" s="439" t="s">
        <v>581</v>
      </c>
      <c r="H169" s="481">
        <v>1</v>
      </c>
      <c r="I169" s="636" t="s">
        <v>789</v>
      </c>
      <c r="J169" s="636" t="s">
        <v>789</v>
      </c>
      <c r="K169" s="446" t="s">
        <v>583</v>
      </c>
      <c r="L169" s="440" t="s">
        <v>584</v>
      </c>
      <c r="M169" s="637"/>
      <c r="N169" s="637"/>
      <c r="O169" s="638">
        <v>0.3</v>
      </c>
      <c r="P169" s="639"/>
      <c r="Q169" s="638"/>
      <c r="R169" s="641"/>
      <c r="S169" s="452">
        <v>87142.720000000001</v>
      </c>
      <c r="T169" s="452">
        <v>27024.78</v>
      </c>
      <c r="U169" s="424"/>
      <c r="V169" s="421">
        <v>622.5</v>
      </c>
      <c r="W169" s="325">
        <v>-0.97699999999999998</v>
      </c>
      <c r="X169" s="325" t="s">
        <v>790</v>
      </c>
    </row>
    <row r="170" spans="1:24" s="179" customFormat="1" ht="16.5" customHeight="1">
      <c r="A170" s="65" t="s">
        <v>1167</v>
      </c>
      <c r="B170" s="439" t="s">
        <v>1168</v>
      </c>
      <c r="C170" s="439" t="s">
        <v>919</v>
      </c>
      <c r="D170" s="439" t="s">
        <v>1169</v>
      </c>
      <c r="E170" s="439" t="s">
        <v>1170</v>
      </c>
      <c r="F170" s="634" t="s">
        <v>661</v>
      </c>
      <c r="G170" s="439" t="s">
        <v>581</v>
      </c>
      <c r="H170" s="481">
        <v>1</v>
      </c>
      <c r="I170" s="636" t="s">
        <v>789</v>
      </c>
      <c r="J170" s="636" t="s">
        <v>789</v>
      </c>
      <c r="K170" s="446" t="s">
        <v>583</v>
      </c>
      <c r="L170" s="440" t="s">
        <v>584</v>
      </c>
      <c r="M170" s="637"/>
      <c r="N170" s="637"/>
      <c r="O170" s="638">
        <v>0.1</v>
      </c>
      <c r="P170" s="639"/>
      <c r="Q170" s="638"/>
      <c r="R170" s="641"/>
      <c r="S170" s="452">
        <v>31573.77</v>
      </c>
      <c r="T170" s="452">
        <v>9791.76</v>
      </c>
      <c r="U170" s="424"/>
      <c r="V170" s="421">
        <v>207.5</v>
      </c>
      <c r="W170" s="325">
        <v>-0.9788</v>
      </c>
      <c r="X170" s="325" t="s">
        <v>790</v>
      </c>
    </row>
    <row r="171" spans="1:24" s="179" customFormat="1" ht="16.5" customHeight="1">
      <c r="A171" s="65" t="s">
        <v>1171</v>
      </c>
      <c r="B171" s="439" t="s">
        <v>1172</v>
      </c>
      <c r="C171" s="439" t="s">
        <v>919</v>
      </c>
      <c r="D171" s="439" t="s">
        <v>1096</v>
      </c>
      <c r="E171" s="439" t="s">
        <v>1173</v>
      </c>
      <c r="F171" s="634" t="s">
        <v>661</v>
      </c>
      <c r="G171" s="439" t="s">
        <v>581</v>
      </c>
      <c r="H171" s="481">
        <v>1</v>
      </c>
      <c r="I171" s="636" t="s">
        <v>789</v>
      </c>
      <c r="J171" s="636" t="s">
        <v>789</v>
      </c>
      <c r="K171" s="446" t="s">
        <v>583</v>
      </c>
      <c r="L171" s="440" t="s">
        <v>584</v>
      </c>
      <c r="M171" s="637"/>
      <c r="N171" s="637"/>
      <c r="O171" s="638">
        <v>0.3</v>
      </c>
      <c r="P171" s="639"/>
      <c r="Q171" s="638"/>
      <c r="R171" s="641"/>
      <c r="S171" s="452">
        <v>83573.47</v>
      </c>
      <c r="T171" s="452">
        <v>25917.58</v>
      </c>
      <c r="U171" s="424"/>
      <c r="V171" s="421">
        <v>622.5</v>
      </c>
      <c r="W171" s="325">
        <v>-0.97599999999999998</v>
      </c>
      <c r="X171" s="325" t="s">
        <v>790</v>
      </c>
    </row>
    <row r="172" spans="1:24" s="179" customFormat="1" ht="16.5" customHeight="1">
      <c r="A172" s="65" t="s">
        <v>1174</v>
      </c>
      <c r="B172" s="439" t="s">
        <v>1175</v>
      </c>
      <c r="C172" s="439" t="s">
        <v>919</v>
      </c>
      <c r="D172" s="439" t="s">
        <v>1176</v>
      </c>
      <c r="E172" s="439" t="s">
        <v>1177</v>
      </c>
      <c r="F172" s="634" t="s">
        <v>661</v>
      </c>
      <c r="G172" s="439" t="s">
        <v>581</v>
      </c>
      <c r="H172" s="481">
        <v>1</v>
      </c>
      <c r="I172" s="636" t="s">
        <v>789</v>
      </c>
      <c r="J172" s="636" t="s">
        <v>789</v>
      </c>
      <c r="K172" s="446" t="s">
        <v>583</v>
      </c>
      <c r="L172" s="440" t="s">
        <v>584</v>
      </c>
      <c r="M172" s="637"/>
      <c r="N172" s="637"/>
      <c r="O172" s="638"/>
      <c r="P172" s="639"/>
      <c r="Q172" s="638"/>
      <c r="R172" s="643" t="s">
        <v>1178</v>
      </c>
      <c r="S172" s="452">
        <v>6911.13</v>
      </c>
      <c r="T172" s="452">
        <v>2143.37</v>
      </c>
      <c r="U172" s="424"/>
      <c r="V172" s="421">
        <v>0</v>
      </c>
      <c r="W172" s="325">
        <v>-1</v>
      </c>
      <c r="X172" s="325" t="s">
        <v>790</v>
      </c>
    </row>
    <row r="173" spans="1:24" s="179" customFormat="1" ht="16.5" customHeight="1">
      <c r="A173" s="65" t="s">
        <v>1179</v>
      </c>
      <c r="B173" s="439" t="s">
        <v>1180</v>
      </c>
      <c r="C173" s="439" t="s">
        <v>919</v>
      </c>
      <c r="D173" s="439" t="s">
        <v>1181</v>
      </c>
      <c r="E173" s="439" t="s">
        <v>1182</v>
      </c>
      <c r="F173" s="634" t="s">
        <v>661</v>
      </c>
      <c r="G173" s="439" t="s">
        <v>581</v>
      </c>
      <c r="H173" s="481">
        <v>1</v>
      </c>
      <c r="I173" s="636" t="s">
        <v>833</v>
      </c>
      <c r="J173" s="636" t="s">
        <v>833</v>
      </c>
      <c r="K173" s="446" t="s">
        <v>583</v>
      </c>
      <c r="L173" s="440" t="s">
        <v>584</v>
      </c>
      <c r="M173" s="637"/>
      <c r="N173" s="637"/>
      <c r="O173" s="638">
        <v>0.1</v>
      </c>
      <c r="P173" s="639"/>
      <c r="Q173" s="638"/>
      <c r="R173" s="644" t="s">
        <v>1183</v>
      </c>
      <c r="S173" s="452">
        <v>35841.519999999997</v>
      </c>
      <c r="T173" s="452">
        <v>14965.95</v>
      </c>
      <c r="U173" s="424"/>
      <c r="V173" s="421">
        <v>207.5</v>
      </c>
      <c r="W173" s="325">
        <v>-0.98609999999999998</v>
      </c>
      <c r="X173" s="325" t="s">
        <v>1089</v>
      </c>
    </row>
    <row r="174" spans="1:24" s="179" customFormat="1" ht="16.5" customHeight="1">
      <c r="A174" s="65" t="s">
        <v>1184</v>
      </c>
      <c r="B174" s="439" t="s">
        <v>1185</v>
      </c>
      <c r="C174" s="439" t="s">
        <v>919</v>
      </c>
      <c r="D174" s="439" t="s">
        <v>1186</v>
      </c>
      <c r="E174" s="439" t="s">
        <v>1187</v>
      </c>
      <c r="F174" s="634" t="s">
        <v>661</v>
      </c>
      <c r="G174" s="439" t="s">
        <v>581</v>
      </c>
      <c r="H174" s="481">
        <v>1</v>
      </c>
      <c r="I174" s="636" t="s">
        <v>998</v>
      </c>
      <c r="J174" s="636" t="s">
        <v>998</v>
      </c>
      <c r="K174" s="446" t="s">
        <v>583</v>
      </c>
      <c r="L174" s="440" t="s">
        <v>669</v>
      </c>
      <c r="M174" s="637"/>
      <c r="N174" s="637"/>
      <c r="O174" s="638">
        <v>25</v>
      </c>
      <c r="P174" s="639"/>
      <c r="Q174" s="638"/>
      <c r="R174" s="644"/>
      <c r="S174" s="452">
        <v>98290.6</v>
      </c>
      <c r="T174" s="452">
        <v>47988.99</v>
      </c>
      <c r="U174" s="424"/>
      <c r="V174" s="421">
        <v>51875</v>
      </c>
      <c r="W174" s="325">
        <v>8.1000000000000003E-2</v>
      </c>
      <c r="X174" s="325" t="s">
        <v>1073</v>
      </c>
    </row>
    <row r="175" spans="1:24" s="179" customFormat="1" ht="16.5" customHeight="1">
      <c r="A175" s="65" t="s">
        <v>1188</v>
      </c>
      <c r="B175" s="439" t="s">
        <v>1189</v>
      </c>
      <c r="C175" s="439" t="s">
        <v>919</v>
      </c>
      <c r="D175" s="439" t="s">
        <v>1190</v>
      </c>
      <c r="E175" s="439" t="s">
        <v>1191</v>
      </c>
      <c r="F175" s="634" t="s">
        <v>661</v>
      </c>
      <c r="G175" s="439" t="s">
        <v>581</v>
      </c>
      <c r="H175" s="481">
        <v>1</v>
      </c>
      <c r="I175" s="636" t="s">
        <v>1192</v>
      </c>
      <c r="J175" s="636" t="s">
        <v>1192</v>
      </c>
      <c r="K175" s="446" t="s">
        <v>583</v>
      </c>
      <c r="L175" s="440" t="s">
        <v>669</v>
      </c>
      <c r="M175" s="637"/>
      <c r="N175" s="637"/>
      <c r="O175" s="638"/>
      <c r="P175" s="639"/>
      <c r="Q175" s="638"/>
      <c r="R175" s="644" t="s">
        <v>1193</v>
      </c>
      <c r="S175" s="452">
        <v>49759.360000000001</v>
      </c>
      <c r="T175" s="452">
        <v>32771.07</v>
      </c>
      <c r="U175" s="424"/>
      <c r="V175" s="421">
        <v>0</v>
      </c>
      <c r="W175" s="325">
        <v>-1</v>
      </c>
      <c r="X175" s="325" t="s">
        <v>670</v>
      </c>
    </row>
    <row r="176" spans="1:24" s="179" customFormat="1" ht="16.5" customHeight="1">
      <c r="A176" s="65" t="s">
        <v>1194</v>
      </c>
      <c r="B176" s="439" t="s">
        <v>1195</v>
      </c>
      <c r="C176" s="439" t="s">
        <v>919</v>
      </c>
      <c r="D176" s="439" t="s">
        <v>1190</v>
      </c>
      <c r="E176" s="439" t="s">
        <v>1196</v>
      </c>
      <c r="F176" s="634" t="s">
        <v>661</v>
      </c>
      <c r="G176" s="439" t="s">
        <v>581</v>
      </c>
      <c r="H176" s="481">
        <v>1</v>
      </c>
      <c r="I176" s="636" t="s">
        <v>1192</v>
      </c>
      <c r="J176" s="636" t="s">
        <v>1192</v>
      </c>
      <c r="K176" s="446" t="s">
        <v>583</v>
      </c>
      <c r="L176" s="440" t="s">
        <v>669</v>
      </c>
      <c r="M176" s="637"/>
      <c r="N176" s="637"/>
      <c r="O176" s="638"/>
      <c r="P176" s="639"/>
      <c r="Q176" s="638"/>
      <c r="R176" s="644" t="s">
        <v>1178</v>
      </c>
      <c r="S176" s="452">
        <v>92906.57</v>
      </c>
      <c r="T176" s="452">
        <v>61187.85</v>
      </c>
      <c r="U176" s="424"/>
      <c r="V176" s="421">
        <v>0</v>
      </c>
      <c r="W176" s="325">
        <v>-1</v>
      </c>
      <c r="X176" s="325" t="s">
        <v>670</v>
      </c>
    </row>
    <row r="177" spans="1:24" s="179" customFormat="1" ht="16.5" customHeight="1">
      <c r="A177" s="65" t="s">
        <v>1197</v>
      </c>
      <c r="B177" s="439" t="s">
        <v>1198</v>
      </c>
      <c r="C177" s="439" t="s">
        <v>906</v>
      </c>
      <c r="D177" s="439" t="s">
        <v>1199</v>
      </c>
      <c r="E177" s="439" t="s">
        <v>1200</v>
      </c>
      <c r="F177" s="634" t="s">
        <v>661</v>
      </c>
      <c r="G177" s="439" t="s">
        <v>581</v>
      </c>
      <c r="H177" s="481">
        <v>1</v>
      </c>
      <c r="I177" s="636" t="s">
        <v>582</v>
      </c>
      <c r="J177" s="636" t="s">
        <v>582</v>
      </c>
      <c r="K177" s="446" t="s">
        <v>583</v>
      </c>
      <c r="L177" s="440" t="s">
        <v>584</v>
      </c>
      <c r="M177" s="637"/>
      <c r="N177" s="637"/>
      <c r="O177" s="638">
        <v>0.3</v>
      </c>
      <c r="P177" s="639"/>
      <c r="Q177" s="638"/>
      <c r="R177" s="641"/>
      <c r="S177" s="452">
        <v>3650.13</v>
      </c>
      <c r="T177" s="452">
        <v>760.53</v>
      </c>
      <c r="U177" s="424"/>
      <c r="V177" s="421">
        <v>622.5</v>
      </c>
      <c r="W177" s="325">
        <v>-0.18149999999999999</v>
      </c>
      <c r="X177" s="325" t="s">
        <v>585</v>
      </c>
    </row>
    <row r="178" spans="1:24" s="179" customFormat="1" ht="16.5" customHeight="1">
      <c r="A178" s="65" t="s">
        <v>1201</v>
      </c>
      <c r="B178" s="439" t="s">
        <v>1202</v>
      </c>
      <c r="C178" s="439" t="s">
        <v>906</v>
      </c>
      <c r="D178" s="439" t="s">
        <v>1199</v>
      </c>
      <c r="E178" s="439" t="s">
        <v>1200</v>
      </c>
      <c r="F178" s="634" t="s">
        <v>661</v>
      </c>
      <c r="G178" s="439" t="s">
        <v>581</v>
      </c>
      <c r="H178" s="481">
        <v>1</v>
      </c>
      <c r="I178" s="636" t="s">
        <v>582</v>
      </c>
      <c r="J178" s="636" t="s">
        <v>582</v>
      </c>
      <c r="K178" s="446" t="s">
        <v>583</v>
      </c>
      <c r="L178" s="440" t="s">
        <v>584</v>
      </c>
      <c r="M178" s="637"/>
      <c r="N178" s="637"/>
      <c r="O178" s="638">
        <v>0.3</v>
      </c>
      <c r="P178" s="639"/>
      <c r="Q178" s="638"/>
      <c r="R178" s="641"/>
      <c r="S178" s="452">
        <v>3650.13</v>
      </c>
      <c r="T178" s="452">
        <v>760.53</v>
      </c>
      <c r="U178" s="424"/>
      <c r="V178" s="421">
        <v>622.5</v>
      </c>
      <c r="W178" s="325">
        <v>-0.18149999999999999</v>
      </c>
      <c r="X178" s="325" t="s">
        <v>585</v>
      </c>
    </row>
    <row r="179" spans="1:24" s="179" customFormat="1" ht="16.5" customHeight="1">
      <c r="A179" s="65" t="s">
        <v>1203</v>
      </c>
      <c r="B179" s="439" t="s">
        <v>1204</v>
      </c>
      <c r="C179" s="439" t="s">
        <v>906</v>
      </c>
      <c r="D179" s="439" t="s">
        <v>1205</v>
      </c>
      <c r="E179" s="439" t="s">
        <v>1200</v>
      </c>
      <c r="F179" s="634" t="s">
        <v>661</v>
      </c>
      <c r="G179" s="439" t="s">
        <v>581</v>
      </c>
      <c r="H179" s="481">
        <v>1</v>
      </c>
      <c r="I179" s="636" t="s">
        <v>582</v>
      </c>
      <c r="J179" s="636" t="s">
        <v>582</v>
      </c>
      <c r="K179" s="446" t="s">
        <v>583</v>
      </c>
      <c r="L179" s="440" t="s">
        <v>584</v>
      </c>
      <c r="M179" s="637"/>
      <c r="N179" s="637"/>
      <c r="O179" s="638">
        <v>0.3</v>
      </c>
      <c r="P179" s="639"/>
      <c r="Q179" s="638"/>
      <c r="R179" s="641"/>
      <c r="S179" s="452">
        <v>45427.63</v>
      </c>
      <c r="T179" s="452">
        <v>9464.16</v>
      </c>
      <c r="U179" s="424"/>
      <c r="V179" s="421">
        <v>622.5</v>
      </c>
      <c r="W179" s="325">
        <v>-0.93420000000000003</v>
      </c>
      <c r="X179" s="325" t="s">
        <v>585</v>
      </c>
    </row>
    <row r="180" spans="1:24" s="179" customFormat="1" ht="16.5" customHeight="1">
      <c r="A180" s="65" t="s">
        <v>1206</v>
      </c>
      <c r="B180" s="439" t="s">
        <v>1207</v>
      </c>
      <c r="C180" s="439" t="s">
        <v>906</v>
      </c>
      <c r="D180" s="439" t="s">
        <v>1208</v>
      </c>
      <c r="E180" s="439"/>
      <c r="F180" s="634" t="s">
        <v>661</v>
      </c>
      <c r="G180" s="439" t="s">
        <v>581</v>
      </c>
      <c r="H180" s="481">
        <v>1</v>
      </c>
      <c r="I180" s="636" t="s">
        <v>1209</v>
      </c>
      <c r="J180" s="636" t="s">
        <v>1209</v>
      </c>
      <c r="K180" s="446" t="s">
        <v>583</v>
      </c>
      <c r="L180" s="440" t="s">
        <v>725</v>
      </c>
      <c r="M180" s="637"/>
      <c r="N180" s="637"/>
      <c r="O180" s="638">
        <v>0.3</v>
      </c>
      <c r="P180" s="639"/>
      <c r="Q180" s="638"/>
      <c r="R180" s="641"/>
      <c r="S180" s="452">
        <v>8200</v>
      </c>
      <c r="T180" s="452">
        <v>410</v>
      </c>
      <c r="U180" s="424"/>
      <c r="V180" s="421">
        <v>622.5</v>
      </c>
      <c r="W180" s="325">
        <v>0.51829999999999998</v>
      </c>
      <c r="X180" s="325" t="s">
        <v>634</v>
      </c>
    </row>
    <row r="181" spans="1:24" s="179" customFormat="1" ht="16.5" customHeight="1">
      <c r="A181" s="65" t="s">
        <v>1210</v>
      </c>
      <c r="B181" s="439" t="s">
        <v>1211</v>
      </c>
      <c r="C181" s="439" t="s">
        <v>906</v>
      </c>
      <c r="D181" s="439" t="s">
        <v>907</v>
      </c>
      <c r="E181" s="439" t="s">
        <v>1212</v>
      </c>
      <c r="F181" s="634" t="s">
        <v>661</v>
      </c>
      <c r="G181" s="439" t="s">
        <v>581</v>
      </c>
      <c r="H181" s="481">
        <v>1</v>
      </c>
      <c r="I181" s="636" t="s">
        <v>1213</v>
      </c>
      <c r="J181" s="636" t="s">
        <v>1213</v>
      </c>
      <c r="K181" s="446" t="s">
        <v>583</v>
      </c>
      <c r="L181" s="440" t="s">
        <v>669</v>
      </c>
      <c r="M181" s="637"/>
      <c r="N181" s="637"/>
      <c r="O181" s="638">
        <v>0.15</v>
      </c>
      <c r="P181" s="639"/>
      <c r="Q181" s="638"/>
      <c r="R181" s="641"/>
      <c r="S181" s="452">
        <v>8175</v>
      </c>
      <c r="T181" s="452">
        <v>408.75</v>
      </c>
      <c r="U181" s="424"/>
      <c r="V181" s="421">
        <v>311.25</v>
      </c>
      <c r="W181" s="325">
        <v>-0.23849999999999999</v>
      </c>
      <c r="X181" s="325" t="s">
        <v>670</v>
      </c>
    </row>
    <row r="182" spans="1:24" s="179" customFormat="1" ht="16.5" customHeight="1">
      <c r="A182" s="65" t="s">
        <v>1214</v>
      </c>
      <c r="B182" s="439" t="s">
        <v>1215</v>
      </c>
      <c r="C182" s="439" t="s">
        <v>906</v>
      </c>
      <c r="D182" s="439" t="s">
        <v>1216</v>
      </c>
      <c r="E182" s="439" t="s">
        <v>1217</v>
      </c>
      <c r="F182" s="634" t="s">
        <v>661</v>
      </c>
      <c r="G182" s="439" t="s">
        <v>581</v>
      </c>
      <c r="H182" s="481">
        <v>1</v>
      </c>
      <c r="I182" s="636" t="s">
        <v>668</v>
      </c>
      <c r="J182" s="636" t="s">
        <v>668</v>
      </c>
      <c r="K182" s="446" t="s">
        <v>583</v>
      </c>
      <c r="L182" s="440" t="s">
        <v>669</v>
      </c>
      <c r="M182" s="637"/>
      <c r="N182" s="637"/>
      <c r="O182" s="638">
        <v>1.5</v>
      </c>
      <c r="P182" s="639"/>
      <c r="Q182" s="638"/>
      <c r="R182" s="641"/>
      <c r="S182" s="452">
        <v>112526.78</v>
      </c>
      <c r="T182" s="452">
        <v>41259.85</v>
      </c>
      <c r="U182" s="424"/>
      <c r="V182" s="421">
        <v>3112.5</v>
      </c>
      <c r="W182" s="325">
        <v>-0.92459999999999998</v>
      </c>
      <c r="X182" s="325" t="s">
        <v>670</v>
      </c>
    </row>
    <row r="183" spans="1:24" s="179" customFormat="1" ht="16.5" customHeight="1">
      <c r="A183" s="65" t="s">
        <v>1218</v>
      </c>
      <c r="B183" s="439" t="s">
        <v>1219</v>
      </c>
      <c r="C183" s="439" t="s">
        <v>906</v>
      </c>
      <c r="D183" s="439" t="s">
        <v>1216</v>
      </c>
      <c r="E183" s="439" t="s">
        <v>1217</v>
      </c>
      <c r="F183" s="634" t="s">
        <v>661</v>
      </c>
      <c r="G183" s="439" t="s">
        <v>581</v>
      </c>
      <c r="H183" s="481">
        <v>1</v>
      </c>
      <c r="I183" s="636" t="s">
        <v>668</v>
      </c>
      <c r="J183" s="636" t="s">
        <v>668</v>
      </c>
      <c r="K183" s="446" t="s">
        <v>583</v>
      </c>
      <c r="L183" s="440" t="s">
        <v>669</v>
      </c>
      <c r="M183" s="637"/>
      <c r="N183" s="637"/>
      <c r="O183" s="638">
        <v>1.5</v>
      </c>
      <c r="P183" s="639"/>
      <c r="Q183" s="638"/>
      <c r="R183" s="641"/>
      <c r="S183" s="452">
        <v>112526.78</v>
      </c>
      <c r="T183" s="452">
        <v>41259.85</v>
      </c>
      <c r="U183" s="424"/>
      <c r="V183" s="421">
        <v>3112.5</v>
      </c>
      <c r="W183" s="325">
        <v>-0.92459999999999998</v>
      </c>
      <c r="X183" s="325" t="s">
        <v>670</v>
      </c>
    </row>
    <row r="184" spans="1:24" s="179" customFormat="1" ht="16.5" customHeight="1">
      <c r="A184" s="65" t="s">
        <v>1220</v>
      </c>
      <c r="B184" s="439" t="s">
        <v>1221</v>
      </c>
      <c r="C184" s="439" t="s">
        <v>906</v>
      </c>
      <c r="D184" s="439" t="s">
        <v>1216</v>
      </c>
      <c r="E184" s="439" t="s">
        <v>1217</v>
      </c>
      <c r="F184" s="634" t="s">
        <v>661</v>
      </c>
      <c r="G184" s="439" t="s">
        <v>581</v>
      </c>
      <c r="H184" s="481">
        <v>1</v>
      </c>
      <c r="I184" s="636" t="s">
        <v>668</v>
      </c>
      <c r="J184" s="636" t="s">
        <v>668</v>
      </c>
      <c r="K184" s="446" t="s">
        <v>583</v>
      </c>
      <c r="L184" s="440" t="s">
        <v>669</v>
      </c>
      <c r="M184" s="637"/>
      <c r="N184" s="637"/>
      <c r="O184" s="638">
        <v>1.5</v>
      </c>
      <c r="P184" s="639"/>
      <c r="Q184" s="638"/>
      <c r="R184" s="641"/>
      <c r="S184" s="452">
        <v>112526.78</v>
      </c>
      <c r="T184" s="452">
        <v>41259.85</v>
      </c>
      <c r="U184" s="424"/>
      <c r="V184" s="421">
        <v>3112.5</v>
      </c>
      <c r="W184" s="325">
        <v>-0.92459999999999998</v>
      </c>
      <c r="X184" s="325" t="s">
        <v>670</v>
      </c>
    </row>
    <row r="185" spans="1:24" s="179" customFormat="1" ht="16.5" customHeight="1">
      <c r="A185" s="65" t="s">
        <v>1222</v>
      </c>
      <c r="B185" s="439" t="s">
        <v>1223</v>
      </c>
      <c r="C185" s="439" t="s">
        <v>906</v>
      </c>
      <c r="D185" s="439" t="s">
        <v>1216</v>
      </c>
      <c r="E185" s="439" t="s">
        <v>1217</v>
      </c>
      <c r="F185" s="634" t="s">
        <v>661</v>
      </c>
      <c r="G185" s="439" t="s">
        <v>581</v>
      </c>
      <c r="H185" s="481">
        <v>1</v>
      </c>
      <c r="I185" s="636" t="s">
        <v>668</v>
      </c>
      <c r="J185" s="636" t="s">
        <v>668</v>
      </c>
      <c r="K185" s="446" t="s">
        <v>583</v>
      </c>
      <c r="L185" s="440" t="s">
        <v>669</v>
      </c>
      <c r="M185" s="637"/>
      <c r="N185" s="637"/>
      <c r="O185" s="638">
        <v>1.5</v>
      </c>
      <c r="P185" s="639"/>
      <c r="Q185" s="638"/>
      <c r="R185" s="641"/>
      <c r="S185" s="452">
        <v>112526.78</v>
      </c>
      <c r="T185" s="452">
        <v>41259.85</v>
      </c>
      <c r="U185" s="424"/>
      <c r="V185" s="421">
        <v>3112.5</v>
      </c>
      <c r="W185" s="325">
        <v>-0.92459999999999998</v>
      </c>
      <c r="X185" s="325" t="s">
        <v>670</v>
      </c>
    </row>
    <row r="186" spans="1:24" s="179" customFormat="1" ht="16.5" customHeight="1">
      <c r="A186" s="65" t="s">
        <v>1224</v>
      </c>
      <c r="B186" s="439" t="s">
        <v>1225</v>
      </c>
      <c r="C186" s="439" t="s">
        <v>906</v>
      </c>
      <c r="D186" s="439" t="s">
        <v>1226</v>
      </c>
      <c r="E186" s="439" t="s">
        <v>1227</v>
      </c>
      <c r="F186" s="634" t="s">
        <v>661</v>
      </c>
      <c r="G186" s="439" t="s">
        <v>581</v>
      </c>
      <c r="H186" s="481">
        <v>1</v>
      </c>
      <c r="I186" s="636" t="s">
        <v>1228</v>
      </c>
      <c r="J186" s="636" t="s">
        <v>1228</v>
      </c>
      <c r="K186" s="446" t="s">
        <v>583</v>
      </c>
      <c r="L186" s="440" t="s">
        <v>725</v>
      </c>
      <c r="M186" s="637"/>
      <c r="N186" s="637"/>
      <c r="O186" s="638">
        <v>0.15</v>
      </c>
      <c r="P186" s="639"/>
      <c r="Q186" s="638"/>
      <c r="R186" s="641"/>
      <c r="S186" s="452">
        <v>24200</v>
      </c>
      <c r="T186" s="452">
        <v>1210</v>
      </c>
      <c r="U186" s="424"/>
      <c r="V186" s="421">
        <v>311.25</v>
      </c>
      <c r="W186" s="325">
        <v>-0.74280000000000002</v>
      </c>
      <c r="X186" s="325" t="s">
        <v>634</v>
      </c>
    </row>
    <row r="187" spans="1:24" s="179" customFormat="1" ht="16.5" customHeight="1">
      <c r="A187" s="65" t="s">
        <v>1229</v>
      </c>
      <c r="B187" s="439" t="s">
        <v>1230</v>
      </c>
      <c r="C187" s="439" t="s">
        <v>906</v>
      </c>
      <c r="D187" s="439" t="s">
        <v>1231</v>
      </c>
      <c r="E187" s="439" t="s">
        <v>1232</v>
      </c>
      <c r="F187" s="634" t="s">
        <v>661</v>
      </c>
      <c r="G187" s="439" t="s">
        <v>581</v>
      </c>
      <c r="H187" s="481">
        <v>1</v>
      </c>
      <c r="I187" s="636" t="s">
        <v>1213</v>
      </c>
      <c r="J187" s="636" t="s">
        <v>1213</v>
      </c>
      <c r="K187" s="446" t="s">
        <v>583</v>
      </c>
      <c r="L187" s="440" t="s">
        <v>725</v>
      </c>
      <c r="M187" s="637"/>
      <c r="N187" s="637"/>
      <c r="O187" s="638">
        <v>0.3</v>
      </c>
      <c r="P187" s="639"/>
      <c r="Q187" s="638"/>
      <c r="R187" s="641"/>
      <c r="S187" s="452">
        <v>11901.75</v>
      </c>
      <c r="T187" s="452">
        <v>595.09</v>
      </c>
      <c r="U187" s="424"/>
      <c r="V187" s="421">
        <v>622.5</v>
      </c>
      <c r="W187" s="325">
        <v>4.6100000000000002E-2</v>
      </c>
      <c r="X187" s="325" t="s">
        <v>634</v>
      </c>
    </row>
    <row r="188" spans="1:24" s="179" customFormat="1" ht="16.5" customHeight="1">
      <c r="A188" s="65" t="s">
        <v>1233</v>
      </c>
      <c r="B188" s="439" t="s">
        <v>1234</v>
      </c>
      <c r="C188" s="439" t="s">
        <v>906</v>
      </c>
      <c r="D188" s="439" t="s">
        <v>954</v>
      </c>
      <c r="E188" s="439" t="s">
        <v>1232</v>
      </c>
      <c r="F188" s="634" t="s">
        <v>661</v>
      </c>
      <c r="G188" s="439" t="s">
        <v>581</v>
      </c>
      <c r="H188" s="481">
        <v>1</v>
      </c>
      <c r="I188" s="636" t="s">
        <v>1213</v>
      </c>
      <c r="J188" s="636" t="s">
        <v>1213</v>
      </c>
      <c r="K188" s="446" t="s">
        <v>583</v>
      </c>
      <c r="L188" s="440" t="s">
        <v>725</v>
      </c>
      <c r="M188" s="637"/>
      <c r="N188" s="637"/>
      <c r="O188" s="638">
        <v>0.2</v>
      </c>
      <c r="P188" s="639"/>
      <c r="Q188" s="638"/>
      <c r="R188" s="641"/>
      <c r="S188" s="452">
        <v>11901.75</v>
      </c>
      <c r="T188" s="452">
        <v>595.09</v>
      </c>
      <c r="U188" s="424"/>
      <c r="V188" s="421">
        <v>415</v>
      </c>
      <c r="W188" s="325">
        <v>-0.30259999999999998</v>
      </c>
      <c r="X188" s="325" t="s">
        <v>634</v>
      </c>
    </row>
    <row r="189" spans="1:24" s="179" customFormat="1" ht="16.5" customHeight="1">
      <c r="A189" s="65" t="s">
        <v>1235</v>
      </c>
      <c r="B189" s="439" t="s">
        <v>1236</v>
      </c>
      <c r="C189" s="439" t="s">
        <v>906</v>
      </c>
      <c r="D189" s="439" t="s">
        <v>1237</v>
      </c>
      <c r="E189" s="439" t="s">
        <v>1238</v>
      </c>
      <c r="F189" s="634" t="s">
        <v>661</v>
      </c>
      <c r="G189" s="439" t="s">
        <v>581</v>
      </c>
      <c r="H189" s="481">
        <v>1</v>
      </c>
      <c r="I189" s="636" t="s">
        <v>1239</v>
      </c>
      <c r="J189" s="636" t="s">
        <v>1239</v>
      </c>
      <c r="K189" s="446" t="s">
        <v>583</v>
      </c>
      <c r="L189" s="440" t="s">
        <v>725</v>
      </c>
      <c r="M189" s="637"/>
      <c r="N189" s="637"/>
      <c r="O189" s="638">
        <v>0.08</v>
      </c>
      <c r="P189" s="639"/>
      <c r="Q189" s="638"/>
      <c r="R189" s="641"/>
      <c r="S189" s="452">
        <v>8600</v>
      </c>
      <c r="T189" s="452">
        <v>430</v>
      </c>
      <c r="U189" s="424"/>
      <c r="V189" s="421">
        <v>166</v>
      </c>
      <c r="W189" s="325">
        <v>-0.61399999999999999</v>
      </c>
      <c r="X189" s="325" t="s">
        <v>634</v>
      </c>
    </row>
    <row r="190" spans="1:24" s="179" customFormat="1" ht="16.5" customHeight="1">
      <c r="A190" s="65" t="s">
        <v>1240</v>
      </c>
      <c r="B190" s="439" t="s">
        <v>1241</v>
      </c>
      <c r="C190" s="439" t="s">
        <v>906</v>
      </c>
      <c r="D190" s="439" t="s">
        <v>954</v>
      </c>
      <c r="E190" s="439" t="s">
        <v>1242</v>
      </c>
      <c r="F190" s="634" t="s">
        <v>661</v>
      </c>
      <c r="G190" s="439" t="s">
        <v>581</v>
      </c>
      <c r="H190" s="481">
        <v>1</v>
      </c>
      <c r="I190" s="636" t="s">
        <v>1243</v>
      </c>
      <c r="J190" s="636" t="s">
        <v>1243</v>
      </c>
      <c r="K190" s="446" t="s">
        <v>583</v>
      </c>
      <c r="L190" s="440" t="s">
        <v>725</v>
      </c>
      <c r="M190" s="637"/>
      <c r="N190" s="637"/>
      <c r="O190" s="638">
        <v>0.08</v>
      </c>
      <c r="P190" s="639"/>
      <c r="Q190" s="638"/>
      <c r="R190" s="641"/>
      <c r="S190" s="452">
        <v>84180</v>
      </c>
      <c r="T190" s="452">
        <v>13485.2</v>
      </c>
      <c r="U190" s="424"/>
      <c r="V190" s="421">
        <v>166</v>
      </c>
      <c r="W190" s="325">
        <v>-0.98770000000000002</v>
      </c>
      <c r="X190" s="325" t="s">
        <v>634</v>
      </c>
    </row>
    <row r="191" spans="1:24" s="179" customFormat="1" ht="16.5" customHeight="1">
      <c r="A191" s="65" t="s">
        <v>1244</v>
      </c>
      <c r="B191" s="439" t="s">
        <v>1245</v>
      </c>
      <c r="C191" s="439" t="s">
        <v>906</v>
      </c>
      <c r="D191" s="439" t="s">
        <v>954</v>
      </c>
      <c r="E191" s="439" t="s">
        <v>1246</v>
      </c>
      <c r="F191" s="634" t="s">
        <v>661</v>
      </c>
      <c r="G191" s="439" t="s">
        <v>581</v>
      </c>
      <c r="H191" s="481">
        <v>1</v>
      </c>
      <c r="I191" s="636" t="s">
        <v>757</v>
      </c>
      <c r="J191" s="636" t="s">
        <v>757</v>
      </c>
      <c r="K191" s="446" t="s">
        <v>583</v>
      </c>
      <c r="L191" s="440" t="s">
        <v>725</v>
      </c>
      <c r="M191" s="637"/>
      <c r="N191" s="637"/>
      <c r="O191" s="638">
        <v>0.08</v>
      </c>
      <c r="P191" s="639"/>
      <c r="Q191" s="638"/>
      <c r="R191" s="641"/>
      <c r="S191" s="452">
        <v>3236.58</v>
      </c>
      <c r="T191" s="452">
        <v>161.83000000000001</v>
      </c>
      <c r="U191" s="424"/>
      <c r="V191" s="421">
        <v>166</v>
      </c>
      <c r="W191" s="325">
        <v>2.58E-2</v>
      </c>
      <c r="X191" s="325" t="s">
        <v>634</v>
      </c>
    </row>
    <row r="192" spans="1:24" s="179" customFormat="1" ht="16.5" customHeight="1">
      <c r="A192" s="65" t="s">
        <v>1247</v>
      </c>
      <c r="B192" s="439" t="s">
        <v>1248</v>
      </c>
      <c r="C192" s="439" t="s">
        <v>906</v>
      </c>
      <c r="D192" s="439" t="s">
        <v>1216</v>
      </c>
      <c r="E192" s="439" t="s">
        <v>1249</v>
      </c>
      <c r="F192" s="634" t="s">
        <v>661</v>
      </c>
      <c r="G192" s="439" t="s">
        <v>581</v>
      </c>
      <c r="H192" s="481">
        <v>1</v>
      </c>
      <c r="I192" s="636" t="s">
        <v>757</v>
      </c>
      <c r="J192" s="636" t="s">
        <v>757</v>
      </c>
      <c r="K192" s="446" t="s">
        <v>583</v>
      </c>
      <c r="L192" s="440" t="s">
        <v>725</v>
      </c>
      <c r="M192" s="637"/>
      <c r="N192" s="637"/>
      <c r="O192" s="638">
        <v>0.5</v>
      </c>
      <c r="P192" s="639"/>
      <c r="Q192" s="638"/>
      <c r="R192" s="641"/>
      <c r="S192" s="452">
        <v>76500.94</v>
      </c>
      <c r="T192" s="452">
        <v>15857.07</v>
      </c>
      <c r="U192" s="424"/>
      <c r="V192" s="421">
        <v>1037.5</v>
      </c>
      <c r="W192" s="325">
        <v>-0.93459999999999999</v>
      </c>
      <c r="X192" s="325" t="s">
        <v>763</v>
      </c>
    </row>
    <row r="193" spans="1:24" s="179" customFormat="1" ht="16.5" customHeight="1">
      <c r="A193" s="65" t="s">
        <v>1250</v>
      </c>
      <c r="B193" s="439" t="s">
        <v>1251</v>
      </c>
      <c r="C193" s="439" t="s">
        <v>906</v>
      </c>
      <c r="D193" s="439" t="s">
        <v>1252</v>
      </c>
      <c r="E193" s="439" t="s">
        <v>1253</v>
      </c>
      <c r="F193" s="634" t="s">
        <v>661</v>
      </c>
      <c r="G193" s="439" t="s">
        <v>581</v>
      </c>
      <c r="H193" s="481">
        <v>1</v>
      </c>
      <c r="I193" s="636" t="s">
        <v>1254</v>
      </c>
      <c r="J193" s="636" t="s">
        <v>1254</v>
      </c>
      <c r="K193" s="446" t="s">
        <v>583</v>
      </c>
      <c r="L193" s="440" t="s">
        <v>725</v>
      </c>
      <c r="M193" s="637"/>
      <c r="N193" s="637"/>
      <c r="O193" s="645">
        <v>0</v>
      </c>
      <c r="P193" s="639"/>
      <c r="Q193" s="638"/>
      <c r="R193" s="647" t="s">
        <v>1255</v>
      </c>
      <c r="S193" s="452">
        <v>5470.09</v>
      </c>
      <c r="T193" s="452">
        <v>1170.6099999999999</v>
      </c>
      <c r="U193" s="424"/>
      <c r="V193" s="421">
        <v>0</v>
      </c>
      <c r="W193" s="325">
        <v>-1</v>
      </c>
      <c r="X193" s="325" t="s">
        <v>634</v>
      </c>
    </row>
    <row r="194" spans="1:24" s="179" customFormat="1" ht="16.5" customHeight="1">
      <c r="A194" s="65" t="s">
        <v>1256</v>
      </c>
      <c r="B194" s="439" t="s">
        <v>1257</v>
      </c>
      <c r="C194" s="439" t="s">
        <v>906</v>
      </c>
      <c r="D194" s="439" t="s">
        <v>1252</v>
      </c>
      <c r="E194" s="439" t="s">
        <v>1253</v>
      </c>
      <c r="F194" s="634" t="s">
        <v>661</v>
      </c>
      <c r="G194" s="439" t="s">
        <v>581</v>
      </c>
      <c r="H194" s="481">
        <v>1</v>
      </c>
      <c r="I194" s="636" t="s">
        <v>1254</v>
      </c>
      <c r="J194" s="636" t="s">
        <v>1254</v>
      </c>
      <c r="K194" s="446" t="s">
        <v>583</v>
      </c>
      <c r="L194" s="440" t="s">
        <v>725</v>
      </c>
      <c r="M194" s="637"/>
      <c r="N194" s="637"/>
      <c r="O194" s="645">
        <v>0</v>
      </c>
      <c r="P194" s="639"/>
      <c r="Q194" s="638"/>
      <c r="R194" s="647" t="s">
        <v>1255</v>
      </c>
      <c r="S194" s="452">
        <v>5470.09</v>
      </c>
      <c r="T194" s="452">
        <v>1170.6099999999999</v>
      </c>
      <c r="U194" s="424"/>
      <c r="V194" s="421">
        <v>0</v>
      </c>
      <c r="W194" s="325">
        <v>-1</v>
      </c>
      <c r="X194" s="325" t="s">
        <v>634</v>
      </c>
    </row>
    <row r="195" spans="1:24" s="179" customFormat="1" ht="16.5" customHeight="1">
      <c r="A195" s="65" t="s">
        <v>1258</v>
      </c>
      <c r="B195" s="439" t="s">
        <v>1259</v>
      </c>
      <c r="C195" s="439" t="s">
        <v>906</v>
      </c>
      <c r="D195" s="439" t="s">
        <v>1252</v>
      </c>
      <c r="E195" s="439" t="s">
        <v>1253</v>
      </c>
      <c r="F195" s="634" t="s">
        <v>661</v>
      </c>
      <c r="G195" s="439" t="s">
        <v>581</v>
      </c>
      <c r="H195" s="481">
        <v>1</v>
      </c>
      <c r="I195" s="636" t="s">
        <v>1254</v>
      </c>
      <c r="J195" s="636" t="s">
        <v>1254</v>
      </c>
      <c r="K195" s="446" t="s">
        <v>583</v>
      </c>
      <c r="L195" s="440" t="s">
        <v>725</v>
      </c>
      <c r="M195" s="637"/>
      <c r="N195" s="637"/>
      <c r="O195" s="645">
        <v>0</v>
      </c>
      <c r="P195" s="639"/>
      <c r="Q195" s="638"/>
      <c r="R195" s="647" t="s">
        <v>1255</v>
      </c>
      <c r="S195" s="452">
        <v>5470.08</v>
      </c>
      <c r="T195" s="452">
        <v>1170.6099999999999</v>
      </c>
      <c r="U195" s="424"/>
      <c r="V195" s="421">
        <v>0</v>
      </c>
      <c r="W195" s="325">
        <v>-1</v>
      </c>
      <c r="X195" s="325" t="s">
        <v>634</v>
      </c>
    </row>
    <row r="196" spans="1:24" s="179" customFormat="1" ht="16.5" customHeight="1">
      <c r="A196" s="65" t="s">
        <v>1260</v>
      </c>
      <c r="B196" s="439" t="s">
        <v>1261</v>
      </c>
      <c r="C196" s="439" t="s">
        <v>906</v>
      </c>
      <c r="D196" s="439" t="s">
        <v>1252</v>
      </c>
      <c r="E196" s="439" t="s">
        <v>1253</v>
      </c>
      <c r="F196" s="634" t="s">
        <v>661</v>
      </c>
      <c r="G196" s="439" t="s">
        <v>581</v>
      </c>
      <c r="H196" s="481">
        <v>1</v>
      </c>
      <c r="I196" s="636" t="s">
        <v>1254</v>
      </c>
      <c r="J196" s="636" t="s">
        <v>1254</v>
      </c>
      <c r="K196" s="446" t="s">
        <v>583</v>
      </c>
      <c r="L196" s="440" t="s">
        <v>725</v>
      </c>
      <c r="M196" s="637"/>
      <c r="N196" s="637"/>
      <c r="O196" s="645">
        <v>0</v>
      </c>
      <c r="P196" s="639"/>
      <c r="Q196" s="638"/>
      <c r="R196" s="647" t="s">
        <v>1255</v>
      </c>
      <c r="S196" s="452">
        <v>5470.08</v>
      </c>
      <c r="T196" s="452">
        <v>1170.6099999999999</v>
      </c>
      <c r="U196" s="424"/>
      <c r="V196" s="421">
        <v>0</v>
      </c>
      <c r="W196" s="325">
        <v>-1</v>
      </c>
      <c r="X196" s="325" t="s">
        <v>634</v>
      </c>
    </row>
    <row r="197" spans="1:24" s="179" customFormat="1" ht="16.5" customHeight="1">
      <c r="A197" s="65" t="s">
        <v>1262</v>
      </c>
      <c r="B197" s="439" t="s">
        <v>1263</v>
      </c>
      <c r="C197" s="439" t="s">
        <v>906</v>
      </c>
      <c r="D197" s="439" t="s">
        <v>1264</v>
      </c>
      <c r="E197" s="439" t="s">
        <v>1265</v>
      </c>
      <c r="F197" s="634" t="s">
        <v>661</v>
      </c>
      <c r="G197" s="439" t="s">
        <v>581</v>
      </c>
      <c r="H197" s="481">
        <v>1</v>
      </c>
      <c r="I197" s="636" t="s">
        <v>789</v>
      </c>
      <c r="J197" s="636" t="s">
        <v>789</v>
      </c>
      <c r="K197" s="446" t="s">
        <v>583</v>
      </c>
      <c r="L197" s="440" t="s">
        <v>584</v>
      </c>
      <c r="M197" s="637"/>
      <c r="N197" s="637"/>
      <c r="O197" s="638">
        <v>0.1</v>
      </c>
      <c r="P197" s="639"/>
      <c r="Q197" s="638"/>
      <c r="R197" s="641"/>
      <c r="S197" s="452">
        <v>67150.06</v>
      </c>
      <c r="T197" s="452">
        <v>20824.39</v>
      </c>
      <c r="U197" s="424"/>
      <c r="V197" s="421">
        <v>207.5</v>
      </c>
      <c r="W197" s="325">
        <v>-0.99</v>
      </c>
      <c r="X197" s="325" t="s">
        <v>790</v>
      </c>
    </row>
    <row r="198" spans="1:24" s="179" customFormat="1" ht="16.5" customHeight="1">
      <c r="A198" s="65" t="s">
        <v>1266</v>
      </c>
      <c r="B198" s="439" t="s">
        <v>1267</v>
      </c>
      <c r="C198" s="439" t="s">
        <v>906</v>
      </c>
      <c r="D198" s="439" t="s">
        <v>907</v>
      </c>
      <c r="E198" s="439" t="s">
        <v>1268</v>
      </c>
      <c r="F198" s="634" t="s">
        <v>661</v>
      </c>
      <c r="G198" s="439" t="s">
        <v>581</v>
      </c>
      <c r="H198" s="481">
        <v>1</v>
      </c>
      <c r="I198" s="636" t="s">
        <v>789</v>
      </c>
      <c r="J198" s="636" t="s">
        <v>789</v>
      </c>
      <c r="K198" s="446" t="s">
        <v>583</v>
      </c>
      <c r="L198" s="440" t="s">
        <v>584</v>
      </c>
      <c r="M198" s="637"/>
      <c r="N198" s="637"/>
      <c r="O198" s="638">
        <v>0.2</v>
      </c>
      <c r="P198" s="639"/>
      <c r="Q198" s="638"/>
      <c r="R198" s="641"/>
      <c r="S198" s="452">
        <v>57296.02</v>
      </c>
      <c r="T198" s="452">
        <v>17768.57</v>
      </c>
      <c r="U198" s="424"/>
      <c r="V198" s="421">
        <v>415</v>
      </c>
      <c r="W198" s="325">
        <v>-0.97660000000000002</v>
      </c>
      <c r="X198" s="325" t="s">
        <v>790</v>
      </c>
    </row>
    <row r="199" spans="1:24" s="179" customFormat="1" ht="16.5" customHeight="1">
      <c r="A199" s="65" t="s">
        <v>1269</v>
      </c>
      <c r="B199" s="439" t="s">
        <v>1270</v>
      </c>
      <c r="C199" s="439" t="s">
        <v>906</v>
      </c>
      <c r="D199" s="439" t="s">
        <v>1271</v>
      </c>
      <c r="E199" s="439" t="s">
        <v>1272</v>
      </c>
      <c r="F199" s="634" t="s">
        <v>661</v>
      </c>
      <c r="G199" s="439" t="s">
        <v>581</v>
      </c>
      <c r="H199" s="481">
        <v>1</v>
      </c>
      <c r="I199" s="636" t="s">
        <v>789</v>
      </c>
      <c r="J199" s="636" t="s">
        <v>789</v>
      </c>
      <c r="K199" s="446" t="s">
        <v>583</v>
      </c>
      <c r="L199" s="440" t="s">
        <v>584</v>
      </c>
      <c r="M199" s="637"/>
      <c r="N199" s="637"/>
      <c r="O199" s="638">
        <v>0.2</v>
      </c>
      <c r="P199" s="639"/>
      <c r="Q199" s="638"/>
      <c r="R199" s="641"/>
      <c r="S199" s="452">
        <v>8025.76</v>
      </c>
      <c r="T199" s="452">
        <v>2489</v>
      </c>
      <c r="U199" s="424"/>
      <c r="V199" s="421">
        <v>415</v>
      </c>
      <c r="W199" s="325">
        <v>-0.83330000000000004</v>
      </c>
      <c r="X199" s="325" t="s">
        <v>790</v>
      </c>
    </row>
    <row r="200" spans="1:24" s="179" customFormat="1" ht="16.5" customHeight="1">
      <c r="A200" s="65" t="s">
        <v>1273</v>
      </c>
      <c r="B200" s="439" t="s">
        <v>1274</v>
      </c>
      <c r="C200" s="439" t="s">
        <v>906</v>
      </c>
      <c r="D200" s="439" t="s">
        <v>1275</v>
      </c>
      <c r="E200" s="439" t="s">
        <v>1276</v>
      </c>
      <c r="F200" s="634" t="s">
        <v>661</v>
      </c>
      <c r="G200" s="439" t="s">
        <v>581</v>
      </c>
      <c r="H200" s="481">
        <v>1</v>
      </c>
      <c r="I200" s="636" t="s">
        <v>833</v>
      </c>
      <c r="J200" s="636" t="s">
        <v>833</v>
      </c>
      <c r="K200" s="446" t="s">
        <v>583</v>
      </c>
      <c r="L200" s="440" t="s">
        <v>584</v>
      </c>
      <c r="M200" s="637"/>
      <c r="N200" s="637"/>
      <c r="O200" s="638">
        <v>0.1</v>
      </c>
      <c r="P200" s="639"/>
      <c r="Q200" s="638"/>
      <c r="R200" s="641"/>
      <c r="S200" s="452">
        <v>8525.64</v>
      </c>
      <c r="T200" s="452">
        <v>3560.01</v>
      </c>
      <c r="U200" s="424"/>
      <c r="V200" s="421">
        <v>207.5</v>
      </c>
      <c r="W200" s="325">
        <v>-0.94169999999999998</v>
      </c>
      <c r="X200" s="325" t="s">
        <v>1089</v>
      </c>
    </row>
    <row r="201" spans="1:24" s="179" customFormat="1" ht="16.5" customHeight="1">
      <c r="A201" s="65" t="s">
        <v>1277</v>
      </c>
      <c r="B201" s="439" t="s">
        <v>1278</v>
      </c>
      <c r="C201" s="439" t="s">
        <v>906</v>
      </c>
      <c r="D201" s="439" t="s">
        <v>1279</v>
      </c>
      <c r="E201" s="439" t="s">
        <v>1280</v>
      </c>
      <c r="F201" s="634" t="s">
        <v>661</v>
      </c>
      <c r="G201" s="439" t="s">
        <v>581</v>
      </c>
      <c r="H201" s="481">
        <v>1</v>
      </c>
      <c r="I201" s="636" t="s">
        <v>833</v>
      </c>
      <c r="J201" s="636" t="s">
        <v>833</v>
      </c>
      <c r="K201" s="446" t="s">
        <v>583</v>
      </c>
      <c r="L201" s="440" t="s">
        <v>584</v>
      </c>
      <c r="M201" s="637"/>
      <c r="N201" s="637"/>
      <c r="O201" s="638">
        <v>0.1</v>
      </c>
      <c r="P201" s="639"/>
      <c r="Q201" s="638"/>
      <c r="R201" s="641"/>
      <c r="S201" s="452">
        <v>31230.77</v>
      </c>
      <c r="T201" s="452">
        <v>13040.86</v>
      </c>
      <c r="U201" s="424"/>
      <c r="V201" s="421">
        <v>207.5</v>
      </c>
      <c r="W201" s="325">
        <v>-0.98409999999999997</v>
      </c>
      <c r="X201" s="325" t="s">
        <v>1089</v>
      </c>
    </row>
    <row r="202" spans="1:24" s="179" customFormat="1" ht="16.5" customHeight="1">
      <c r="A202" s="65" t="s">
        <v>1281</v>
      </c>
      <c r="B202" s="439" t="s">
        <v>1282</v>
      </c>
      <c r="C202" s="439" t="s">
        <v>906</v>
      </c>
      <c r="D202" s="439" t="s">
        <v>1283</v>
      </c>
      <c r="E202" s="439" t="s">
        <v>1284</v>
      </c>
      <c r="F202" s="634" t="s">
        <v>661</v>
      </c>
      <c r="G202" s="439" t="s">
        <v>581</v>
      </c>
      <c r="H202" s="481">
        <v>1</v>
      </c>
      <c r="I202" s="636" t="s">
        <v>833</v>
      </c>
      <c r="J202" s="636" t="s">
        <v>833</v>
      </c>
      <c r="K202" s="446" t="s">
        <v>583</v>
      </c>
      <c r="L202" s="440" t="s">
        <v>584</v>
      </c>
      <c r="M202" s="637"/>
      <c r="N202" s="637"/>
      <c r="O202" s="638">
        <v>0.1</v>
      </c>
      <c r="P202" s="639"/>
      <c r="Q202" s="638"/>
      <c r="R202" s="641"/>
      <c r="S202" s="452">
        <v>9692.31</v>
      </c>
      <c r="T202" s="452">
        <v>4046.94</v>
      </c>
      <c r="U202" s="424"/>
      <c r="V202" s="421">
        <v>207.5</v>
      </c>
      <c r="W202" s="325">
        <v>-0.94869999999999999</v>
      </c>
      <c r="X202" s="325" t="s">
        <v>1089</v>
      </c>
    </row>
    <row r="203" spans="1:24" s="179" customFormat="1" ht="16.5" customHeight="1">
      <c r="A203" s="65" t="s">
        <v>1285</v>
      </c>
      <c r="B203" s="439" t="s">
        <v>1286</v>
      </c>
      <c r="C203" s="439" t="s">
        <v>906</v>
      </c>
      <c r="D203" s="439" t="s">
        <v>1287</v>
      </c>
      <c r="E203" s="439" t="s">
        <v>1288</v>
      </c>
      <c r="F203" s="634" t="s">
        <v>661</v>
      </c>
      <c r="G203" s="439" t="s">
        <v>581</v>
      </c>
      <c r="H203" s="481">
        <v>1</v>
      </c>
      <c r="I203" s="636" t="s">
        <v>833</v>
      </c>
      <c r="J203" s="636" t="s">
        <v>833</v>
      </c>
      <c r="K203" s="446" t="s">
        <v>583</v>
      </c>
      <c r="L203" s="440" t="s">
        <v>584</v>
      </c>
      <c r="M203" s="637"/>
      <c r="N203" s="637"/>
      <c r="O203" s="638">
        <v>0.1</v>
      </c>
      <c r="P203" s="639"/>
      <c r="Q203" s="638"/>
      <c r="R203" s="641"/>
      <c r="S203" s="452">
        <v>7179.49</v>
      </c>
      <c r="T203" s="452">
        <v>2997.69</v>
      </c>
      <c r="U203" s="424"/>
      <c r="V203" s="421">
        <v>207.5</v>
      </c>
      <c r="W203" s="325">
        <v>-0.93079999999999996</v>
      </c>
      <c r="X203" s="325" t="s">
        <v>1089</v>
      </c>
    </row>
    <row r="204" spans="1:24" s="179" customFormat="1" ht="16.5" customHeight="1">
      <c r="A204" s="65" t="s">
        <v>1289</v>
      </c>
      <c r="B204" s="439" t="s">
        <v>1290</v>
      </c>
      <c r="C204" s="439" t="s">
        <v>906</v>
      </c>
      <c r="D204" s="439" t="s">
        <v>1291</v>
      </c>
      <c r="E204" s="439" t="s">
        <v>1292</v>
      </c>
      <c r="F204" s="634" t="s">
        <v>661</v>
      </c>
      <c r="G204" s="439" t="s">
        <v>581</v>
      </c>
      <c r="H204" s="481">
        <v>1</v>
      </c>
      <c r="I204" s="636" t="s">
        <v>833</v>
      </c>
      <c r="J204" s="636" t="s">
        <v>833</v>
      </c>
      <c r="K204" s="446" t="s">
        <v>583</v>
      </c>
      <c r="L204" s="440" t="s">
        <v>584</v>
      </c>
      <c r="M204" s="637"/>
      <c r="N204" s="637"/>
      <c r="O204" s="638">
        <v>0.1</v>
      </c>
      <c r="P204" s="639"/>
      <c r="Q204" s="638"/>
      <c r="R204" s="641"/>
      <c r="S204" s="452">
        <v>6820.51</v>
      </c>
      <c r="T204" s="452">
        <v>2847.8</v>
      </c>
      <c r="U204" s="424"/>
      <c r="V204" s="421">
        <v>207.5</v>
      </c>
      <c r="W204" s="325">
        <v>-0.92710000000000004</v>
      </c>
      <c r="X204" s="325" t="s">
        <v>1089</v>
      </c>
    </row>
    <row r="205" spans="1:24" s="179" customFormat="1" ht="16.5" customHeight="1">
      <c r="A205" s="65" t="s">
        <v>1293</v>
      </c>
      <c r="B205" s="439" t="s">
        <v>1294</v>
      </c>
      <c r="C205" s="439" t="s">
        <v>906</v>
      </c>
      <c r="D205" s="439" t="s">
        <v>1295</v>
      </c>
      <c r="E205" s="439" t="s">
        <v>1296</v>
      </c>
      <c r="F205" s="634" t="s">
        <v>661</v>
      </c>
      <c r="G205" s="439" t="s">
        <v>581</v>
      </c>
      <c r="H205" s="481">
        <v>1</v>
      </c>
      <c r="I205" s="636" t="s">
        <v>833</v>
      </c>
      <c r="J205" s="636" t="s">
        <v>833</v>
      </c>
      <c r="K205" s="446" t="s">
        <v>583</v>
      </c>
      <c r="L205" s="440" t="s">
        <v>584</v>
      </c>
      <c r="M205" s="637"/>
      <c r="N205" s="637"/>
      <c r="O205" s="638">
        <v>1</v>
      </c>
      <c r="P205" s="639"/>
      <c r="Q205" s="638"/>
      <c r="R205" s="641"/>
      <c r="S205" s="452">
        <v>29615.38</v>
      </c>
      <c r="T205" s="452">
        <v>12365.99</v>
      </c>
      <c r="U205" s="424"/>
      <c r="V205" s="421">
        <v>2075</v>
      </c>
      <c r="W205" s="325">
        <v>-0.83220000000000005</v>
      </c>
      <c r="X205" s="325" t="s">
        <v>1089</v>
      </c>
    </row>
    <row r="206" spans="1:24" s="179" customFormat="1" ht="16.5" customHeight="1">
      <c r="A206" s="65" t="s">
        <v>1297</v>
      </c>
      <c r="B206" s="439" t="s">
        <v>1298</v>
      </c>
      <c r="C206" s="439" t="s">
        <v>906</v>
      </c>
      <c r="D206" s="439" t="s">
        <v>1299</v>
      </c>
      <c r="E206" s="439" t="s">
        <v>1300</v>
      </c>
      <c r="F206" s="634" t="s">
        <v>661</v>
      </c>
      <c r="G206" s="439" t="s">
        <v>581</v>
      </c>
      <c r="H206" s="481">
        <v>1</v>
      </c>
      <c r="I206" s="636" t="s">
        <v>833</v>
      </c>
      <c r="J206" s="636" t="s">
        <v>833</v>
      </c>
      <c r="K206" s="446" t="s">
        <v>583</v>
      </c>
      <c r="L206" s="440" t="s">
        <v>584</v>
      </c>
      <c r="M206" s="637"/>
      <c r="N206" s="637"/>
      <c r="O206" s="638">
        <v>0.1</v>
      </c>
      <c r="P206" s="639"/>
      <c r="Q206" s="638"/>
      <c r="R206" s="641"/>
      <c r="S206" s="452">
        <v>4444.4399999999996</v>
      </c>
      <c r="T206" s="452">
        <v>1855.99</v>
      </c>
      <c r="U206" s="424"/>
      <c r="V206" s="421">
        <v>207.5</v>
      </c>
      <c r="W206" s="325">
        <v>-0.88819999999999999</v>
      </c>
      <c r="X206" s="325" t="s">
        <v>1089</v>
      </c>
    </row>
    <row r="207" spans="1:24" s="179" customFormat="1" ht="16.5" customHeight="1">
      <c r="A207" s="65" t="s">
        <v>1301</v>
      </c>
      <c r="B207" s="439" t="s">
        <v>1302</v>
      </c>
      <c r="C207" s="439" t="s">
        <v>906</v>
      </c>
      <c r="D207" s="439" t="s">
        <v>1303</v>
      </c>
      <c r="E207" s="439" t="s">
        <v>1304</v>
      </c>
      <c r="F207" s="634" t="s">
        <v>661</v>
      </c>
      <c r="G207" s="439" t="s">
        <v>581</v>
      </c>
      <c r="H207" s="481">
        <v>1</v>
      </c>
      <c r="I207" s="636" t="s">
        <v>1305</v>
      </c>
      <c r="J207" s="636" t="s">
        <v>1305</v>
      </c>
      <c r="K207" s="446" t="s">
        <v>583</v>
      </c>
      <c r="L207" s="440" t="s">
        <v>601</v>
      </c>
      <c r="M207" s="637"/>
      <c r="N207" s="637"/>
      <c r="O207" s="638">
        <v>0.08</v>
      </c>
      <c r="P207" s="639"/>
      <c r="Q207" s="638"/>
      <c r="R207" s="641"/>
      <c r="S207" s="452">
        <v>8940.17</v>
      </c>
      <c r="T207" s="452">
        <v>4289.1899999999996</v>
      </c>
      <c r="U207" s="424"/>
      <c r="V207" s="421">
        <v>166</v>
      </c>
      <c r="W207" s="325">
        <v>-0.96130000000000004</v>
      </c>
      <c r="X207" s="325" t="s">
        <v>611</v>
      </c>
    </row>
    <row r="208" spans="1:24" s="179" customFormat="1" ht="16.5" customHeight="1">
      <c r="A208" s="65" t="s">
        <v>1306</v>
      </c>
      <c r="B208" s="439" t="s">
        <v>1307</v>
      </c>
      <c r="C208" s="439" t="s">
        <v>906</v>
      </c>
      <c r="D208" s="439" t="s">
        <v>1208</v>
      </c>
      <c r="E208" s="439" t="s">
        <v>1308</v>
      </c>
      <c r="F208" s="634" t="s">
        <v>661</v>
      </c>
      <c r="G208" s="439" t="s">
        <v>581</v>
      </c>
      <c r="H208" s="481">
        <v>1</v>
      </c>
      <c r="I208" s="636" t="s">
        <v>1309</v>
      </c>
      <c r="J208" s="636" t="s">
        <v>1309</v>
      </c>
      <c r="K208" s="446" t="s">
        <v>583</v>
      </c>
      <c r="L208" s="440" t="s">
        <v>771</v>
      </c>
      <c r="M208" s="637"/>
      <c r="N208" s="637"/>
      <c r="O208" s="638">
        <v>0.8</v>
      </c>
      <c r="P208" s="639"/>
      <c r="Q208" s="638"/>
      <c r="R208" s="641"/>
      <c r="S208" s="452">
        <v>104576.89</v>
      </c>
      <c r="T208" s="452">
        <v>64594.64</v>
      </c>
      <c r="U208" s="424"/>
      <c r="V208" s="421">
        <v>1660</v>
      </c>
      <c r="W208" s="325">
        <v>-0.97430000000000005</v>
      </c>
      <c r="X208" s="325" t="s">
        <v>772</v>
      </c>
    </row>
    <row r="209" spans="1:24" s="179" customFormat="1" ht="16.5" customHeight="1">
      <c r="A209" s="65" t="s">
        <v>1310</v>
      </c>
      <c r="B209" s="439" t="s">
        <v>1311</v>
      </c>
      <c r="C209" s="439" t="s">
        <v>906</v>
      </c>
      <c r="D209" s="439" t="s">
        <v>1312</v>
      </c>
      <c r="E209" s="439" t="s">
        <v>1313</v>
      </c>
      <c r="F209" s="634" t="s">
        <v>661</v>
      </c>
      <c r="G209" s="439" t="s">
        <v>581</v>
      </c>
      <c r="H209" s="481">
        <v>1</v>
      </c>
      <c r="I209" s="636" t="s">
        <v>1309</v>
      </c>
      <c r="J209" s="636" t="s">
        <v>1309</v>
      </c>
      <c r="K209" s="446" t="s">
        <v>583</v>
      </c>
      <c r="L209" s="440" t="s">
        <v>771</v>
      </c>
      <c r="M209" s="637"/>
      <c r="N209" s="637"/>
      <c r="O209" s="638">
        <v>1.05</v>
      </c>
      <c r="P209" s="639"/>
      <c r="Q209" s="638"/>
      <c r="R209" s="641"/>
      <c r="S209" s="452">
        <v>52769.23</v>
      </c>
      <c r="T209" s="452">
        <v>32594.16</v>
      </c>
      <c r="U209" s="424"/>
      <c r="V209" s="421">
        <v>2178.75</v>
      </c>
      <c r="W209" s="325">
        <v>-0.93320000000000003</v>
      </c>
      <c r="X209" s="325" t="s">
        <v>772</v>
      </c>
    </row>
    <row r="210" spans="1:24" s="179" customFormat="1" ht="16.5" customHeight="1">
      <c r="A210" s="65" t="s">
        <v>1314</v>
      </c>
      <c r="B210" s="439" t="s">
        <v>1315</v>
      </c>
      <c r="C210" s="439" t="s">
        <v>906</v>
      </c>
      <c r="D210" s="439" t="s">
        <v>1312</v>
      </c>
      <c r="E210" s="439" t="s">
        <v>1313</v>
      </c>
      <c r="F210" s="634" t="s">
        <v>661</v>
      </c>
      <c r="G210" s="439" t="s">
        <v>581</v>
      </c>
      <c r="H210" s="481">
        <v>1</v>
      </c>
      <c r="I210" s="636" t="s">
        <v>1309</v>
      </c>
      <c r="J210" s="636" t="s">
        <v>1309</v>
      </c>
      <c r="K210" s="446" t="s">
        <v>583</v>
      </c>
      <c r="L210" s="440" t="s">
        <v>771</v>
      </c>
      <c r="M210" s="637"/>
      <c r="N210" s="637"/>
      <c r="O210" s="638">
        <v>1.05</v>
      </c>
      <c r="P210" s="639"/>
      <c r="Q210" s="638"/>
      <c r="R210" s="641"/>
      <c r="S210" s="452">
        <v>52769.23</v>
      </c>
      <c r="T210" s="452">
        <v>32594.16</v>
      </c>
      <c r="U210" s="424"/>
      <c r="V210" s="421">
        <v>2178.75</v>
      </c>
      <c r="W210" s="325">
        <v>-0.93320000000000003</v>
      </c>
      <c r="X210" s="325" t="s">
        <v>772</v>
      </c>
    </row>
    <row r="211" spans="1:24" s="179" customFormat="1" ht="16.5" customHeight="1">
      <c r="A211" s="65" t="s">
        <v>1316</v>
      </c>
      <c r="B211" s="439" t="s">
        <v>1317</v>
      </c>
      <c r="C211" s="439" t="s">
        <v>906</v>
      </c>
      <c r="D211" s="439" t="s">
        <v>1312</v>
      </c>
      <c r="E211" s="439" t="s">
        <v>1313</v>
      </c>
      <c r="F211" s="634" t="s">
        <v>661</v>
      </c>
      <c r="G211" s="439" t="s">
        <v>581</v>
      </c>
      <c r="H211" s="481">
        <v>1</v>
      </c>
      <c r="I211" s="636" t="s">
        <v>1309</v>
      </c>
      <c r="J211" s="636" t="s">
        <v>1309</v>
      </c>
      <c r="K211" s="446" t="s">
        <v>583</v>
      </c>
      <c r="L211" s="440" t="s">
        <v>771</v>
      </c>
      <c r="M211" s="637"/>
      <c r="N211" s="637"/>
      <c r="O211" s="638">
        <v>1.05</v>
      </c>
      <c r="P211" s="639"/>
      <c r="Q211" s="638"/>
      <c r="R211" s="641"/>
      <c r="S211" s="452">
        <v>52769.23</v>
      </c>
      <c r="T211" s="452">
        <v>32594.16</v>
      </c>
      <c r="U211" s="424"/>
      <c r="V211" s="421">
        <v>2178.75</v>
      </c>
      <c r="W211" s="325">
        <v>-0.93320000000000003</v>
      </c>
      <c r="X211" s="325" t="s">
        <v>772</v>
      </c>
    </row>
    <row r="212" spans="1:24" s="179" customFormat="1" ht="16.5" customHeight="1">
      <c r="A212" s="65" t="s">
        <v>1318</v>
      </c>
      <c r="B212" s="439" t="s">
        <v>1319</v>
      </c>
      <c r="C212" s="439" t="s">
        <v>906</v>
      </c>
      <c r="D212" s="439" t="s">
        <v>1320</v>
      </c>
      <c r="E212" s="439" t="s">
        <v>1321</v>
      </c>
      <c r="F212" s="634" t="s">
        <v>661</v>
      </c>
      <c r="G212" s="439" t="s">
        <v>581</v>
      </c>
      <c r="H212" s="481">
        <v>1</v>
      </c>
      <c r="I212" s="636" t="s">
        <v>1309</v>
      </c>
      <c r="J212" s="636" t="s">
        <v>1309</v>
      </c>
      <c r="K212" s="446" t="s">
        <v>583</v>
      </c>
      <c r="L212" s="440" t="s">
        <v>771</v>
      </c>
      <c r="M212" s="637"/>
      <c r="N212" s="637"/>
      <c r="O212" s="638">
        <v>0.8</v>
      </c>
      <c r="P212" s="639"/>
      <c r="Q212" s="638"/>
      <c r="R212" s="641"/>
      <c r="S212" s="452">
        <v>67777.78</v>
      </c>
      <c r="T212" s="452">
        <v>41864.78</v>
      </c>
      <c r="U212" s="424"/>
      <c r="V212" s="421">
        <v>1660</v>
      </c>
      <c r="W212" s="325">
        <v>-0.96030000000000004</v>
      </c>
      <c r="X212" s="325" t="s">
        <v>772</v>
      </c>
    </row>
    <row r="213" spans="1:24" s="179" customFormat="1" ht="16.5" customHeight="1">
      <c r="A213" s="65" t="s">
        <v>1322</v>
      </c>
      <c r="B213" s="439" t="s">
        <v>1323</v>
      </c>
      <c r="C213" s="439" t="s">
        <v>906</v>
      </c>
      <c r="D213" s="439" t="s">
        <v>1208</v>
      </c>
      <c r="E213" s="439" t="s">
        <v>1324</v>
      </c>
      <c r="F213" s="634" t="s">
        <v>661</v>
      </c>
      <c r="G213" s="439" t="s">
        <v>581</v>
      </c>
      <c r="H213" s="481">
        <v>1</v>
      </c>
      <c r="I213" s="636" t="s">
        <v>1309</v>
      </c>
      <c r="J213" s="636" t="s">
        <v>1309</v>
      </c>
      <c r="K213" s="446" t="s">
        <v>583</v>
      </c>
      <c r="L213" s="440" t="s">
        <v>771</v>
      </c>
      <c r="M213" s="637"/>
      <c r="N213" s="637"/>
      <c r="O213" s="638">
        <v>0.8</v>
      </c>
      <c r="P213" s="639"/>
      <c r="Q213" s="638"/>
      <c r="R213" s="641"/>
      <c r="S213" s="452">
        <v>88553.84</v>
      </c>
      <c r="T213" s="452">
        <v>54697.73</v>
      </c>
      <c r="U213" s="424"/>
      <c r="V213" s="421">
        <v>1660</v>
      </c>
      <c r="W213" s="325">
        <v>-0.96970000000000001</v>
      </c>
      <c r="X213" s="325" t="s">
        <v>772</v>
      </c>
    </row>
    <row r="214" spans="1:24" s="179" customFormat="1" ht="16.5" customHeight="1">
      <c r="A214" s="65" t="s">
        <v>1325</v>
      </c>
      <c r="B214" s="439" t="s">
        <v>1326</v>
      </c>
      <c r="C214" s="439" t="s">
        <v>906</v>
      </c>
      <c r="D214" s="439" t="s">
        <v>1208</v>
      </c>
      <c r="E214" s="439" t="s">
        <v>1324</v>
      </c>
      <c r="F214" s="634" t="s">
        <v>661</v>
      </c>
      <c r="G214" s="439" t="s">
        <v>581</v>
      </c>
      <c r="H214" s="481">
        <v>1</v>
      </c>
      <c r="I214" s="636" t="s">
        <v>1309</v>
      </c>
      <c r="J214" s="636" t="s">
        <v>1309</v>
      </c>
      <c r="K214" s="446" t="s">
        <v>583</v>
      </c>
      <c r="L214" s="440" t="s">
        <v>771</v>
      </c>
      <c r="M214" s="637"/>
      <c r="N214" s="637"/>
      <c r="O214" s="638">
        <v>0.8</v>
      </c>
      <c r="P214" s="639"/>
      <c r="Q214" s="638"/>
      <c r="R214" s="641"/>
      <c r="S214" s="452">
        <v>88553.85</v>
      </c>
      <c r="T214" s="452">
        <v>54697.73</v>
      </c>
      <c r="U214" s="424"/>
      <c r="V214" s="421">
        <v>1660</v>
      </c>
      <c r="W214" s="325">
        <v>-0.96970000000000001</v>
      </c>
      <c r="X214" s="325" t="s">
        <v>772</v>
      </c>
    </row>
    <row r="215" spans="1:24" s="179" customFormat="1" ht="16.5" customHeight="1">
      <c r="A215" s="65" t="s">
        <v>1327</v>
      </c>
      <c r="B215" s="439" t="s">
        <v>1328</v>
      </c>
      <c r="C215" s="439" t="s">
        <v>906</v>
      </c>
      <c r="D215" s="439" t="s">
        <v>1329</v>
      </c>
      <c r="E215" s="439" t="s">
        <v>1330</v>
      </c>
      <c r="F215" s="634" t="s">
        <v>661</v>
      </c>
      <c r="G215" s="439" t="s">
        <v>581</v>
      </c>
      <c r="H215" s="481">
        <v>1</v>
      </c>
      <c r="I215" s="636" t="s">
        <v>1067</v>
      </c>
      <c r="J215" s="636" t="s">
        <v>1067</v>
      </c>
      <c r="K215" s="446" t="s">
        <v>583</v>
      </c>
      <c r="L215" s="440" t="s">
        <v>725</v>
      </c>
      <c r="M215" s="637"/>
      <c r="N215" s="637"/>
      <c r="O215" s="638">
        <v>0.9</v>
      </c>
      <c r="P215" s="639"/>
      <c r="Q215" s="638"/>
      <c r="R215" s="641"/>
      <c r="S215" s="452">
        <v>77943.33</v>
      </c>
      <c r="T215" s="452">
        <v>54020.51</v>
      </c>
      <c r="U215" s="424"/>
      <c r="V215" s="421">
        <v>1867.5</v>
      </c>
      <c r="W215" s="325">
        <v>-0.96540000000000004</v>
      </c>
      <c r="X215" s="325" t="s">
        <v>1331</v>
      </c>
    </row>
    <row r="216" spans="1:24" s="179" customFormat="1" ht="16.5" customHeight="1">
      <c r="A216" s="65" t="s">
        <v>1332</v>
      </c>
      <c r="B216" s="439" t="s">
        <v>1333</v>
      </c>
      <c r="C216" s="439" t="s">
        <v>906</v>
      </c>
      <c r="D216" s="439" t="s">
        <v>1329</v>
      </c>
      <c r="E216" s="439" t="s">
        <v>1330</v>
      </c>
      <c r="F216" s="634" t="s">
        <v>661</v>
      </c>
      <c r="G216" s="439" t="s">
        <v>581</v>
      </c>
      <c r="H216" s="481">
        <v>1</v>
      </c>
      <c r="I216" s="636" t="s">
        <v>1067</v>
      </c>
      <c r="J216" s="636" t="s">
        <v>1067</v>
      </c>
      <c r="K216" s="446" t="s">
        <v>583</v>
      </c>
      <c r="L216" s="440" t="s">
        <v>725</v>
      </c>
      <c r="M216" s="637"/>
      <c r="N216" s="637"/>
      <c r="O216" s="638">
        <v>0.9</v>
      </c>
      <c r="P216" s="639"/>
      <c r="Q216" s="638"/>
      <c r="R216" s="641"/>
      <c r="S216" s="452">
        <v>77943.33</v>
      </c>
      <c r="T216" s="452">
        <v>54020.51</v>
      </c>
      <c r="U216" s="424"/>
      <c r="V216" s="421">
        <v>1867.5</v>
      </c>
      <c r="W216" s="325">
        <v>-0.96540000000000004</v>
      </c>
      <c r="X216" s="325" t="s">
        <v>1331</v>
      </c>
    </row>
    <row r="217" spans="1:24" s="179" customFormat="1" ht="16.5" customHeight="1">
      <c r="A217" s="65" t="s">
        <v>1334</v>
      </c>
      <c r="B217" s="439" t="s">
        <v>1335</v>
      </c>
      <c r="C217" s="439" t="s">
        <v>896</v>
      </c>
      <c r="D217" s="439" t="s">
        <v>1336</v>
      </c>
      <c r="E217" s="439" t="s">
        <v>661</v>
      </c>
      <c r="F217" s="634" t="s">
        <v>661</v>
      </c>
      <c r="G217" s="439" t="s">
        <v>581</v>
      </c>
      <c r="H217" s="481">
        <v>1</v>
      </c>
      <c r="I217" s="636" t="s">
        <v>582</v>
      </c>
      <c r="J217" s="636" t="s">
        <v>582</v>
      </c>
      <c r="K217" s="446" t="s">
        <v>583</v>
      </c>
      <c r="L217" s="440" t="s">
        <v>584</v>
      </c>
      <c r="M217" s="637"/>
      <c r="N217" s="637"/>
      <c r="O217" s="638">
        <v>0.8</v>
      </c>
      <c r="P217" s="639"/>
      <c r="Q217" s="638"/>
      <c r="R217" s="641"/>
      <c r="S217" s="452">
        <v>91820.11</v>
      </c>
      <c r="T217" s="452">
        <v>19129.310000000001</v>
      </c>
      <c r="U217" s="424"/>
      <c r="V217" s="421">
        <v>1660</v>
      </c>
      <c r="W217" s="325">
        <v>-0.91320000000000001</v>
      </c>
      <c r="X217" s="325" t="s">
        <v>585</v>
      </c>
    </row>
    <row r="218" spans="1:24" s="179" customFormat="1" ht="16.5" customHeight="1">
      <c r="A218" s="65" t="s">
        <v>1337</v>
      </c>
      <c r="B218" s="439" t="s">
        <v>1338</v>
      </c>
      <c r="C218" s="439" t="s">
        <v>896</v>
      </c>
      <c r="D218" s="439" t="s">
        <v>1339</v>
      </c>
      <c r="E218" s="439" t="s">
        <v>661</v>
      </c>
      <c r="F218" s="634" t="s">
        <v>661</v>
      </c>
      <c r="G218" s="439" t="s">
        <v>581</v>
      </c>
      <c r="H218" s="481">
        <v>1</v>
      </c>
      <c r="I218" s="636" t="s">
        <v>582</v>
      </c>
      <c r="J218" s="636" t="s">
        <v>582</v>
      </c>
      <c r="K218" s="446" t="s">
        <v>583</v>
      </c>
      <c r="L218" s="440" t="s">
        <v>584</v>
      </c>
      <c r="M218" s="637"/>
      <c r="N218" s="637"/>
      <c r="O218" s="638">
        <v>0.4</v>
      </c>
      <c r="P218" s="639"/>
      <c r="Q218" s="638"/>
      <c r="R218" s="641"/>
      <c r="S218" s="452">
        <v>32873.870000000003</v>
      </c>
      <c r="T218" s="452">
        <v>6848.75</v>
      </c>
      <c r="U218" s="424"/>
      <c r="V218" s="421">
        <v>830</v>
      </c>
      <c r="W218" s="325">
        <v>-0.87880000000000003</v>
      </c>
      <c r="X218" s="325" t="s">
        <v>585</v>
      </c>
    </row>
    <row r="219" spans="1:24" s="179" customFormat="1" ht="16.5" customHeight="1">
      <c r="A219" s="65" t="s">
        <v>1340</v>
      </c>
      <c r="B219" s="439" t="s">
        <v>1341</v>
      </c>
      <c r="C219" s="439" t="s">
        <v>896</v>
      </c>
      <c r="D219" s="439" t="s">
        <v>1342</v>
      </c>
      <c r="E219" s="439" t="s">
        <v>661</v>
      </c>
      <c r="F219" s="634" t="s">
        <v>661</v>
      </c>
      <c r="G219" s="439" t="s">
        <v>581</v>
      </c>
      <c r="H219" s="481">
        <v>1</v>
      </c>
      <c r="I219" s="636" t="s">
        <v>898</v>
      </c>
      <c r="J219" s="636" t="s">
        <v>898</v>
      </c>
      <c r="K219" s="446" t="s">
        <v>583</v>
      </c>
      <c r="L219" s="440" t="s">
        <v>899</v>
      </c>
      <c r="M219" s="637"/>
      <c r="N219" s="637"/>
      <c r="O219" s="638">
        <v>1.5</v>
      </c>
      <c r="P219" s="639"/>
      <c r="Q219" s="638"/>
      <c r="R219" s="641"/>
      <c r="S219" s="452">
        <v>251800</v>
      </c>
      <c r="T219" s="452">
        <v>30711.82</v>
      </c>
      <c r="U219" s="424"/>
      <c r="V219" s="421">
        <v>3112.5</v>
      </c>
      <c r="W219" s="325">
        <v>-0.89870000000000005</v>
      </c>
      <c r="X219" s="325" t="s">
        <v>900</v>
      </c>
    </row>
    <row r="220" spans="1:24" s="179" customFormat="1" ht="16.5" customHeight="1">
      <c r="A220" s="65" t="s">
        <v>1343</v>
      </c>
      <c r="B220" s="439" t="s">
        <v>1344</v>
      </c>
      <c r="C220" s="439" t="s">
        <v>896</v>
      </c>
      <c r="D220" s="439" t="s">
        <v>1345</v>
      </c>
      <c r="E220" s="439" t="s">
        <v>1346</v>
      </c>
      <c r="F220" s="634" t="s">
        <v>661</v>
      </c>
      <c r="G220" s="439" t="s">
        <v>581</v>
      </c>
      <c r="H220" s="481">
        <v>1</v>
      </c>
      <c r="I220" s="636" t="s">
        <v>789</v>
      </c>
      <c r="J220" s="636" t="s">
        <v>789</v>
      </c>
      <c r="K220" s="446" t="s">
        <v>583</v>
      </c>
      <c r="L220" s="440" t="s">
        <v>584</v>
      </c>
      <c r="M220" s="637"/>
      <c r="N220" s="637"/>
      <c r="O220" s="638">
        <v>2</v>
      </c>
      <c r="P220" s="639"/>
      <c r="Q220" s="638"/>
      <c r="R220" s="641"/>
      <c r="S220" s="452">
        <v>112964.15</v>
      </c>
      <c r="T220" s="452">
        <v>35032.32</v>
      </c>
      <c r="U220" s="424"/>
      <c r="V220" s="421">
        <v>4150</v>
      </c>
      <c r="W220" s="325">
        <v>-0.88149999999999995</v>
      </c>
      <c r="X220" s="325" t="s">
        <v>790</v>
      </c>
    </row>
    <row r="221" spans="1:24" s="179" customFormat="1" ht="16.5" customHeight="1">
      <c r="A221" s="65" t="s">
        <v>1347</v>
      </c>
      <c r="B221" s="439" t="s">
        <v>1348</v>
      </c>
      <c r="C221" s="439" t="s">
        <v>896</v>
      </c>
      <c r="D221" s="635" t="s">
        <v>1349</v>
      </c>
      <c r="E221" s="439" t="s">
        <v>1350</v>
      </c>
      <c r="F221" s="634" t="s">
        <v>661</v>
      </c>
      <c r="G221" s="439" t="s">
        <v>581</v>
      </c>
      <c r="H221" s="481">
        <v>1</v>
      </c>
      <c r="I221" s="636" t="s">
        <v>789</v>
      </c>
      <c r="J221" s="636" t="s">
        <v>789</v>
      </c>
      <c r="K221" s="446" t="s">
        <v>583</v>
      </c>
      <c r="L221" s="440" t="s">
        <v>584</v>
      </c>
      <c r="M221" s="637"/>
      <c r="N221" s="637"/>
      <c r="O221" s="638">
        <v>1</v>
      </c>
      <c r="P221" s="639"/>
      <c r="Q221" s="638"/>
      <c r="R221" s="641"/>
      <c r="S221" s="452">
        <v>21065.63</v>
      </c>
      <c r="T221" s="452">
        <v>6532.99</v>
      </c>
      <c r="U221" s="424"/>
      <c r="V221" s="421">
        <v>2075</v>
      </c>
      <c r="W221" s="325">
        <v>-0.68240000000000001</v>
      </c>
      <c r="X221" s="325" t="s">
        <v>790</v>
      </c>
    </row>
    <row r="222" spans="1:24" s="179" customFormat="1" ht="16.5" customHeight="1">
      <c r="A222" s="65" t="s">
        <v>1351</v>
      </c>
      <c r="B222" s="439" t="s">
        <v>1352</v>
      </c>
      <c r="C222" s="439" t="s">
        <v>896</v>
      </c>
      <c r="D222" s="439" t="s">
        <v>1353</v>
      </c>
      <c r="E222" s="439" t="s">
        <v>1354</v>
      </c>
      <c r="F222" s="634" t="s">
        <v>661</v>
      </c>
      <c r="G222" s="439" t="s">
        <v>581</v>
      </c>
      <c r="H222" s="481">
        <v>1</v>
      </c>
      <c r="I222" s="636" t="s">
        <v>833</v>
      </c>
      <c r="J222" s="636" t="s">
        <v>833</v>
      </c>
      <c r="K222" s="446" t="s">
        <v>583</v>
      </c>
      <c r="L222" s="440" t="s">
        <v>584</v>
      </c>
      <c r="M222" s="637"/>
      <c r="N222" s="637"/>
      <c r="O222" s="638">
        <v>0.2</v>
      </c>
      <c r="P222" s="639"/>
      <c r="Q222" s="638"/>
      <c r="R222" s="641"/>
      <c r="S222" s="452">
        <v>7264.96</v>
      </c>
      <c r="T222" s="452">
        <v>3033.72</v>
      </c>
      <c r="U222" s="424"/>
      <c r="V222" s="421">
        <v>415</v>
      </c>
      <c r="W222" s="325">
        <v>-0.86319999999999997</v>
      </c>
      <c r="X222" s="325" t="s">
        <v>834</v>
      </c>
    </row>
    <row r="223" spans="1:24" s="179" customFormat="1" ht="16.5" customHeight="1">
      <c r="A223" s="65" t="s">
        <v>1355</v>
      </c>
      <c r="B223" s="439" t="s">
        <v>1356</v>
      </c>
      <c r="C223" s="439" t="s">
        <v>896</v>
      </c>
      <c r="D223" s="439" t="s">
        <v>1357</v>
      </c>
      <c r="E223" s="439" t="s">
        <v>1358</v>
      </c>
      <c r="F223" s="634" t="s">
        <v>661</v>
      </c>
      <c r="G223" s="439" t="s">
        <v>581</v>
      </c>
      <c r="H223" s="481">
        <v>1</v>
      </c>
      <c r="I223" s="636" t="s">
        <v>833</v>
      </c>
      <c r="J223" s="636" t="s">
        <v>833</v>
      </c>
      <c r="K223" s="446" t="s">
        <v>583</v>
      </c>
      <c r="L223" s="440" t="s">
        <v>584</v>
      </c>
      <c r="M223" s="637"/>
      <c r="N223" s="637"/>
      <c r="O223" s="638">
        <v>0.15</v>
      </c>
      <c r="P223" s="639"/>
      <c r="Q223" s="638"/>
      <c r="R223" s="641"/>
      <c r="S223" s="452">
        <v>15042.74</v>
      </c>
      <c r="T223" s="452">
        <v>6281.36</v>
      </c>
      <c r="U223" s="424"/>
      <c r="V223" s="421">
        <v>311.25</v>
      </c>
      <c r="W223" s="325">
        <v>-0.95040000000000002</v>
      </c>
      <c r="X223" s="325" t="s">
        <v>834</v>
      </c>
    </row>
    <row r="224" spans="1:24" s="179" customFormat="1" ht="16.5" customHeight="1">
      <c r="A224" s="65" t="s">
        <v>1359</v>
      </c>
      <c r="B224" s="439" t="s">
        <v>1360</v>
      </c>
      <c r="C224" s="439" t="s">
        <v>896</v>
      </c>
      <c r="D224" s="439" t="s">
        <v>1361</v>
      </c>
      <c r="E224" s="439" t="s">
        <v>1362</v>
      </c>
      <c r="F224" s="634" t="s">
        <v>661</v>
      </c>
      <c r="G224" s="439" t="s">
        <v>581</v>
      </c>
      <c r="H224" s="481">
        <v>1</v>
      </c>
      <c r="I224" s="636" t="s">
        <v>833</v>
      </c>
      <c r="J224" s="636" t="s">
        <v>833</v>
      </c>
      <c r="K224" s="446" t="s">
        <v>583</v>
      </c>
      <c r="L224" s="440" t="s">
        <v>584</v>
      </c>
      <c r="M224" s="637"/>
      <c r="N224" s="637"/>
      <c r="O224" s="638">
        <v>0.13</v>
      </c>
      <c r="P224" s="639"/>
      <c r="Q224" s="638"/>
      <c r="R224" s="641"/>
      <c r="S224" s="452">
        <v>9401.7099999999991</v>
      </c>
      <c r="T224" s="452">
        <v>3925.81</v>
      </c>
      <c r="U224" s="424"/>
      <c r="V224" s="421">
        <v>269.75</v>
      </c>
      <c r="W224" s="325">
        <v>-0.93130000000000002</v>
      </c>
      <c r="X224" s="325" t="s">
        <v>834</v>
      </c>
    </row>
    <row r="225" spans="1:24" s="179" customFormat="1" ht="16.5" customHeight="1">
      <c r="A225" s="65" t="s">
        <v>1363</v>
      </c>
      <c r="B225" s="439" t="s">
        <v>1364</v>
      </c>
      <c r="C225" s="439" t="s">
        <v>896</v>
      </c>
      <c r="D225" s="439" t="s">
        <v>1365</v>
      </c>
      <c r="E225" s="439" t="s">
        <v>1366</v>
      </c>
      <c r="F225" s="634" t="s">
        <v>661</v>
      </c>
      <c r="G225" s="439" t="s">
        <v>581</v>
      </c>
      <c r="H225" s="481">
        <v>1</v>
      </c>
      <c r="I225" s="636" t="s">
        <v>1067</v>
      </c>
      <c r="J225" s="636" t="s">
        <v>1067</v>
      </c>
      <c r="K225" s="446" t="s">
        <v>583</v>
      </c>
      <c r="L225" s="440" t="s">
        <v>1005</v>
      </c>
      <c r="M225" s="637"/>
      <c r="N225" s="637"/>
      <c r="O225" s="638">
        <v>0.05</v>
      </c>
      <c r="P225" s="639"/>
      <c r="Q225" s="638"/>
      <c r="R225" s="641"/>
      <c r="S225" s="452">
        <v>21939.65</v>
      </c>
      <c r="T225" s="452">
        <v>15205.83</v>
      </c>
      <c r="U225" s="424"/>
      <c r="V225" s="421">
        <v>103.75</v>
      </c>
      <c r="W225" s="325">
        <v>-0.99319999999999997</v>
      </c>
      <c r="X225" s="325" t="s">
        <v>1367</v>
      </c>
    </row>
    <row r="226" spans="1:24" s="179" customFormat="1" ht="16.5" customHeight="1">
      <c r="A226" s="65" t="s">
        <v>1368</v>
      </c>
      <c r="B226" s="439" t="s">
        <v>1369</v>
      </c>
      <c r="C226" s="439" t="s">
        <v>885</v>
      </c>
      <c r="D226" s="439" t="s">
        <v>1370</v>
      </c>
      <c r="E226" s="439" t="s">
        <v>661</v>
      </c>
      <c r="F226" s="634" t="s">
        <v>661</v>
      </c>
      <c r="G226" s="439" t="s">
        <v>581</v>
      </c>
      <c r="H226" s="481">
        <v>1</v>
      </c>
      <c r="I226" s="636" t="s">
        <v>582</v>
      </c>
      <c r="J226" s="636" t="s">
        <v>582</v>
      </c>
      <c r="K226" s="446" t="s">
        <v>583</v>
      </c>
      <c r="L226" s="440" t="s">
        <v>584</v>
      </c>
      <c r="M226" s="637"/>
      <c r="N226" s="637"/>
      <c r="O226" s="638">
        <v>0.8</v>
      </c>
      <c r="P226" s="639"/>
      <c r="Q226" s="638"/>
      <c r="R226" s="641"/>
      <c r="S226" s="452">
        <v>32731.52</v>
      </c>
      <c r="T226" s="452">
        <v>6818.96</v>
      </c>
      <c r="U226" s="424"/>
      <c r="V226" s="421">
        <v>1660</v>
      </c>
      <c r="W226" s="325">
        <v>-0.75660000000000005</v>
      </c>
      <c r="X226" s="325" t="s">
        <v>585</v>
      </c>
    </row>
    <row r="227" spans="1:24" s="179" customFormat="1" ht="16.5" customHeight="1">
      <c r="A227" s="65" t="s">
        <v>1371</v>
      </c>
      <c r="B227" s="439" t="s">
        <v>1372</v>
      </c>
      <c r="C227" s="439" t="s">
        <v>885</v>
      </c>
      <c r="D227" s="439" t="s">
        <v>1373</v>
      </c>
      <c r="E227" s="439" t="s">
        <v>661</v>
      </c>
      <c r="F227" s="634" t="s">
        <v>661</v>
      </c>
      <c r="G227" s="439" t="s">
        <v>581</v>
      </c>
      <c r="H227" s="481">
        <v>1</v>
      </c>
      <c r="I227" s="636" t="s">
        <v>582</v>
      </c>
      <c r="J227" s="636" t="s">
        <v>582</v>
      </c>
      <c r="K227" s="446" t="s">
        <v>583</v>
      </c>
      <c r="L227" s="440" t="s">
        <v>584</v>
      </c>
      <c r="M227" s="637"/>
      <c r="N227" s="637"/>
      <c r="O227" s="638">
        <v>0.8</v>
      </c>
      <c r="P227" s="639"/>
      <c r="Q227" s="638"/>
      <c r="R227" s="641"/>
      <c r="S227" s="452">
        <v>32731.52</v>
      </c>
      <c r="T227" s="452">
        <v>6818.96</v>
      </c>
      <c r="U227" s="424"/>
      <c r="V227" s="421">
        <v>1660</v>
      </c>
      <c r="W227" s="325">
        <v>-0.75660000000000005</v>
      </c>
      <c r="X227" s="325" t="s">
        <v>585</v>
      </c>
    </row>
    <row r="228" spans="1:24" s="179" customFormat="1" ht="16.5" customHeight="1">
      <c r="A228" s="65" t="s">
        <v>1374</v>
      </c>
      <c r="B228" s="439" t="s">
        <v>1375</v>
      </c>
      <c r="C228" s="439" t="s">
        <v>885</v>
      </c>
      <c r="D228" s="439" t="s">
        <v>1373</v>
      </c>
      <c r="E228" s="439" t="s">
        <v>661</v>
      </c>
      <c r="F228" s="634" t="s">
        <v>661</v>
      </c>
      <c r="G228" s="439" t="s">
        <v>581</v>
      </c>
      <c r="H228" s="481">
        <v>1</v>
      </c>
      <c r="I228" s="636" t="s">
        <v>582</v>
      </c>
      <c r="J228" s="636" t="s">
        <v>582</v>
      </c>
      <c r="K228" s="446" t="s">
        <v>583</v>
      </c>
      <c r="L228" s="440" t="s">
        <v>584</v>
      </c>
      <c r="M228" s="637"/>
      <c r="N228" s="637"/>
      <c r="O228" s="638">
        <v>0.8</v>
      </c>
      <c r="P228" s="639"/>
      <c r="Q228" s="638"/>
      <c r="R228" s="641"/>
      <c r="S228" s="452">
        <v>32731.52</v>
      </c>
      <c r="T228" s="452">
        <v>6818.96</v>
      </c>
      <c r="U228" s="424"/>
      <c r="V228" s="421">
        <v>1660</v>
      </c>
      <c r="W228" s="325">
        <v>-0.75660000000000005</v>
      </c>
      <c r="X228" s="325" t="s">
        <v>585</v>
      </c>
    </row>
    <row r="229" spans="1:24" s="179" customFormat="1" ht="16.5" customHeight="1">
      <c r="A229" s="65" t="s">
        <v>1376</v>
      </c>
      <c r="B229" s="439" t="s">
        <v>1377</v>
      </c>
      <c r="C229" s="439" t="s">
        <v>885</v>
      </c>
      <c r="D229" s="439" t="s">
        <v>1373</v>
      </c>
      <c r="E229" s="439" t="s">
        <v>661</v>
      </c>
      <c r="F229" s="634" t="s">
        <v>661</v>
      </c>
      <c r="G229" s="439" t="s">
        <v>581</v>
      </c>
      <c r="H229" s="481">
        <v>1</v>
      </c>
      <c r="I229" s="636" t="s">
        <v>582</v>
      </c>
      <c r="J229" s="636" t="s">
        <v>582</v>
      </c>
      <c r="K229" s="446" t="s">
        <v>583</v>
      </c>
      <c r="L229" s="440" t="s">
        <v>584</v>
      </c>
      <c r="M229" s="637"/>
      <c r="N229" s="637"/>
      <c r="O229" s="638">
        <v>0.8</v>
      </c>
      <c r="P229" s="639"/>
      <c r="Q229" s="638"/>
      <c r="R229" s="641"/>
      <c r="S229" s="452">
        <v>32731.52</v>
      </c>
      <c r="T229" s="452">
        <v>6818.96</v>
      </c>
      <c r="U229" s="424"/>
      <c r="V229" s="421">
        <v>1660</v>
      </c>
      <c r="W229" s="325">
        <v>-0.75660000000000005</v>
      </c>
      <c r="X229" s="325" t="s">
        <v>585</v>
      </c>
    </row>
    <row r="230" spans="1:24" s="179" customFormat="1" ht="16.5" customHeight="1">
      <c r="A230" s="65" t="s">
        <v>1378</v>
      </c>
      <c r="B230" s="439" t="s">
        <v>1379</v>
      </c>
      <c r="C230" s="439" t="s">
        <v>885</v>
      </c>
      <c r="D230" s="439" t="s">
        <v>1373</v>
      </c>
      <c r="E230" s="439" t="s">
        <v>661</v>
      </c>
      <c r="F230" s="634" t="s">
        <v>661</v>
      </c>
      <c r="G230" s="439" t="s">
        <v>581</v>
      </c>
      <c r="H230" s="481">
        <v>1</v>
      </c>
      <c r="I230" s="636" t="s">
        <v>582</v>
      </c>
      <c r="J230" s="636" t="s">
        <v>582</v>
      </c>
      <c r="K230" s="446" t="s">
        <v>583</v>
      </c>
      <c r="L230" s="440" t="s">
        <v>584</v>
      </c>
      <c r="M230" s="637"/>
      <c r="N230" s="637"/>
      <c r="O230" s="638">
        <v>0.8</v>
      </c>
      <c r="P230" s="639"/>
      <c r="Q230" s="638"/>
      <c r="R230" s="641"/>
      <c r="S230" s="452">
        <v>32731.52</v>
      </c>
      <c r="T230" s="452">
        <v>6818.96</v>
      </c>
      <c r="U230" s="424"/>
      <c r="V230" s="421">
        <v>1660</v>
      </c>
      <c r="W230" s="325">
        <v>-0.75660000000000005</v>
      </c>
      <c r="X230" s="325" t="s">
        <v>585</v>
      </c>
    </row>
    <row r="231" spans="1:24" s="179" customFormat="1" ht="16.5" customHeight="1">
      <c r="A231" s="65" t="s">
        <v>1380</v>
      </c>
      <c r="B231" s="439" t="s">
        <v>1381</v>
      </c>
      <c r="C231" s="439" t="s">
        <v>885</v>
      </c>
      <c r="D231" s="439" t="s">
        <v>1373</v>
      </c>
      <c r="E231" s="439" t="s">
        <v>661</v>
      </c>
      <c r="F231" s="634" t="s">
        <v>661</v>
      </c>
      <c r="G231" s="439" t="s">
        <v>581</v>
      </c>
      <c r="H231" s="481">
        <v>1</v>
      </c>
      <c r="I231" s="636" t="s">
        <v>582</v>
      </c>
      <c r="J231" s="636" t="s">
        <v>582</v>
      </c>
      <c r="K231" s="446" t="s">
        <v>583</v>
      </c>
      <c r="L231" s="440" t="s">
        <v>584</v>
      </c>
      <c r="M231" s="637"/>
      <c r="N231" s="637"/>
      <c r="O231" s="638">
        <v>0.8</v>
      </c>
      <c r="P231" s="639"/>
      <c r="Q231" s="638"/>
      <c r="R231" s="641"/>
      <c r="S231" s="452">
        <v>32731.52</v>
      </c>
      <c r="T231" s="452">
        <v>6818.96</v>
      </c>
      <c r="U231" s="424"/>
      <c r="V231" s="421">
        <v>1660</v>
      </c>
      <c r="W231" s="325">
        <v>-0.75660000000000005</v>
      </c>
      <c r="X231" s="325" t="s">
        <v>585</v>
      </c>
    </row>
    <row r="232" spans="1:24" s="179" customFormat="1" ht="16.5" customHeight="1">
      <c r="A232" s="65" t="s">
        <v>1382</v>
      </c>
      <c r="B232" s="439" t="s">
        <v>1383</v>
      </c>
      <c r="C232" s="439" t="s">
        <v>885</v>
      </c>
      <c r="D232" s="439" t="s">
        <v>1384</v>
      </c>
      <c r="E232" s="439" t="s">
        <v>661</v>
      </c>
      <c r="F232" s="634" t="s">
        <v>661</v>
      </c>
      <c r="G232" s="439" t="s">
        <v>581</v>
      </c>
      <c r="H232" s="481">
        <v>1</v>
      </c>
      <c r="I232" s="636" t="s">
        <v>582</v>
      </c>
      <c r="J232" s="636" t="s">
        <v>582</v>
      </c>
      <c r="K232" s="446" t="s">
        <v>583</v>
      </c>
      <c r="L232" s="440" t="s">
        <v>584</v>
      </c>
      <c r="M232" s="637"/>
      <c r="N232" s="637"/>
      <c r="O232" s="638">
        <v>0.8</v>
      </c>
      <c r="P232" s="639"/>
      <c r="Q232" s="638"/>
      <c r="R232" s="641"/>
      <c r="S232" s="452">
        <v>33780.730000000003</v>
      </c>
      <c r="T232" s="452">
        <v>7037.74</v>
      </c>
      <c r="U232" s="424"/>
      <c r="V232" s="421">
        <v>1660</v>
      </c>
      <c r="W232" s="325">
        <v>-0.7641</v>
      </c>
      <c r="X232" s="325" t="s">
        <v>585</v>
      </c>
    </row>
    <row r="233" spans="1:24" s="179" customFormat="1" ht="16.5" customHeight="1">
      <c r="A233" s="65" t="s">
        <v>1385</v>
      </c>
      <c r="B233" s="439" t="s">
        <v>1386</v>
      </c>
      <c r="C233" s="439" t="s">
        <v>885</v>
      </c>
      <c r="D233" s="439" t="s">
        <v>1387</v>
      </c>
      <c r="E233" s="439" t="s">
        <v>1388</v>
      </c>
      <c r="F233" s="634" t="s">
        <v>661</v>
      </c>
      <c r="G233" s="439" t="s">
        <v>581</v>
      </c>
      <c r="H233" s="481">
        <v>1</v>
      </c>
      <c r="I233" s="636" t="s">
        <v>600</v>
      </c>
      <c r="J233" s="636" t="s">
        <v>600</v>
      </c>
      <c r="K233" s="446" t="s">
        <v>583</v>
      </c>
      <c r="L233" s="440" t="s">
        <v>601</v>
      </c>
      <c r="M233" s="637"/>
      <c r="N233" s="637"/>
      <c r="O233" s="638">
        <v>0.3</v>
      </c>
      <c r="P233" s="639"/>
      <c r="Q233" s="638"/>
      <c r="R233" s="641"/>
      <c r="S233" s="452">
        <v>68250</v>
      </c>
      <c r="T233" s="452">
        <v>3412.53</v>
      </c>
      <c r="U233" s="424"/>
      <c r="V233" s="421">
        <v>622.5</v>
      </c>
      <c r="W233" s="325">
        <v>-0.81759999999999999</v>
      </c>
      <c r="X233" s="325" t="s">
        <v>1389</v>
      </c>
    </row>
    <row r="234" spans="1:24" s="179" customFormat="1" ht="16.5" customHeight="1">
      <c r="A234" s="65" t="s">
        <v>1390</v>
      </c>
      <c r="B234" s="457" t="s">
        <v>1391</v>
      </c>
      <c r="C234" s="458" t="s">
        <v>885</v>
      </c>
      <c r="D234" s="458" t="s">
        <v>1392</v>
      </c>
      <c r="E234" s="457" t="s">
        <v>1393</v>
      </c>
      <c r="F234" s="634" t="s">
        <v>661</v>
      </c>
      <c r="G234" s="439" t="s">
        <v>581</v>
      </c>
      <c r="H234" s="481">
        <v>1</v>
      </c>
      <c r="I234" s="646" t="s">
        <v>1394</v>
      </c>
      <c r="J234" s="646" t="s">
        <v>1394</v>
      </c>
      <c r="K234" s="459" t="s">
        <v>583</v>
      </c>
      <c r="L234" s="459" t="s">
        <v>584</v>
      </c>
      <c r="M234" s="637"/>
      <c r="N234" s="637"/>
      <c r="O234" s="645">
        <v>1E-3</v>
      </c>
      <c r="P234" s="640"/>
      <c r="Q234" s="638"/>
      <c r="R234" s="641"/>
      <c r="S234" s="461">
        <v>74600</v>
      </c>
      <c r="T234" s="461">
        <v>21538.57</v>
      </c>
      <c r="U234" s="424"/>
      <c r="V234" s="421">
        <v>2.08</v>
      </c>
      <c r="W234" s="325">
        <v>-0.99990000000000001</v>
      </c>
      <c r="X234" s="325" t="s">
        <v>1395</v>
      </c>
    </row>
    <row r="235" spans="1:24" s="179" customFormat="1" ht="16.5" customHeight="1">
      <c r="A235" s="65" t="s">
        <v>1396</v>
      </c>
      <c r="B235" s="439" t="s">
        <v>1397</v>
      </c>
      <c r="C235" s="439" t="s">
        <v>885</v>
      </c>
      <c r="D235" s="439" t="s">
        <v>1398</v>
      </c>
      <c r="E235" s="439" t="s">
        <v>1399</v>
      </c>
      <c r="F235" s="634" t="s">
        <v>661</v>
      </c>
      <c r="G235" s="439" t="s">
        <v>581</v>
      </c>
      <c r="H235" s="481">
        <v>1</v>
      </c>
      <c r="I235" s="636" t="s">
        <v>1400</v>
      </c>
      <c r="J235" s="636" t="s">
        <v>1400</v>
      </c>
      <c r="K235" s="446" t="s">
        <v>583</v>
      </c>
      <c r="L235" s="440" t="s">
        <v>1401</v>
      </c>
      <c r="M235" s="637"/>
      <c r="N235" s="637"/>
      <c r="O235" s="638">
        <v>0.15</v>
      </c>
      <c r="P235" s="639"/>
      <c r="Q235" s="638"/>
      <c r="R235" s="641"/>
      <c r="S235" s="452">
        <v>3850</v>
      </c>
      <c r="T235" s="452">
        <v>192.5</v>
      </c>
      <c r="U235" s="424"/>
      <c r="V235" s="421">
        <v>311.25</v>
      </c>
      <c r="W235" s="325">
        <v>0.6169</v>
      </c>
      <c r="X235" s="325" t="s">
        <v>1402</v>
      </c>
    </row>
    <row r="236" spans="1:24" s="179" customFormat="1" ht="16.5" customHeight="1">
      <c r="A236" s="65" t="s">
        <v>1403</v>
      </c>
      <c r="B236" s="439" t="s">
        <v>1404</v>
      </c>
      <c r="C236" s="439" t="s">
        <v>885</v>
      </c>
      <c r="D236" s="439" t="s">
        <v>1398</v>
      </c>
      <c r="E236" s="439" t="s">
        <v>1399</v>
      </c>
      <c r="F236" s="634" t="s">
        <v>661</v>
      </c>
      <c r="G236" s="439" t="s">
        <v>581</v>
      </c>
      <c r="H236" s="481">
        <v>1</v>
      </c>
      <c r="I236" s="636" t="s">
        <v>1400</v>
      </c>
      <c r="J236" s="636" t="s">
        <v>1400</v>
      </c>
      <c r="K236" s="446" t="s">
        <v>583</v>
      </c>
      <c r="L236" s="440" t="s">
        <v>1401</v>
      </c>
      <c r="M236" s="637"/>
      <c r="N236" s="637"/>
      <c r="O236" s="638">
        <v>0.15</v>
      </c>
      <c r="P236" s="639"/>
      <c r="Q236" s="638"/>
      <c r="R236" s="641"/>
      <c r="S236" s="452">
        <v>3850</v>
      </c>
      <c r="T236" s="452">
        <v>192.5</v>
      </c>
      <c r="U236" s="424"/>
      <c r="V236" s="421">
        <v>311.25</v>
      </c>
      <c r="W236" s="325">
        <v>0.6169</v>
      </c>
      <c r="X236" s="325" t="s">
        <v>1405</v>
      </c>
    </row>
    <row r="237" spans="1:24" s="179" customFormat="1" ht="16.5" customHeight="1">
      <c r="A237" s="65" t="s">
        <v>1406</v>
      </c>
      <c r="B237" s="439" t="s">
        <v>1407</v>
      </c>
      <c r="C237" s="439" t="s">
        <v>885</v>
      </c>
      <c r="D237" s="439" t="s">
        <v>1408</v>
      </c>
      <c r="E237" s="439" t="s">
        <v>1409</v>
      </c>
      <c r="F237" s="634" t="s">
        <v>661</v>
      </c>
      <c r="G237" s="439" t="s">
        <v>581</v>
      </c>
      <c r="H237" s="481">
        <v>1</v>
      </c>
      <c r="I237" s="636" t="s">
        <v>1400</v>
      </c>
      <c r="J237" s="636" t="s">
        <v>1400</v>
      </c>
      <c r="K237" s="446" t="s">
        <v>583</v>
      </c>
      <c r="L237" s="440" t="s">
        <v>1401</v>
      </c>
      <c r="M237" s="637"/>
      <c r="N237" s="637"/>
      <c r="O237" s="638">
        <v>0.15</v>
      </c>
      <c r="P237" s="639"/>
      <c r="Q237" s="638"/>
      <c r="R237" s="641"/>
      <c r="S237" s="452">
        <v>15800</v>
      </c>
      <c r="T237" s="452">
        <v>790</v>
      </c>
      <c r="U237" s="424"/>
      <c r="V237" s="421">
        <v>311.25</v>
      </c>
      <c r="W237" s="325">
        <v>-0.60599999999999998</v>
      </c>
      <c r="X237" s="325" t="s">
        <v>1410</v>
      </c>
    </row>
    <row r="238" spans="1:24" s="179" customFormat="1" ht="16.5" customHeight="1">
      <c r="A238" s="65" t="s">
        <v>1411</v>
      </c>
      <c r="B238" s="439" t="s">
        <v>1412</v>
      </c>
      <c r="C238" s="439" t="s">
        <v>885</v>
      </c>
      <c r="D238" s="439" t="s">
        <v>1413</v>
      </c>
      <c r="E238" s="439" t="s">
        <v>1414</v>
      </c>
      <c r="F238" s="634" t="s">
        <v>661</v>
      </c>
      <c r="G238" s="439" t="s">
        <v>581</v>
      </c>
      <c r="H238" s="481">
        <v>1</v>
      </c>
      <c r="I238" s="636" t="s">
        <v>1400</v>
      </c>
      <c r="J238" s="636" t="s">
        <v>1400</v>
      </c>
      <c r="K238" s="446" t="s">
        <v>583</v>
      </c>
      <c r="L238" s="440" t="s">
        <v>1401</v>
      </c>
      <c r="M238" s="637"/>
      <c r="N238" s="637"/>
      <c r="O238" s="638">
        <v>7.0000000000000007E-2</v>
      </c>
      <c r="P238" s="639"/>
      <c r="Q238" s="638"/>
      <c r="R238" s="641"/>
      <c r="S238" s="452">
        <v>3500</v>
      </c>
      <c r="T238" s="452">
        <v>175</v>
      </c>
      <c r="U238" s="424"/>
      <c r="V238" s="421">
        <v>145.25</v>
      </c>
      <c r="W238" s="325">
        <v>-0.17</v>
      </c>
      <c r="X238" s="325" t="s">
        <v>1410</v>
      </c>
    </row>
    <row r="239" spans="1:24" s="179" customFormat="1" ht="16.5" customHeight="1">
      <c r="A239" s="65" t="s">
        <v>1415</v>
      </c>
      <c r="B239" s="439" t="s">
        <v>1416</v>
      </c>
      <c r="C239" s="439" t="s">
        <v>885</v>
      </c>
      <c r="D239" s="439" t="s">
        <v>1417</v>
      </c>
      <c r="E239" s="439" t="s">
        <v>1418</v>
      </c>
      <c r="F239" s="634" t="s">
        <v>661</v>
      </c>
      <c r="G239" s="439" t="s">
        <v>581</v>
      </c>
      <c r="H239" s="481">
        <v>1</v>
      </c>
      <c r="I239" s="636" t="s">
        <v>1213</v>
      </c>
      <c r="J239" s="636" t="s">
        <v>1213</v>
      </c>
      <c r="K239" s="446" t="s">
        <v>583</v>
      </c>
      <c r="L239" s="440" t="s">
        <v>669</v>
      </c>
      <c r="M239" s="637"/>
      <c r="N239" s="637"/>
      <c r="O239" s="638">
        <v>0.02</v>
      </c>
      <c r="P239" s="639"/>
      <c r="Q239" s="638"/>
      <c r="R239" s="641"/>
      <c r="S239" s="452">
        <v>44400</v>
      </c>
      <c r="T239" s="452">
        <v>2220</v>
      </c>
      <c r="U239" s="424"/>
      <c r="V239" s="421">
        <v>41.5</v>
      </c>
      <c r="W239" s="325">
        <v>-0.98129999999999995</v>
      </c>
      <c r="X239" s="325" t="s">
        <v>910</v>
      </c>
    </row>
    <row r="240" spans="1:24" s="179" customFormat="1" ht="16.5" customHeight="1">
      <c r="A240" s="65" t="s">
        <v>1419</v>
      </c>
      <c r="B240" s="439" t="s">
        <v>1420</v>
      </c>
      <c r="C240" s="439" t="s">
        <v>885</v>
      </c>
      <c r="D240" s="439" t="s">
        <v>1421</v>
      </c>
      <c r="E240" s="439" t="s">
        <v>1422</v>
      </c>
      <c r="F240" s="634" t="s">
        <v>661</v>
      </c>
      <c r="G240" s="439" t="s">
        <v>581</v>
      </c>
      <c r="H240" s="481">
        <v>1</v>
      </c>
      <c r="I240" s="636" t="s">
        <v>1423</v>
      </c>
      <c r="J240" s="636" t="s">
        <v>1423</v>
      </c>
      <c r="K240" s="446" t="s">
        <v>583</v>
      </c>
      <c r="L240" s="440" t="s">
        <v>771</v>
      </c>
      <c r="M240" s="637"/>
      <c r="N240" s="637"/>
      <c r="O240" s="638">
        <v>0.05</v>
      </c>
      <c r="P240" s="639"/>
      <c r="Q240" s="638"/>
      <c r="R240" s="641"/>
      <c r="S240" s="452">
        <v>53222.22</v>
      </c>
      <c r="T240" s="452">
        <v>31521.64</v>
      </c>
      <c r="U240" s="424"/>
      <c r="V240" s="421">
        <v>103.75</v>
      </c>
      <c r="W240" s="325">
        <v>-0.99670000000000003</v>
      </c>
      <c r="X240" s="325" t="s">
        <v>1424</v>
      </c>
    </row>
    <row r="241" spans="1:24" s="179" customFormat="1" ht="16.5" customHeight="1">
      <c r="A241" s="65" t="s">
        <v>1425</v>
      </c>
      <c r="B241" s="439" t="s">
        <v>1426</v>
      </c>
      <c r="C241" s="439" t="s">
        <v>885</v>
      </c>
      <c r="D241" s="439" t="s">
        <v>1427</v>
      </c>
      <c r="E241" s="439" t="s">
        <v>1428</v>
      </c>
      <c r="F241" s="634" t="s">
        <v>661</v>
      </c>
      <c r="G241" s="439" t="s">
        <v>581</v>
      </c>
      <c r="H241" s="481">
        <v>1</v>
      </c>
      <c r="I241" s="636" t="s">
        <v>1429</v>
      </c>
      <c r="J241" s="636" t="s">
        <v>1429</v>
      </c>
      <c r="K241" s="446" t="s">
        <v>583</v>
      </c>
      <c r="L241" s="440" t="s">
        <v>771</v>
      </c>
      <c r="M241" s="637"/>
      <c r="N241" s="637"/>
      <c r="O241" s="638">
        <v>0.05</v>
      </c>
      <c r="P241" s="639"/>
      <c r="Q241" s="638"/>
      <c r="R241" s="641"/>
      <c r="S241" s="452">
        <v>24598.29</v>
      </c>
      <c r="T241" s="452">
        <v>14568.94</v>
      </c>
      <c r="U241" s="424"/>
      <c r="V241" s="421">
        <v>103.75</v>
      </c>
      <c r="W241" s="325">
        <v>-0.9929</v>
      </c>
      <c r="X241" s="325" t="s">
        <v>1424</v>
      </c>
    </row>
    <row r="242" spans="1:24" s="179" customFormat="1" ht="16.5" customHeight="1">
      <c r="A242" s="65" t="s">
        <v>1430</v>
      </c>
      <c r="B242" s="439" t="s">
        <v>1431</v>
      </c>
      <c r="C242" s="439" t="s">
        <v>913</v>
      </c>
      <c r="D242" s="439" t="s">
        <v>1432</v>
      </c>
      <c r="E242" s="439" t="s">
        <v>1433</v>
      </c>
      <c r="F242" s="634" t="s">
        <v>1434</v>
      </c>
      <c r="G242" s="439" t="s">
        <v>581</v>
      </c>
      <c r="H242" s="481">
        <v>1</v>
      </c>
      <c r="I242" s="636" t="s">
        <v>1213</v>
      </c>
      <c r="J242" s="636" t="s">
        <v>1213</v>
      </c>
      <c r="K242" s="446" t="s">
        <v>583</v>
      </c>
      <c r="L242" s="440" t="s">
        <v>771</v>
      </c>
      <c r="M242" s="637"/>
      <c r="N242" s="637"/>
      <c r="O242" s="638">
        <v>0.25</v>
      </c>
      <c r="P242" s="639"/>
      <c r="Q242" s="638"/>
      <c r="R242" s="641"/>
      <c r="S242" s="452">
        <v>2510.88</v>
      </c>
      <c r="T242" s="452">
        <v>168.12</v>
      </c>
      <c r="U242" s="424"/>
      <c r="V242" s="421">
        <v>518.75</v>
      </c>
      <c r="W242" s="325">
        <v>2.0855999999999999</v>
      </c>
      <c r="X242" s="325" t="s">
        <v>993</v>
      </c>
    </row>
    <row r="243" spans="1:24" s="179" customFormat="1" ht="16.5" customHeight="1">
      <c r="A243" s="65" t="s">
        <v>1435</v>
      </c>
      <c r="B243" s="439" t="s">
        <v>1436</v>
      </c>
      <c r="C243" s="439" t="s">
        <v>913</v>
      </c>
      <c r="D243" s="439" t="s">
        <v>1437</v>
      </c>
      <c r="E243" s="439" t="s">
        <v>1438</v>
      </c>
      <c r="F243" s="634" t="s">
        <v>661</v>
      </c>
      <c r="G243" s="439" t="s">
        <v>581</v>
      </c>
      <c r="H243" s="481">
        <v>1</v>
      </c>
      <c r="I243" s="636" t="s">
        <v>1439</v>
      </c>
      <c r="J243" s="636" t="s">
        <v>1439</v>
      </c>
      <c r="K243" s="446" t="s">
        <v>583</v>
      </c>
      <c r="L243" s="440" t="s">
        <v>725</v>
      </c>
      <c r="M243" s="637"/>
      <c r="N243" s="637"/>
      <c r="O243" s="638">
        <v>0.1</v>
      </c>
      <c r="P243" s="639"/>
      <c r="Q243" s="638"/>
      <c r="R243" s="641"/>
      <c r="S243" s="452">
        <v>21367.52</v>
      </c>
      <c r="T243" s="452">
        <v>5176.43</v>
      </c>
      <c r="U243" s="424"/>
      <c r="V243" s="421">
        <v>207.5</v>
      </c>
      <c r="W243" s="325">
        <v>-0.95989999999999998</v>
      </c>
      <c r="X243" s="325" t="s">
        <v>1331</v>
      </c>
    </row>
    <row r="244" spans="1:24" s="179" customFormat="1" ht="16.5" customHeight="1">
      <c r="A244" s="65" t="s">
        <v>1440</v>
      </c>
      <c r="B244" s="439" t="s">
        <v>1441</v>
      </c>
      <c r="C244" s="439" t="s">
        <v>913</v>
      </c>
      <c r="D244" s="439" t="s">
        <v>991</v>
      </c>
      <c r="E244" s="439" t="s">
        <v>1442</v>
      </c>
      <c r="F244" s="634" t="s">
        <v>661</v>
      </c>
      <c r="G244" s="439" t="s">
        <v>581</v>
      </c>
      <c r="H244" s="481">
        <v>1</v>
      </c>
      <c r="I244" s="636" t="s">
        <v>1443</v>
      </c>
      <c r="J244" s="636" t="s">
        <v>1443</v>
      </c>
      <c r="K244" s="446" t="s">
        <v>583</v>
      </c>
      <c r="L244" s="440" t="s">
        <v>725</v>
      </c>
      <c r="M244" s="637"/>
      <c r="N244" s="637"/>
      <c r="O244" s="638">
        <v>0.05</v>
      </c>
      <c r="P244" s="639"/>
      <c r="Q244" s="638"/>
      <c r="R244" s="641"/>
      <c r="S244" s="452">
        <v>4870</v>
      </c>
      <c r="T244" s="452">
        <v>794.2</v>
      </c>
      <c r="U244" s="424"/>
      <c r="V244" s="421">
        <v>103.75</v>
      </c>
      <c r="W244" s="325">
        <v>-0.86939999999999995</v>
      </c>
      <c r="X244" s="325" t="s">
        <v>634</v>
      </c>
    </row>
    <row r="245" spans="1:24" s="179" customFormat="1" ht="16.5" customHeight="1">
      <c r="A245" s="65" t="s">
        <v>1444</v>
      </c>
      <c r="B245" s="439" t="s">
        <v>1445</v>
      </c>
      <c r="C245" s="439" t="s">
        <v>913</v>
      </c>
      <c r="D245" s="439" t="s">
        <v>991</v>
      </c>
      <c r="E245" s="439" t="s">
        <v>1446</v>
      </c>
      <c r="F245" s="634" t="s">
        <v>661</v>
      </c>
      <c r="G245" s="439" t="s">
        <v>581</v>
      </c>
      <c r="H245" s="481">
        <v>1</v>
      </c>
      <c r="I245" s="636" t="s">
        <v>1447</v>
      </c>
      <c r="J245" s="636" t="s">
        <v>1447</v>
      </c>
      <c r="K245" s="446" t="s">
        <v>583</v>
      </c>
      <c r="L245" s="440" t="s">
        <v>771</v>
      </c>
      <c r="M245" s="637"/>
      <c r="N245" s="637"/>
      <c r="O245" s="638">
        <v>0.8</v>
      </c>
      <c r="P245" s="639"/>
      <c r="Q245" s="638"/>
      <c r="R245" s="641"/>
      <c r="S245" s="452">
        <v>44000</v>
      </c>
      <c r="T245" s="452">
        <v>5683.27</v>
      </c>
      <c r="U245" s="424"/>
      <c r="V245" s="421">
        <v>1660</v>
      </c>
      <c r="W245" s="325">
        <v>-0.70789999999999997</v>
      </c>
      <c r="X245" s="325" t="s">
        <v>1448</v>
      </c>
    </row>
    <row r="246" spans="1:24" s="179" customFormat="1" ht="16.5" customHeight="1">
      <c r="A246" s="65" t="s">
        <v>1449</v>
      </c>
      <c r="B246" s="439" t="s">
        <v>1450</v>
      </c>
      <c r="C246" s="439" t="s">
        <v>1451</v>
      </c>
      <c r="D246" s="439" t="s">
        <v>1452</v>
      </c>
      <c r="E246" s="439" t="s">
        <v>661</v>
      </c>
      <c r="F246" s="634" t="s">
        <v>661</v>
      </c>
      <c r="G246" s="439" t="s">
        <v>581</v>
      </c>
      <c r="H246" s="481">
        <v>1</v>
      </c>
      <c r="I246" s="636" t="s">
        <v>1453</v>
      </c>
      <c r="J246" s="636" t="s">
        <v>1453</v>
      </c>
      <c r="K246" s="446" t="s">
        <v>583</v>
      </c>
      <c r="L246" s="440" t="s">
        <v>662</v>
      </c>
      <c r="M246" s="637"/>
      <c r="N246" s="637"/>
      <c r="O246" s="638">
        <v>0.02</v>
      </c>
      <c r="P246" s="639"/>
      <c r="Q246" s="638"/>
      <c r="R246" s="641"/>
      <c r="S246" s="452">
        <v>3200</v>
      </c>
      <c r="T246" s="452">
        <v>160</v>
      </c>
      <c r="U246" s="424"/>
      <c r="V246" s="421">
        <v>41.5</v>
      </c>
      <c r="W246" s="325">
        <v>-0.74060000000000004</v>
      </c>
      <c r="X246" s="325" t="s">
        <v>1454</v>
      </c>
    </row>
    <row r="247" spans="1:24" s="179" customFormat="1" ht="16.5" customHeight="1">
      <c r="A247" s="65" t="s">
        <v>1455</v>
      </c>
      <c r="B247" s="439" t="s">
        <v>1456</v>
      </c>
      <c r="C247" s="439" t="s">
        <v>1451</v>
      </c>
      <c r="D247" s="439" t="s">
        <v>1452</v>
      </c>
      <c r="E247" s="439" t="s">
        <v>661</v>
      </c>
      <c r="F247" s="634" t="s">
        <v>661</v>
      </c>
      <c r="G247" s="439" t="s">
        <v>581</v>
      </c>
      <c r="H247" s="481">
        <v>1</v>
      </c>
      <c r="I247" s="636" t="s">
        <v>1457</v>
      </c>
      <c r="J247" s="636" t="s">
        <v>1457</v>
      </c>
      <c r="K247" s="446" t="s">
        <v>583</v>
      </c>
      <c r="L247" s="440" t="s">
        <v>662</v>
      </c>
      <c r="M247" s="637"/>
      <c r="N247" s="637"/>
      <c r="O247" s="638">
        <v>0.02</v>
      </c>
      <c r="P247" s="639"/>
      <c r="Q247" s="638"/>
      <c r="R247" s="641"/>
      <c r="S247" s="452">
        <v>4480</v>
      </c>
      <c r="T247" s="452">
        <v>224</v>
      </c>
      <c r="U247" s="424"/>
      <c r="V247" s="421">
        <v>41.5</v>
      </c>
      <c r="W247" s="325">
        <v>-0.81469999999999998</v>
      </c>
      <c r="X247" s="325" t="s">
        <v>1454</v>
      </c>
    </row>
    <row r="248" spans="1:24" s="179" customFormat="1" ht="16.5" customHeight="1">
      <c r="A248" s="65" t="s">
        <v>1458</v>
      </c>
      <c r="B248" s="439" t="s">
        <v>1459</v>
      </c>
      <c r="C248" s="439" t="s">
        <v>1460</v>
      </c>
      <c r="D248" s="439" t="s">
        <v>1461</v>
      </c>
      <c r="E248" s="439" t="s">
        <v>1462</v>
      </c>
      <c r="F248" s="634" t="s">
        <v>661</v>
      </c>
      <c r="G248" s="439" t="s">
        <v>581</v>
      </c>
      <c r="H248" s="481">
        <v>1</v>
      </c>
      <c r="I248" s="636" t="s">
        <v>668</v>
      </c>
      <c r="J248" s="636" t="s">
        <v>668</v>
      </c>
      <c r="K248" s="446" t="s">
        <v>583</v>
      </c>
      <c r="L248" s="440" t="s">
        <v>669</v>
      </c>
      <c r="M248" s="637"/>
      <c r="N248" s="637"/>
      <c r="O248" s="638">
        <v>0.05</v>
      </c>
      <c r="P248" s="639"/>
      <c r="Q248" s="638"/>
      <c r="R248" s="641"/>
      <c r="S248" s="452">
        <v>23225.93</v>
      </c>
      <c r="T248" s="452">
        <v>2211.98</v>
      </c>
      <c r="U248" s="424"/>
      <c r="V248" s="421">
        <v>103.75</v>
      </c>
      <c r="W248" s="325">
        <v>-0.95309999999999995</v>
      </c>
      <c r="X248" s="325" t="s">
        <v>670</v>
      </c>
    </row>
    <row r="249" spans="1:24" s="179" customFormat="1" ht="16.5" customHeight="1">
      <c r="A249" s="65" t="s">
        <v>1463</v>
      </c>
      <c r="B249" s="439" t="s">
        <v>1464</v>
      </c>
      <c r="C249" s="439" t="s">
        <v>1465</v>
      </c>
      <c r="D249" s="439" t="s">
        <v>1466</v>
      </c>
      <c r="E249" s="439" t="s">
        <v>1467</v>
      </c>
      <c r="F249" s="634" t="s">
        <v>661</v>
      </c>
      <c r="G249" s="439" t="s">
        <v>581</v>
      </c>
      <c r="H249" s="481">
        <v>1</v>
      </c>
      <c r="I249" s="636" t="s">
        <v>655</v>
      </c>
      <c r="J249" s="636" t="s">
        <v>655</v>
      </c>
      <c r="K249" s="446" t="s">
        <v>583</v>
      </c>
      <c r="L249" s="440" t="s">
        <v>771</v>
      </c>
      <c r="M249" s="637"/>
      <c r="N249" s="637"/>
      <c r="O249" s="645">
        <v>1E-3</v>
      </c>
      <c r="P249" s="639"/>
      <c r="Q249" s="638"/>
      <c r="R249" s="641"/>
      <c r="S249" s="452">
        <v>37594.9</v>
      </c>
      <c r="T249" s="452">
        <v>1879.75</v>
      </c>
      <c r="U249" s="424"/>
      <c r="V249" s="421">
        <v>2.08</v>
      </c>
      <c r="W249" s="325">
        <v>-0.99890000000000001</v>
      </c>
      <c r="X249" s="325" t="s">
        <v>1424</v>
      </c>
    </row>
    <row r="250" spans="1:24" s="179" customFormat="1" ht="16.5" customHeight="1">
      <c r="A250" s="65" t="s">
        <v>1468</v>
      </c>
      <c r="B250" s="439" t="s">
        <v>1469</v>
      </c>
      <c r="C250" s="439" t="s">
        <v>1460</v>
      </c>
      <c r="D250" s="439" t="s">
        <v>1470</v>
      </c>
      <c r="E250" s="439" t="s">
        <v>1471</v>
      </c>
      <c r="F250" s="634" t="s">
        <v>661</v>
      </c>
      <c r="G250" s="439" t="s">
        <v>581</v>
      </c>
      <c r="H250" s="481">
        <v>1</v>
      </c>
      <c r="I250" s="636" t="s">
        <v>789</v>
      </c>
      <c r="J250" s="636" t="s">
        <v>789</v>
      </c>
      <c r="K250" s="446" t="s">
        <v>583</v>
      </c>
      <c r="L250" s="440" t="s">
        <v>584</v>
      </c>
      <c r="M250" s="637"/>
      <c r="N250" s="637"/>
      <c r="O250" s="638">
        <v>0.2</v>
      </c>
      <c r="P250" s="639"/>
      <c r="Q250" s="638"/>
      <c r="R250" s="641"/>
      <c r="S250" s="452">
        <v>65321.77</v>
      </c>
      <c r="T250" s="452">
        <v>20257.41</v>
      </c>
      <c r="U250" s="424"/>
      <c r="V250" s="421">
        <v>415</v>
      </c>
      <c r="W250" s="325">
        <v>-0.97950000000000004</v>
      </c>
      <c r="X250" s="325" t="s">
        <v>790</v>
      </c>
    </row>
    <row r="251" spans="1:24" s="179" customFormat="1" ht="16.5" customHeight="1">
      <c r="A251" s="65" t="s">
        <v>1472</v>
      </c>
      <c r="B251" s="439" t="s">
        <v>1473</v>
      </c>
      <c r="C251" s="439" t="s">
        <v>1460</v>
      </c>
      <c r="D251" s="635" t="s">
        <v>1470</v>
      </c>
      <c r="E251" s="439" t="s">
        <v>1474</v>
      </c>
      <c r="F251" s="634" t="s">
        <v>661</v>
      </c>
      <c r="G251" s="439" t="s">
        <v>581</v>
      </c>
      <c r="H251" s="481">
        <v>1</v>
      </c>
      <c r="I251" s="636" t="s">
        <v>789</v>
      </c>
      <c r="J251" s="636" t="s">
        <v>789</v>
      </c>
      <c r="K251" s="446" t="s">
        <v>583</v>
      </c>
      <c r="L251" s="440" t="s">
        <v>584</v>
      </c>
      <c r="M251" s="637"/>
      <c r="N251" s="637"/>
      <c r="O251" s="638">
        <v>0.2</v>
      </c>
      <c r="P251" s="639"/>
      <c r="Q251" s="638"/>
      <c r="R251" s="641"/>
      <c r="S251" s="452">
        <v>23792.240000000002</v>
      </c>
      <c r="T251" s="452">
        <v>7378.36</v>
      </c>
      <c r="U251" s="424"/>
      <c r="V251" s="421">
        <v>415</v>
      </c>
      <c r="W251" s="325">
        <v>-0.94379999999999997</v>
      </c>
      <c r="X251" s="325" t="s">
        <v>790</v>
      </c>
    </row>
    <row r="252" spans="1:24" s="179" customFormat="1" ht="16.5" customHeight="1">
      <c r="A252" s="65" t="s">
        <v>1475</v>
      </c>
      <c r="B252" s="439" t="s">
        <v>1476</v>
      </c>
      <c r="C252" s="439" t="s">
        <v>1460</v>
      </c>
      <c r="D252" s="439" t="s">
        <v>1477</v>
      </c>
      <c r="E252" s="439" t="s">
        <v>1272</v>
      </c>
      <c r="F252" s="634" t="s">
        <v>661</v>
      </c>
      <c r="G252" s="439" t="s">
        <v>581</v>
      </c>
      <c r="H252" s="481">
        <v>1</v>
      </c>
      <c r="I252" s="636" t="s">
        <v>1478</v>
      </c>
      <c r="J252" s="636" t="s">
        <v>1478</v>
      </c>
      <c r="K252" s="446" t="s">
        <v>583</v>
      </c>
      <c r="L252" s="440" t="s">
        <v>584</v>
      </c>
      <c r="M252" s="637">
        <v>2</v>
      </c>
      <c r="N252" s="637"/>
      <c r="O252" s="638"/>
      <c r="P252" s="639"/>
      <c r="Q252" s="638"/>
      <c r="R252" s="641"/>
      <c r="S252" s="452">
        <v>23931.62</v>
      </c>
      <c r="T252" s="452">
        <v>1196.58</v>
      </c>
      <c r="U252" s="424"/>
      <c r="V252" s="421">
        <v>18700</v>
      </c>
      <c r="W252" s="325">
        <v>14.6279</v>
      </c>
      <c r="X252" s="325" t="s">
        <v>1089</v>
      </c>
    </row>
    <row r="253" spans="1:24" s="179" customFormat="1" ht="16.5" customHeight="1">
      <c r="A253" s="65" t="s">
        <v>1479</v>
      </c>
      <c r="B253" s="439" t="s">
        <v>1480</v>
      </c>
      <c r="C253" s="439" t="s">
        <v>1460</v>
      </c>
      <c r="D253" s="439" t="s">
        <v>1481</v>
      </c>
      <c r="E253" s="439" t="s">
        <v>1482</v>
      </c>
      <c r="F253" s="634" t="s">
        <v>661</v>
      </c>
      <c r="G253" s="439" t="s">
        <v>581</v>
      </c>
      <c r="H253" s="481">
        <v>1</v>
      </c>
      <c r="I253" s="636" t="s">
        <v>1478</v>
      </c>
      <c r="J253" s="636" t="s">
        <v>1478</v>
      </c>
      <c r="K253" s="446" t="s">
        <v>583</v>
      </c>
      <c r="L253" s="440" t="s">
        <v>584</v>
      </c>
      <c r="M253" s="637">
        <v>0.05</v>
      </c>
      <c r="N253" s="637"/>
      <c r="O253" s="638"/>
      <c r="P253" s="639"/>
      <c r="Q253" s="638"/>
      <c r="R253" s="641"/>
      <c r="S253" s="452">
        <v>83760.679999999993</v>
      </c>
      <c r="T253" s="452">
        <v>4188.03</v>
      </c>
      <c r="U253" s="424"/>
      <c r="V253" s="421">
        <v>467.5</v>
      </c>
      <c r="W253" s="325">
        <v>-0.88839999999999997</v>
      </c>
      <c r="X253" s="325" t="s">
        <v>1089</v>
      </c>
    </row>
    <row r="254" spans="1:24" s="179" customFormat="1" ht="16.5" customHeight="1">
      <c r="A254" s="65" t="s">
        <v>1483</v>
      </c>
      <c r="B254" s="439" t="s">
        <v>1484</v>
      </c>
      <c r="C254" s="439" t="s">
        <v>1460</v>
      </c>
      <c r="D254" s="439" t="s">
        <v>1485</v>
      </c>
      <c r="E254" s="439" t="s">
        <v>1486</v>
      </c>
      <c r="F254" s="634" t="s">
        <v>1487</v>
      </c>
      <c r="G254" s="439" t="s">
        <v>581</v>
      </c>
      <c r="H254" s="481">
        <v>1</v>
      </c>
      <c r="I254" s="636" t="s">
        <v>833</v>
      </c>
      <c r="J254" s="636" t="s">
        <v>833</v>
      </c>
      <c r="K254" s="446" t="s">
        <v>583</v>
      </c>
      <c r="L254" s="440" t="s">
        <v>584</v>
      </c>
      <c r="M254" s="637">
        <v>0.5</v>
      </c>
      <c r="N254" s="637"/>
      <c r="O254" s="638"/>
      <c r="P254" s="639"/>
      <c r="Q254" s="638"/>
      <c r="R254" s="641"/>
      <c r="S254" s="452">
        <v>3247.86</v>
      </c>
      <c r="T254" s="452">
        <v>1356.11</v>
      </c>
      <c r="U254" s="424"/>
      <c r="V254" s="421">
        <v>4675</v>
      </c>
      <c r="W254" s="325">
        <v>2.4474</v>
      </c>
      <c r="X254" s="325" t="s">
        <v>1089</v>
      </c>
    </row>
    <row r="255" spans="1:24" s="179" customFormat="1" ht="16.5" customHeight="1">
      <c r="A255" s="65" t="s">
        <v>1488</v>
      </c>
      <c r="B255" s="439" t="s">
        <v>1489</v>
      </c>
      <c r="C255" s="439" t="s">
        <v>1460</v>
      </c>
      <c r="D255" s="439" t="s">
        <v>1490</v>
      </c>
      <c r="E255" s="439" t="s">
        <v>1491</v>
      </c>
      <c r="F255" s="634" t="s">
        <v>1492</v>
      </c>
      <c r="G255" s="439" t="s">
        <v>581</v>
      </c>
      <c r="H255" s="481">
        <v>1</v>
      </c>
      <c r="I255" s="636" t="s">
        <v>833</v>
      </c>
      <c r="J255" s="636" t="s">
        <v>833</v>
      </c>
      <c r="K255" s="446" t="s">
        <v>583</v>
      </c>
      <c r="L255" s="440" t="s">
        <v>584</v>
      </c>
      <c r="M255" s="637">
        <v>0.15</v>
      </c>
      <c r="N255" s="637"/>
      <c r="O255" s="638"/>
      <c r="P255" s="639"/>
      <c r="Q255" s="638"/>
      <c r="R255" s="641"/>
      <c r="S255" s="452">
        <v>15809.91</v>
      </c>
      <c r="T255" s="452">
        <v>6601.71</v>
      </c>
      <c r="U255" s="424"/>
      <c r="V255" s="421">
        <v>1402.5</v>
      </c>
      <c r="W255" s="325">
        <v>-0.78759999999999997</v>
      </c>
      <c r="X255" s="325" t="s">
        <v>1089</v>
      </c>
    </row>
    <row r="256" spans="1:24" s="179" customFormat="1" ht="16.5" customHeight="1">
      <c r="A256" s="65" t="s">
        <v>1493</v>
      </c>
      <c r="B256" s="439" t="s">
        <v>1494</v>
      </c>
      <c r="C256" s="439" t="s">
        <v>1460</v>
      </c>
      <c r="D256" s="439" t="s">
        <v>1490</v>
      </c>
      <c r="E256" s="439" t="s">
        <v>1491</v>
      </c>
      <c r="F256" s="634" t="s">
        <v>1492</v>
      </c>
      <c r="G256" s="439" t="s">
        <v>581</v>
      </c>
      <c r="H256" s="481">
        <v>1</v>
      </c>
      <c r="I256" s="636" t="s">
        <v>833</v>
      </c>
      <c r="J256" s="636" t="s">
        <v>833</v>
      </c>
      <c r="K256" s="446" t="s">
        <v>583</v>
      </c>
      <c r="L256" s="440" t="s">
        <v>584</v>
      </c>
      <c r="M256" s="637">
        <v>0.15</v>
      </c>
      <c r="N256" s="637"/>
      <c r="O256" s="638"/>
      <c r="P256" s="639"/>
      <c r="Q256" s="638"/>
      <c r="R256" s="641"/>
      <c r="S256" s="452">
        <v>15809.91</v>
      </c>
      <c r="T256" s="452">
        <v>6601.71</v>
      </c>
      <c r="U256" s="424"/>
      <c r="V256" s="421">
        <v>1402.5</v>
      </c>
      <c r="W256" s="325">
        <v>-0.78759999999999997</v>
      </c>
      <c r="X256" s="325" t="s">
        <v>1089</v>
      </c>
    </row>
    <row r="257" spans="1:24" s="179" customFormat="1" ht="16.5" customHeight="1">
      <c r="A257" s="65" t="s">
        <v>1495</v>
      </c>
      <c r="B257" s="439" t="s">
        <v>1496</v>
      </c>
      <c r="C257" s="439" t="s">
        <v>1460</v>
      </c>
      <c r="D257" s="439" t="s">
        <v>1497</v>
      </c>
      <c r="E257" s="439" t="s">
        <v>1498</v>
      </c>
      <c r="F257" s="634" t="s">
        <v>1499</v>
      </c>
      <c r="G257" s="439" t="s">
        <v>581</v>
      </c>
      <c r="H257" s="481">
        <v>1</v>
      </c>
      <c r="I257" s="636" t="s">
        <v>833</v>
      </c>
      <c r="J257" s="636" t="s">
        <v>833</v>
      </c>
      <c r="K257" s="446" t="s">
        <v>583</v>
      </c>
      <c r="L257" s="440" t="s">
        <v>584</v>
      </c>
      <c r="M257" s="637">
        <v>0.7</v>
      </c>
      <c r="N257" s="637"/>
      <c r="O257" s="638"/>
      <c r="P257" s="639"/>
      <c r="Q257" s="638"/>
      <c r="R257" s="641"/>
      <c r="S257" s="452">
        <v>39600</v>
      </c>
      <c r="T257" s="452">
        <v>16535.21</v>
      </c>
      <c r="U257" s="424"/>
      <c r="V257" s="421">
        <v>6545</v>
      </c>
      <c r="W257" s="325">
        <v>-0.60419999999999996</v>
      </c>
      <c r="X257" s="325" t="s">
        <v>1089</v>
      </c>
    </row>
    <row r="258" spans="1:24" s="179" customFormat="1" ht="16.5" customHeight="1">
      <c r="A258" s="65" t="s">
        <v>1500</v>
      </c>
      <c r="B258" s="439" t="s">
        <v>1501</v>
      </c>
      <c r="C258" s="439" t="s">
        <v>1460</v>
      </c>
      <c r="D258" s="439" t="s">
        <v>1502</v>
      </c>
      <c r="E258" s="439" t="s">
        <v>1503</v>
      </c>
      <c r="F258" s="634" t="s">
        <v>1499</v>
      </c>
      <c r="G258" s="439" t="s">
        <v>581</v>
      </c>
      <c r="H258" s="481">
        <v>1</v>
      </c>
      <c r="I258" s="636" t="s">
        <v>833</v>
      </c>
      <c r="J258" s="636" t="s">
        <v>833</v>
      </c>
      <c r="K258" s="446" t="s">
        <v>583</v>
      </c>
      <c r="L258" s="440" t="s">
        <v>584</v>
      </c>
      <c r="M258" s="637">
        <v>3.7</v>
      </c>
      <c r="N258" s="637"/>
      <c r="O258" s="638"/>
      <c r="P258" s="639"/>
      <c r="Q258" s="638"/>
      <c r="R258" s="641"/>
      <c r="S258" s="452">
        <v>111430</v>
      </c>
      <c r="T258" s="452">
        <v>46528.67</v>
      </c>
      <c r="U258" s="424"/>
      <c r="V258" s="421">
        <v>34595</v>
      </c>
      <c r="W258" s="325">
        <v>-0.25650000000000001</v>
      </c>
      <c r="X258" s="325" t="s">
        <v>1089</v>
      </c>
    </row>
    <row r="259" spans="1:24" s="179" customFormat="1" ht="16.5" customHeight="1">
      <c r="A259" s="65" t="s">
        <v>1504</v>
      </c>
      <c r="B259" s="439" t="s">
        <v>1505</v>
      </c>
      <c r="C259" s="439" t="s">
        <v>1460</v>
      </c>
      <c r="D259" s="439" t="s">
        <v>1502</v>
      </c>
      <c r="E259" s="439" t="s">
        <v>1503</v>
      </c>
      <c r="F259" s="634" t="s">
        <v>1499</v>
      </c>
      <c r="G259" s="439" t="s">
        <v>581</v>
      </c>
      <c r="H259" s="481">
        <v>1</v>
      </c>
      <c r="I259" s="636" t="s">
        <v>833</v>
      </c>
      <c r="J259" s="636" t="s">
        <v>833</v>
      </c>
      <c r="K259" s="446" t="s">
        <v>583</v>
      </c>
      <c r="L259" s="440" t="s">
        <v>584</v>
      </c>
      <c r="M259" s="637">
        <v>3.7</v>
      </c>
      <c r="N259" s="637"/>
      <c r="O259" s="638"/>
      <c r="P259" s="639"/>
      <c r="Q259" s="638"/>
      <c r="R259" s="641"/>
      <c r="S259" s="452">
        <v>111430</v>
      </c>
      <c r="T259" s="452">
        <v>46528.67</v>
      </c>
      <c r="U259" s="424"/>
      <c r="V259" s="421">
        <v>34595</v>
      </c>
      <c r="W259" s="325">
        <v>-0.25650000000000001</v>
      </c>
      <c r="X259" s="325" t="s">
        <v>1089</v>
      </c>
    </row>
    <row r="260" spans="1:24" s="179" customFormat="1" ht="16.5" customHeight="1">
      <c r="A260" s="65" t="s">
        <v>1506</v>
      </c>
      <c r="B260" s="439" t="s">
        <v>1507</v>
      </c>
      <c r="C260" s="439" t="s">
        <v>1460</v>
      </c>
      <c r="D260" s="439" t="s">
        <v>1508</v>
      </c>
      <c r="E260" s="439" t="s">
        <v>1509</v>
      </c>
      <c r="F260" s="634" t="s">
        <v>1499</v>
      </c>
      <c r="G260" s="439" t="s">
        <v>581</v>
      </c>
      <c r="H260" s="481">
        <v>1</v>
      </c>
      <c r="I260" s="636" t="s">
        <v>833</v>
      </c>
      <c r="J260" s="636" t="s">
        <v>833</v>
      </c>
      <c r="K260" s="446" t="s">
        <v>583</v>
      </c>
      <c r="L260" s="440" t="s">
        <v>584</v>
      </c>
      <c r="M260" s="637">
        <v>3.2</v>
      </c>
      <c r="N260" s="637"/>
      <c r="O260" s="638"/>
      <c r="P260" s="639"/>
      <c r="Q260" s="638"/>
      <c r="R260" s="641"/>
      <c r="S260" s="452">
        <v>108735</v>
      </c>
      <c r="T260" s="452">
        <v>45403.39</v>
      </c>
      <c r="U260" s="424"/>
      <c r="V260" s="421">
        <v>29920</v>
      </c>
      <c r="W260" s="325">
        <v>-0.34100000000000003</v>
      </c>
      <c r="X260" s="325" t="s">
        <v>1089</v>
      </c>
    </row>
    <row r="261" spans="1:24" s="179" customFormat="1" ht="16.5" customHeight="1">
      <c r="A261" s="65" t="s">
        <v>1510</v>
      </c>
      <c r="B261" s="439" t="s">
        <v>1511</v>
      </c>
      <c r="C261" s="439" t="s">
        <v>1460</v>
      </c>
      <c r="D261" s="439" t="s">
        <v>1512</v>
      </c>
      <c r="E261" s="439" t="s">
        <v>1513</v>
      </c>
      <c r="F261" s="634" t="s">
        <v>1499</v>
      </c>
      <c r="G261" s="439" t="s">
        <v>581</v>
      </c>
      <c r="H261" s="481">
        <v>1</v>
      </c>
      <c r="I261" s="636" t="s">
        <v>833</v>
      </c>
      <c r="J261" s="636" t="s">
        <v>833</v>
      </c>
      <c r="K261" s="446" t="s">
        <v>583</v>
      </c>
      <c r="L261" s="440" t="s">
        <v>584</v>
      </c>
      <c r="M261" s="637">
        <v>1.6</v>
      </c>
      <c r="N261" s="637"/>
      <c r="O261" s="638"/>
      <c r="P261" s="639"/>
      <c r="Q261" s="638"/>
      <c r="R261" s="641"/>
      <c r="S261" s="452">
        <v>89320</v>
      </c>
      <c r="T261" s="452">
        <v>37296.519999999997</v>
      </c>
      <c r="U261" s="424"/>
      <c r="V261" s="421">
        <v>14960</v>
      </c>
      <c r="W261" s="325">
        <v>-0.59889999999999999</v>
      </c>
      <c r="X261" s="325" t="s">
        <v>1089</v>
      </c>
    </row>
    <row r="262" spans="1:24" s="179" customFormat="1" ht="16.5" customHeight="1">
      <c r="A262" s="65" t="s">
        <v>1514</v>
      </c>
      <c r="B262" s="439" t="s">
        <v>1515</v>
      </c>
      <c r="C262" s="439" t="s">
        <v>1460</v>
      </c>
      <c r="D262" s="439" t="s">
        <v>1512</v>
      </c>
      <c r="E262" s="439" t="s">
        <v>1513</v>
      </c>
      <c r="F262" s="634" t="s">
        <v>1499</v>
      </c>
      <c r="G262" s="439" t="s">
        <v>581</v>
      </c>
      <c r="H262" s="481">
        <v>1</v>
      </c>
      <c r="I262" s="636" t="s">
        <v>833</v>
      </c>
      <c r="J262" s="636" t="s">
        <v>833</v>
      </c>
      <c r="K262" s="446" t="s">
        <v>583</v>
      </c>
      <c r="L262" s="440" t="s">
        <v>584</v>
      </c>
      <c r="M262" s="637">
        <v>1.6</v>
      </c>
      <c r="N262" s="637"/>
      <c r="O262" s="638"/>
      <c r="P262" s="639"/>
      <c r="Q262" s="638"/>
      <c r="R262" s="641"/>
      <c r="S262" s="452">
        <v>89320</v>
      </c>
      <c r="T262" s="452">
        <v>37296.519999999997</v>
      </c>
      <c r="U262" s="424"/>
      <c r="V262" s="421">
        <v>14960</v>
      </c>
      <c r="W262" s="325">
        <v>-0.59889999999999999</v>
      </c>
      <c r="X262" s="325" t="s">
        <v>1089</v>
      </c>
    </row>
    <row r="263" spans="1:24" s="179" customFormat="1" ht="16.5" customHeight="1">
      <c r="A263" s="65" t="s">
        <v>1516</v>
      </c>
      <c r="B263" s="439" t="s">
        <v>1517</v>
      </c>
      <c r="C263" s="439" t="s">
        <v>1460</v>
      </c>
      <c r="D263" s="439" t="s">
        <v>1512</v>
      </c>
      <c r="E263" s="439" t="s">
        <v>1513</v>
      </c>
      <c r="F263" s="634" t="s">
        <v>1499</v>
      </c>
      <c r="G263" s="439" t="s">
        <v>581</v>
      </c>
      <c r="H263" s="481">
        <v>1</v>
      </c>
      <c r="I263" s="636" t="s">
        <v>833</v>
      </c>
      <c r="J263" s="636" t="s">
        <v>833</v>
      </c>
      <c r="K263" s="446" t="s">
        <v>583</v>
      </c>
      <c r="L263" s="440" t="s">
        <v>584</v>
      </c>
      <c r="M263" s="637">
        <v>1.6</v>
      </c>
      <c r="N263" s="637"/>
      <c r="O263" s="638"/>
      <c r="P263" s="639"/>
      <c r="Q263" s="638"/>
      <c r="R263" s="641"/>
      <c r="S263" s="452">
        <v>89320</v>
      </c>
      <c r="T263" s="452">
        <v>37296.519999999997</v>
      </c>
      <c r="U263" s="424"/>
      <c r="V263" s="421">
        <v>14960</v>
      </c>
      <c r="W263" s="325">
        <v>-0.59889999999999999</v>
      </c>
      <c r="X263" s="325" t="s">
        <v>1089</v>
      </c>
    </row>
    <row r="264" spans="1:24" s="179" customFormat="1" ht="16.5" customHeight="1">
      <c r="A264" s="65" t="s">
        <v>1518</v>
      </c>
      <c r="B264" s="439" t="s">
        <v>1519</v>
      </c>
      <c r="C264" s="439" t="s">
        <v>1460</v>
      </c>
      <c r="D264" s="439" t="s">
        <v>1520</v>
      </c>
      <c r="E264" s="439" t="s">
        <v>1498</v>
      </c>
      <c r="F264" s="634" t="s">
        <v>1499</v>
      </c>
      <c r="G264" s="439" t="s">
        <v>581</v>
      </c>
      <c r="H264" s="481">
        <v>1</v>
      </c>
      <c r="I264" s="636" t="s">
        <v>833</v>
      </c>
      <c r="J264" s="636" t="s">
        <v>833</v>
      </c>
      <c r="K264" s="446" t="s">
        <v>583</v>
      </c>
      <c r="L264" s="440" t="s">
        <v>584</v>
      </c>
      <c r="M264" s="637">
        <v>0.7</v>
      </c>
      <c r="N264" s="637"/>
      <c r="O264" s="638"/>
      <c r="P264" s="639"/>
      <c r="Q264" s="638"/>
      <c r="R264" s="641"/>
      <c r="S264" s="452">
        <v>41800</v>
      </c>
      <c r="T264" s="452">
        <v>17453.89</v>
      </c>
      <c r="U264" s="424"/>
      <c r="V264" s="421">
        <v>6545</v>
      </c>
      <c r="W264" s="325">
        <v>-0.625</v>
      </c>
      <c r="X264" s="325" t="s">
        <v>1089</v>
      </c>
    </row>
    <row r="265" spans="1:24" s="179" customFormat="1" ht="16.5" customHeight="1">
      <c r="A265" s="65" t="s">
        <v>1521</v>
      </c>
      <c r="B265" s="439" t="s">
        <v>1522</v>
      </c>
      <c r="C265" s="439" t="s">
        <v>1460</v>
      </c>
      <c r="D265" s="439" t="s">
        <v>1520</v>
      </c>
      <c r="E265" s="439" t="s">
        <v>1498</v>
      </c>
      <c r="F265" s="634" t="s">
        <v>1499</v>
      </c>
      <c r="G265" s="439" t="s">
        <v>581</v>
      </c>
      <c r="H265" s="481">
        <v>1</v>
      </c>
      <c r="I265" s="636" t="s">
        <v>833</v>
      </c>
      <c r="J265" s="636" t="s">
        <v>833</v>
      </c>
      <c r="K265" s="446" t="s">
        <v>583</v>
      </c>
      <c r="L265" s="440" t="s">
        <v>584</v>
      </c>
      <c r="M265" s="637">
        <v>0.7</v>
      </c>
      <c r="N265" s="637"/>
      <c r="O265" s="638"/>
      <c r="P265" s="639"/>
      <c r="Q265" s="638"/>
      <c r="R265" s="641"/>
      <c r="S265" s="452">
        <v>41800</v>
      </c>
      <c r="T265" s="452">
        <v>17453.89</v>
      </c>
      <c r="U265" s="424"/>
      <c r="V265" s="421">
        <v>6545</v>
      </c>
      <c r="W265" s="325">
        <v>-0.625</v>
      </c>
      <c r="X265" s="325" t="s">
        <v>1089</v>
      </c>
    </row>
    <row r="266" spans="1:24" s="179" customFormat="1" ht="16.5" customHeight="1">
      <c r="A266" s="65" t="s">
        <v>1523</v>
      </c>
      <c r="B266" s="439" t="s">
        <v>1524</v>
      </c>
      <c r="C266" s="439" t="s">
        <v>1460</v>
      </c>
      <c r="D266" s="439" t="s">
        <v>1525</v>
      </c>
      <c r="E266" s="439" t="s">
        <v>1526</v>
      </c>
      <c r="F266" s="634" t="s">
        <v>1499</v>
      </c>
      <c r="G266" s="439" t="s">
        <v>581</v>
      </c>
      <c r="H266" s="481">
        <v>1</v>
      </c>
      <c r="I266" s="636" t="s">
        <v>833</v>
      </c>
      <c r="J266" s="636" t="s">
        <v>833</v>
      </c>
      <c r="K266" s="446" t="s">
        <v>583</v>
      </c>
      <c r="L266" s="440" t="s">
        <v>584</v>
      </c>
      <c r="M266" s="637">
        <v>1</v>
      </c>
      <c r="N266" s="637"/>
      <c r="O266" s="638"/>
      <c r="P266" s="639"/>
      <c r="Q266" s="638"/>
      <c r="R266" s="641"/>
      <c r="S266" s="452">
        <v>44000</v>
      </c>
      <c r="T266" s="452">
        <v>18372.57</v>
      </c>
      <c r="U266" s="424"/>
      <c r="V266" s="421">
        <v>9350</v>
      </c>
      <c r="W266" s="325">
        <v>-0.49109999999999998</v>
      </c>
      <c r="X266" s="325" t="s">
        <v>1089</v>
      </c>
    </row>
    <row r="267" spans="1:24" s="179" customFormat="1" ht="16.5" customHeight="1">
      <c r="A267" s="65" t="s">
        <v>1527</v>
      </c>
      <c r="B267" s="439" t="s">
        <v>1528</v>
      </c>
      <c r="C267" s="439" t="s">
        <v>1460</v>
      </c>
      <c r="D267" s="439" t="s">
        <v>1529</v>
      </c>
      <c r="E267" s="439" t="s">
        <v>1530</v>
      </c>
      <c r="F267" s="634" t="s">
        <v>1499</v>
      </c>
      <c r="G267" s="439" t="s">
        <v>581</v>
      </c>
      <c r="H267" s="481">
        <v>1</v>
      </c>
      <c r="I267" s="636" t="s">
        <v>833</v>
      </c>
      <c r="J267" s="636" t="s">
        <v>833</v>
      </c>
      <c r="K267" s="446" t="s">
        <v>583</v>
      </c>
      <c r="L267" s="440" t="s">
        <v>584</v>
      </c>
      <c r="M267" s="637">
        <v>2</v>
      </c>
      <c r="N267" s="637"/>
      <c r="O267" s="638"/>
      <c r="P267" s="639"/>
      <c r="Q267" s="638"/>
      <c r="R267" s="641"/>
      <c r="S267" s="452">
        <v>96800</v>
      </c>
      <c r="T267" s="452">
        <v>40419.86</v>
      </c>
      <c r="U267" s="424"/>
      <c r="V267" s="421">
        <v>18700</v>
      </c>
      <c r="W267" s="325">
        <v>-0.53739999999999999</v>
      </c>
      <c r="X267" s="325" t="s">
        <v>1089</v>
      </c>
    </row>
    <row r="268" spans="1:24" s="179" customFormat="1" ht="16.5" customHeight="1">
      <c r="A268" s="65" t="s">
        <v>1531</v>
      </c>
      <c r="B268" s="439" t="s">
        <v>1532</v>
      </c>
      <c r="C268" s="439" t="s">
        <v>1460</v>
      </c>
      <c r="D268" s="439" t="s">
        <v>1533</v>
      </c>
      <c r="E268" s="439" t="s">
        <v>1534</v>
      </c>
      <c r="F268" s="634" t="s">
        <v>1499</v>
      </c>
      <c r="G268" s="439" t="s">
        <v>581</v>
      </c>
      <c r="H268" s="481">
        <v>1</v>
      </c>
      <c r="I268" s="636" t="s">
        <v>833</v>
      </c>
      <c r="J268" s="636" t="s">
        <v>833</v>
      </c>
      <c r="K268" s="446" t="s">
        <v>583</v>
      </c>
      <c r="L268" s="440" t="s">
        <v>584</v>
      </c>
      <c r="M268" s="637">
        <v>0.5</v>
      </c>
      <c r="N268" s="637"/>
      <c r="O268" s="638"/>
      <c r="P268" s="639"/>
      <c r="Q268" s="638"/>
      <c r="R268" s="641"/>
      <c r="S268" s="452">
        <v>6600.01</v>
      </c>
      <c r="T268" s="452">
        <v>2756.05</v>
      </c>
      <c r="U268" s="424"/>
      <c r="V268" s="421">
        <v>4675</v>
      </c>
      <c r="W268" s="325">
        <v>0.69630000000000003</v>
      </c>
      <c r="X268" s="325" t="s">
        <v>1089</v>
      </c>
    </row>
    <row r="269" spans="1:24" s="179" customFormat="1" ht="16.5" customHeight="1">
      <c r="A269" s="65" t="s">
        <v>1535</v>
      </c>
      <c r="B269" s="439" t="s">
        <v>1536</v>
      </c>
      <c r="C269" s="439" t="s">
        <v>1460</v>
      </c>
      <c r="D269" s="439" t="s">
        <v>1537</v>
      </c>
      <c r="E269" s="439" t="s">
        <v>1538</v>
      </c>
      <c r="F269" s="634" t="s">
        <v>1499</v>
      </c>
      <c r="G269" s="439" t="s">
        <v>581</v>
      </c>
      <c r="H269" s="481">
        <v>1</v>
      </c>
      <c r="I269" s="636" t="s">
        <v>833</v>
      </c>
      <c r="J269" s="636" t="s">
        <v>833</v>
      </c>
      <c r="K269" s="446" t="s">
        <v>583</v>
      </c>
      <c r="L269" s="440" t="s">
        <v>584</v>
      </c>
      <c r="M269" s="637">
        <v>2.5</v>
      </c>
      <c r="N269" s="637"/>
      <c r="O269" s="638"/>
      <c r="P269" s="639"/>
      <c r="Q269" s="638"/>
      <c r="R269" s="641"/>
      <c r="S269" s="452">
        <v>89980</v>
      </c>
      <c r="T269" s="452">
        <v>37571.97</v>
      </c>
      <c r="U269" s="424"/>
      <c r="V269" s="421">
        <v>23375</v>
      </c>
      <c r="W269" s="325">
        <v>-0.37790000000000001</v>
      </c>
      <c r="X269" s="325" t="s">
        <v>1089</v>
      </c>
    </row>
    <row r="270" spans="1:24" s="179" customFormat="1" ht="16.5" customHeight="1">
      <c r="A270" s="65" t="s">
        <v>1539</v>
      </c>
      <c r="B270" s="439" t="s">
        <v>1540</v>
      </c>
      <c r="C270" s="439" t="s">
        <v>1460</v>
      </c>
      <c r="D270" s="439" t="s">
        <v>1541</v>
      </c>
      <c r="E270" s="439" t="s">
        <v>1542</v>
      </c>
      <c r="F270" s="634" t="s">
        <v>1499</v>
      </c>
      <c r="G270" s="439" t="s">
        <v>581</v>
      </c>
      <c r="H270" s="481">
        <v>1</v>
      </c>
      <c r="I270" s="636" t="s">
        <v>833</v>
      </c>
      <c r="J270" s="636" t="s">
        <v>833</v>
      </c>
      <c r="K270" s="446" t="s">
        <v>583</v>
      </c>
      <c r="L270" s="440" t="s">
        <v>584</v>
      </c>
      <c r="M270" s="637">
        <v>2.5</v>
      </c>
      <c r="N270" s="637"/>
      <c r="O270" s="638"/>
      <c r="P270" s="639"/>
      <c r="Q270" s="638"/>
      <c r="R270" s="641"/>
      <c r="S270" s="452">
        <v>128150.01</v>
      </c>
      <c r="T270" s="452">
        <v>53510.07</v>
      </c>
      <c r="U270" s="424"/>
      <c r="V270" s="421">
        <v>23375</v>
      </c>
      <c r="W270" s="325">
        <v>-0.56320000000000003</v>
      </c>
      <c r="X270" s="325" t="s">
        <v>1089</v>
      </c>
    </row>
    <row r="271" spans="1:24" s="179" customFormat="1" ht="16.5" customHeight="1">
      <c r="A271" s="65" t="s">
        <v>1543</v>
      </c>
      <c r="B271" s="439" t="s">
        <v>1544</v>
      </c>
      <c r="C271" s="439" t="s">
        <v>1460</v>
      </c>
      <c r="D271" s="439" t="s">
        <v>1541</v>
      </c>
      <c r="E271" s="439" t="s">
        <v>1542</v>
      </c>
      <c r="F271" s="634" t="s">
        <v>1499</v>
      </c>
      <c r="G271" s="439" t="s">
        <v>581</v>
      </c>
      <c r="H271" s="481">
        <v>1</v>
      </c>
      <c r="I271" s="636" t="s">
        <v>833</v>
      </c>
      <c r="J271" s="636" t="s">
        <v>833</v>
      </c>
      <c r="K271" s="446" t="s">
        <v>583</v>
      </c>
      <c r="L271" s="440" t="s">
        <v>584</v>
      </c>
      <c r="M271" s="637">
        <v>2.5</v>
      </c>
      <c r="N271" s="637"/>
      <c r="O271" s="638"/>
      <c r="P271" s="639"/>
      <c r="Q271" s="638"/>
      <c r="R271" s="641"/>
      <c r="S271" s="452">
        <v>128150.01</v>
      </c>
      <c r="T271" s="452">
        <v>53510.07</v>
      </c>
      <c r="U271" s="424"/>
      <c r="V271" s="421">
        <v>23375</v>
      </c>
      <c r="W271" s="325">
        <v>-0.56320000000000003</v>
      </c>
      <c r="X271" s="325" t="s">
        <v>1089</v>
      </c>
    </row>
    <row r="272" spans="1:24" s="179" customFormat="1" ht="16.5" customHeight="1">
      <c r="A272" s="65" t="s">
        <v>1545</v>
      </c>
      <c r="B272" s="439" t="s">
        <v>1546</v>
      </c>
      <c r="C272" s="439" t="s">
        <v>1460</v>
      </c>
      <c r="D272" s="439" t="s">
        <v>1547</v>
      </c>
      <c r="E272" s="439" t="s">
        <v>1548</v>
      </c>
      <c r="F272" s="634" t="s">
        <v>1499</v>
      </c>
      <c r="G272" s="439" t="s">
        <v>581</v>
      </c>
      <c r="H272" s="481">
        <v>1</v>
      </c>
      <c r="I272" s="636" t="s">
        <v>833</v>
      </c>
      <c r="J272" s="636" t="s">
        <v>833</v>
      </c>
      <c r="K272" s="446" t="s">
        <v>583</v>
      </c>
      <c r="L272" s="440" t="s">
        <v>584</v>
      </c>
      <c r="M272" s="637">
        <v>4</v>
      </c>
      <c r="N272" s="637"/>
      <c r="O272" s="638"/>
      <c r="P272" s="639"/>
      <c r="Q272" s="638"/>
      <c r="R272" s="641"/>
      <c r="S272" s="452">
        <v>65450</v>
      </c>
      <c r="T272" s="452">
        <v>27329.32</v>
      </c>
      <c r="U272" s="424"/>
      <c r="V272" s="421">
        <v>37400</v>
      </c>
      <c r="W272" s="325">
        <v>0.36849999999999999</v>
      </c>
      <c r="X272" s="325" t="s">
        <v>1089</v>
      </c>
    </row>
    <row r="273" spans="1:24" s="179" customFormat="1" ht="16.5" customHeight="1">
      <c r="A273" s="65" t="s">
        <v>1549</v>
      </c>
      <c r="B273" s="439" t="s">
        <v>1550</v>
      </c>
      <c r="C273" s="439" t="s">
        <v>1460</v>
      </c>
      <c r="D273" s="635" t="s">
        <v>1551</v>
      </c>
      <c r="E273" s="439" t="s">
        <v>1552</v>
      </c>
      <c r="F273" s="634" t="s">
        <v>1499</v>
      </c>
      <c r="G273" s="439" t="s">
        <v>581</v>
      </c>
      <c r="H273" s="481">
        <v>1</v>
      </c>
      <c r="I273" s="636" t="s">
        <v>833</v>
      </c>
      <c r="J273" s="636" t="s">
        <v>833</v>
      </c>
      <c r="K273" s="446" t="s">
        <v>583</v>
      </c>
      <c r="L273" s="440" t="s">
        <v>584</v>
      </c>
      <c r="M273" s="637">
        <v>0.6</v>
      </c>
      <c r="N273" s="637"/>
      <c r="O273" s="638"/>
      <c r="P273" s="639"/>
      <c r="Q273" s="638"/>
      <c r="R273" s="641"/>
      <c r="S273" s="452">
        <v>6930</v>
      </c>
      <c r="T273" s="452">
        <v>2893.52</v>
      </c>
      <c r="U273" s="424"/>
      <c r="V273" s="421">
        <v>5610</v>
      </c>
      <c r="W273" s="325">
        <v>0.93879999999999997</v>
      </c>
      <c r="X273" s="325" t="s">
        <v>1089</v>
      </c>
    </row>
    <row r="274" spans="1:24" s="179" customFormat="1" ht="16.5" customHeight="1">
      <c r="A274" s="65" t="s">
        <v>1553</v>
      </c>
      <c r="B274" s="439" t="s">
        <v>1554</v>
      </c>
      <c r="C274" s="439" t="s">
        <v>1460</v>
      </c>
      <c r="D274" s="439" t="s">
        <v>1555</v>
      </c>
      <c r="E274" s="439" t="s">
        <v>1556</v>
      </c>
      <c r="F274" s="634" t="s">
        <v>1557</v>
      </c>
      <c r="G274" s="439" t="s">
        <v>581</v>
      </c>
      <c r="H274" s="481">
        <v>1</v>
      </c>
      <c r="I274" s="636" t="s">
        <v>833</v>
      </c>
      <c r="J274" s="636" t="s">
        <v>833</v>
      </c>
      <c r="K274" s="446" t="s">
        <v>583</v>
      </c>
      <c r="L274" s="440" t="s">
        <v>584</v>
      </c>
      <c r="M274" s="637">
        <v>5</v>
      </c>
      <c r="N274" s="637"/>
      <c r="O274" s="638"/>
      <c r="P274" s="639"/>
      <c r="Q274" s="638"/>
      <c r="R274" s="641"/>
      <c r="S274" s="452">
        <v>37275</v>
      </c>
      <c r="T274" s="452">
        <v>15564.66</v>
      </c>
      <c r="U274" s="424"/>
      <c r="V274" s="421">
        <v>46750</v>
      </c>
      <c r="W274" s="325">
        <v>2.0036</v>
      </c>
      <c r="X274" s="325" t="s">
        <v>1089</v>
      </c>
    </row>
    <row r="275" spans="1:24" s="179" customFormat="1" ht="16.5" customHeight="1">
      <c r="A275" s="65" t="s">
        <v>1558</v>
      </c>
      <c r="B275" s="439" t="s">
        <v>1559</v>
      </c>
      <c r="C275" s="439" t="s">
        <v>1460</v>
      </c>
      <c r="D275" s="439" t="s">
        <v>1560</v>
      </c>
      <c r="E275" s="439" t="s">
        <v>1561</v>
      </c>
      <c r="F275" s="634" t="s">
        <v>1562</v>
      </c>
      <c r="G275" s="439" t="s">
        <v>581</v>
      </c>
      <c r="H275" s="481">
        <v>1</v>
      </c>
      <c r="I275" s="636" t="s">
        <v>833</v>
      </c>
      <c r="J275" s="636" t="s">
        <v>833</v>
      </c>
      <c r="K275" s="446" t="s">
        <v>583</v>
      </c>
      <c r="L275" s="440" t="s">
        <v>584</v>
      </c>
      <c r="M275" s="637"/>
      <c r="N275" s="637"/>
      <c r="O275" s="637">
        <v>0.05</v>
      </c>
      <c r="P275" s="639"/>
      <c r="Q275" s="638"/>
      <c r="R275" s="641"/>
      <c r="S275" s="452">
        <v>14786.32</v>
      </c>
      <c r="T275" s="452">
        <v>6174.29</v>
      </c>
      <c r="U275" s="424"/>
      <c r="V275" s="421">
        <v>103.75</v>
      </c>
      <c r="W275" s="325">
        <v>-0.98319999999999996</v>
      </c>
      <c r="X275" s="325" t="s">
        <v>1089</v>
      </c>
    </row>
    <row r="276" spans="1:24" s="179" customFormat="1" ht="16.5" customHeight="1">
      <c r="A276" s="65" t="s">
        <v>1563</v>
      </c>
      <c r="B276" s="439" t="s">
        <v>1564</v>
      </c>
      <c r="C276" s="439" t="s">
        <v>1460</v>
      </c>
      <c r="D276" s="439" t="s">
        <v>1560</v>
      </c>
      <c r="E276" s="439" t="s">
        <v>1561</v>
      </c>
      <c r="F276" s="634" t="s">
        <v>1562</v>
      </c>
      <c r="G276" s="439" t="s">
        <v>581</v>
      </c>
      <c r="H276" s="481">
        <v>1</v>
      </c>
      <c r="I276" s="636" t="s">
        <v>833</v>
      </c>
      <c r="J276" s="636" t="s">
        <v>833</v>
      </c>
      <c r="K276" s="446" t="s">
        <v>583</v>
      </c>
      <c r="L276" s="440" t="s">
        <v>584</v>
      </c>
      <c r="M276" s="637"/>
      <c r="N276" s="637"/>
      <c r="O276" s="637">
        <v>0.05</v>
      </c>
      <c r="P276" s="639"/>
      <c r="Q276" s="638"/>
      <c r="R276" s="641"/>
      <c r="S276" s="452">
        <v>14786.32</v>
      </c>
      <c r="T276" s="452">
        <v>6174.29</v>
      </c>
      <c r="U276" s="424"/>
      <c r="V276" s="421">
        <v>103.75</v>
      </c>
      <c r="W276" s="325">
        <v>-0.98319999999999996</v>
      </c>
      <c r="X276" s="325" t="s">
        <v>1089</v>
      </c>
    </row>
    <row r="277" spans="1:24" s="179" customFormat="1" ht="16.5" customHeight="1">
      <c r="A277" s="65" t="s">
        <v>1565</v>
      </c>
      <c r="B277" s="439" t="s">
        <v>1566</v>
      </c>
      <c r="C277" s="439" t="s">
        <v>1460</v>
      </c>
      <c r="D277" s="439" t="s">
        <v>1567</v>
      </c>
      <c r="E277" s="439" t="s">
        <v>1568</v>
      </c>
      <c r="F277" s="634" t="s">
        <v>1562</v>
      </c>
      <c r="G277" s="439" t="s">
        <v>581</v>
      </c>
      <c r="H277" s="481">
        <v>1</v>
      </c>
      <c r="I277" s="636" t="s">
        <v>833</v>
      </c>
      <c r="J277" s="636" t="s">
        <v>833</v>
      </c>
      <c r="K277" s="446" t="s">
        <v>583</v>
      </c>
      <c r="L277" s="440" t="s">
        <v>584</v>
      </c>
      <c r="M277" s="637"/>
      <c r="N277" s="637"/>
      <c r="O277" s="637">
        <v>0.05</v>
      </c>
      <c r="P277" s="639"/>
      <c r="Q277" s="638"/>
      <c r="R277" s="641"/>
      <c r="S277" s="452">
        <v>13589.74</v>
      </c>
      <c r="T277" s="452">
        <v>5674.41</v>
      </c>
      <c r="U277" s="424"/>
      <c r="V277" s="421">
        <v>103.75</v>
      </c>
      <c r="W277" s="325">
        <v>-0.98170000000000002</v>
      </c>
      <c r="X277" s="325" t="s">
        <v>1089</v>
      </c>
    </row>
    <row r="278" spans="1:24" s="179" customFormat="1" ht="16.5" customHeight="1">
      <c r="A278" s="65" t="s">
        <v>1569</v>
      </c>
      <c r="B278" s="439" t="s">
        <v>1570</v>
      </c>
      <c r="C278" s="439" t="s">
        <v>1460</v>
      </c>
      <c r="D278" s="439" t="s">
        <v>1567</v>
      </c>
      <c r="E278" s="439" t="s">
        <v>1568</v>
      </c>
      <c r="F278" s="634" t="s">
        <v>1562</v>
      </c>
      <c r="G278" s="439" t="s">
        <v>581</v>
      </c>
      <c r="H278" s="481">
        <v>1</v>
      </c>
      <c r="I278" s="636" t="s">
        <v>833</v>
      </c>
      <c r="J278" s="636" t="s">
        <v>833</v>
      </c>
      <c r="K278" s="446" t="s">
        <v>583</v>
      </c>
      <c r="L278" s="440" t="s">
        <v>584</v>
      </c>
      <c r="M278" s="637"/>
      <c r="N278" s="637"/>
      <c r="O278" s="637">
        <v>0.05</v>
      </c>
      <c r="P278" s="639"/>
      <c r="Q278" s="638"/>
      <c r="R278" s="641"/>
      <c r="S278" s="452">
        <v>13589.74</v>
      </c>
      <c r="T278" s="452">
        <v>5674.41</v>
      </c>
      <c r="U278" s="424"/>
      <c r="V278" s="421">
        <v>103.75</v>
      </c>
      <c r="W278" s="325">
        <v>-0.98170000000000002</v>
      </c>
      <c r="X278" s="325" t="s">
        <v>1089</v>
      </c>
    </row>
    <row r="279" spans="1:24" s="179" customFormat="1" ht="16.5" customHeight="1">
      <c r="A279" s="65" t="s">
        <v>1571</v>
      </c>
      <c r="B279" s="439" t="s">
        <v>1572</v>
      </c>
      <c r="C279" s="439" t="s">
        <v>1460</v>
      </c>
      <c r="D279" s="439" t="s">
        <v>1573</v>
      </c>
      <c r="E279" s="439" t="s">
        <v>1574</v>
      </c>
      <c r="F279" s="634" t="s">
        <v>1562</v>
      </c>
      <c r="G279" s="439" t="s">
        <v>581</v>
      </c>
      <c r="H279" s="481">
        <v>1</v>
      </c>
      <c r="I279" s="636" t="s">
        <v>833</v>
      </c>
      <c r="J279" s="636" t="s">
        <v>833</v>
      </c>
      <c r="K279" s="446" t="s">
        <v>583</v>
      </c>
      <c r="L279" s="440" t="s">
        <v>584</v>
      </c>
      <c r="M279" s="637"/>
      <c r="N279" s="637"/>
      <c r="O279" s="638">
        <v>0.2</v>
      </c>
      <c r="P279" s="639"/>
      <c r="Q279" s="638"/>
      <c r="R279" s="641"/>
      <c r="S279" s="452">
        <v>6452.99</v>
      </c>
      <c r="T279" s="452">
        <v>2694.52</v>
      </c>
      <c r="U279" s="424"/>
      <c r="V279" s="421">
        <v>415</v>
      </c>
      <c r="W279" s="325">
        <v>-0.84599999999999997</v>
      </c>
      <c r="X279" s="325" t="s">
        <v>1089</v>
      </c>
    </row>
    <row r="280" spans="1:24" s="179" customFormat="1" ht="16.5" customHeight="1">
      <c r="A280" s="65" t="s">
        <v>1575</v>
      </c>
      <c r="B280" s="439" t="s">
        <v>1576</v>
      </c>
      <c r="C280" s="439" t="s">
        <v>1460</v>
      </c>
      <c r="D280" s="439" t="s">
        <v>1577</v>
      </c>
      <c r="E280" s="439" t="s">
        <v>1574</v>
      </c>
      <c r="F280" s="634" t="s">
        <v>1562</v>
      </c>
      <c r="G280" s="439" t="s">
        <v>581</v>
      </c>
      <c r="H280" s="481">
        <v>1</v>
      </c>
      <c r="I280" s="636" t="s">
        <v>833</v>
      </c>
      <c r="J280" s="636" t="s">
        <v>833</v>
      </c>
      <c r="K280" s="446" t="s">
        <v>583</v>
      </c>
      <c r="L280" s="440" t="s">
        <v>584</v>
      </c>
      <c r="M280" s="637"/>
      <c r="N280" s="637"/>
      <c r="O280" s="638">
        <v>0.2</v>
      </c>
      <c r="P280" s="639"/>
      <c r="Q280" s="638"/>
      <c r="R280" s="641"/>
      <c r="S280" s="452">
        <v>5811.97</v>
      </c>
      <c r="T280" s="452">
        <v>2426.8200000000002</v>
      </c>
      <c r="U280" s="424"/>
      <c r="V280" s="421">
        <v>415</v>
      </c>
      <c r="W280" s="325">
        <v>-0.82899999999999996</v>
      </c>
      <c r="X280" s="325" t="s">
        <v>1089</v>
      </c>
    </row>
    <row r="281" spans="1:24" s="179" customFormat="1" ht="16.5" customHeight="1">
      <c r="A281" s="65" t="s">
        <v>1578</v>
      </c>
      <c r="B281" s="439" t="s">
        <v>1579</v>
      </c>
      <c r="C281" s="439" t="s">
        <v>1460</v>
      </c>
      <c r="D281" s="439" t="s">
        <v>1580</v>
      </c>
      <c r="E281" s="439" t="s">
        <v>1581</v>
      </c>
      <c r="F281" s="634" t="s">
        <v>1562</v>
      </c>
      <c r="G281" s="439" t="s">
        <v>581</v>
      </c>
      <c r="H281" s="481">
        <v>1</v>
      </c>
      <c r="I281" s="636" t="s">
        <v>833</v>
      </c>
      <c r="J281" s="636" t="s">
        <v>833</v>
      </c>
      <c r="K281" s="446" t="s">
        <v>583</v>
      </c>
      <c r="L281" s="440" t="s">
        <v>584</v>
      </c>
      <c r="M281" s="637"/>
      <c r="N281" s="637"/>
      <c r="O281" s="638">
        <v>0.2</v>
      </c>
      <c r="P281" s="639"/>
      <c r="Q281" s="638"/>
      <c r="R281" s="641"/>
      <c r="S281" s="452">
        <v>6367.52</v>
      </c>
      <c r="T281" s="452">
        <v>2658.7</v>
      </c>
      <c r="U281" s="424"/>
      <c r="V281" s="421">
        <v>415</v>
      </c>
      <c r="W281" s="325">
        <v>-0.84389999999999998</v>
      </c>
      <c r="X281" s="325" t="s">
        <v>1089</v>
      </c>
    </row>
    <row r="282" spans="1:24" s="179" customFormat="1" ht="16.5" customHeight="1">
      <c r="A282" s="65" t="s">
        <v>1582</v>
      </c>
      <c r="B282" s="439" t="s">
        <v>1583</v>
      </c>
      <c r="C282" s="439" t="s">
        <v>1460</v>
      </c>
      <c r="D282" s="439" t="s">
        <v>1584</v>
      </c>
      <c r="E282" s="439" t="s">
        <v>1585</v>
      </c>
      <c r="F282" s="634" t="s">
        <v>1586</v>
      </c>
      <c r="G282" s="439" t="s">
        <v>581</v>
      </c>
      <c r="H282" s="481">
        <v>1</v>
      </c>
      <c r="I282" s="636" t="s">
        <v>833</v>
      </c>
      <c r="J282" s="636" t="s">
        <v>833</v>
      </c>
      <c r="K282" s="446" t="s">
        <v>583</v>
      </c>
      <c r="L282" s="440" t="s">
        <v>584</v>
      </c>
      <c r="M282" s="637"/>
      <c r="N282" s="637"/>
      <c r="O282" s="645"/>
      <c r="P282" s="639"/>
      <c r="Q282" s="638"/>
      <c r="R282" s="641"/>
      <c r="S282" s="452">
        <v>20500</v>
      </c>
      <c r="T282" s="452">
        <v>8560.1200000000008</v>
      </c>
      <c r="U282" s="424"/>
      <c r="V282" s="421">
        <v>0</v>
      </c>
      <c r="W282" s="325">
        <v>-1</v>
      </c>
      <c r="X282" s="325" t="s">
        <v>1089</v>
      </c>
    </row>
    <row r="283" spans="1:24" s="179" customFormat="1" ht="16.5" customHeight="1">
      <c r="A283" s="65" t="s">
        <v>1587</v>
      </c>
      <c r="B283" s="439" t="s">
        <v>1588</v>
      </c>
      <c r="C283" s="439" t="s">
        <v>1460</v>
      </c>
      <c r="D283" s="439" t="s">
        <v>1589</v>
      </c>
      <c r="E283" s="439" t="s">
        <v>1590</v>
      </c>
      <c r="F283" s="634" t="s">
        <v>1591</v>
      </c>
      <c r="G283" s="439" t="s">
        <v>581</v>
      </c>
      <c r="H283" s="481">
        <v>1</v>
      </c>
      <c r="I283" s="636" t="s">
        <v>833</v>
      </c>
      <c r="J283" s="636" t="s">
        <v>833</v>
      </c>
      <c r="K283" s="446" t="s">
        <v>583</v>
      </c>
      <c r="L283" s="440" t="s">
        <v>584</v>
      </c>
      <c r="M283" s="637"/>
      <c r="N283" s="637"/>
      <c r="O283" s="638"/>
      <c r="P283" s="639"/>
      <c r="Q283" s="638"/>
      <c r="R283" s="647" t="s">
        <v>1592</v>
      </c>
      <c r="S283" s="452">
        <v>438034.2</v>
      </c>
      <c r="T283" s="452">
        <v>182905.26</v>
      </c>
      <c r="U283" s="424"/>
      <c r="V283" s="421">
        <v>0</v>
      </c>
      <c r="W283" s="325">
        <v>-1</v>
      </c>
      <c r="X283" s="325" t="s">
        <v>1089</v>
      </c>
    </row>
    <row r="284" spans="1:24" s="179" customFormat="1" ht="16.5" customHeight="1">
      <c r="A284" s="65" t="s">
        <v>1593</v>
      </c>
      <c r="B284" s="439" t="s">
        <v>1594</v>
      </c>
      <c r="C284" s="439" t="s">
        <v>1460</v>
      </c>
      <c r="D284" s="439" t="s">
        <v>1589</v>
      </c>
      <c r="E284" s="439" t="s">
        <v>1590</v>
      </c>
      <c r="F284" s="634" t="s">
        <v>1591</v>
      </c>
      <c r="G284" s="439" t="s">
        <v>581</v>
      </c>
      <c r="H284" s="481">
        <v>1</v>
      </c>
      <c r="I284" s="636" t="s">
        <v>833</v>
      </c>
      <c r="J284" s="636" t="s">
        <v>833</v>
      </c>
      <c r="K284" s="446" t="s">
        <v>583</v>
      </c>
      <c r="L284" s="440" t="s">
        <v>584</v>
      </c>
      <c r="M284" s="637"/>
      <c r="N284" s="637"/>
      <c r="O284" s="638"/>
      <c r="P284" s="639"/>
      <c r="Q284" s="638"/>
      <c r="R284" s="647" t="s">
        <v>1592</v>
      </c>
      <c r="S284" s="452">
        <v>438034.2</v>
      </c>
      <c r="T284" s="452">
        <v>182905.26</v>
      </c>
      <c r="U284" s="424"/>
      <c r="V284" s="421">
        <v>0</v>
      </c>
      <c r="W284" s="325">
        <v>-1</v>
      </c>
      <c r="X284" s="325" t="s">
        <v>1089</v>
      </c>
    </row>
    <row r="285" spans="1:24" s="179" customFormat="1" ht="16.5" customHeight="1">
      <c r="A285" s="65" t="s">
        <v>1595</v>
      </c>
      <c r="B285" s="439" t="s">
        <v>1596</v>
      </c>
      <c r="C285" s="439" t="s">
        <v>1460</v>
      </c>
      <c r="D285" s="439" t="s">
        <v>1597</v>
      </c>
      <c r="E285" s="439" t="s">
        <v>1598</v>
      </c>
      <c r="F285" s="634" t="s">
        <v>1591</v>
      </c>
      <c r="G285" s="439" t="s">
        <v>581</v>
      </c>
      <c r="H285" s="481">
        <v>1</v>
      </c>
      <c r="I285" s="636" t="s">
        <v>833</v>
      </c>
      <c r="J285" s="636" t="s">
        <v>833</v>
      </c>
      <c r="K285" s="446" t="s">
        <v>583</v>
      </c>
      <c r="L285" s="440" t="s">
        <v>584</v>
      </c>
      <c r="M285" s="637">
        <v>0.1</v>
      </c>
      <c r="N285" s="637"/>
      <c r="O285" s="638"/>
      <c r="P285" s="639"/>
      <c r="Q285" s="638"/>
      <c r="R285" s="641"/>
      <c r="S285" s="452">
        <v>183760.68</v>
      </c>
      <c r="T285" s="452">
        <v>76731.149999999994</v>
      </c>
      <c r="U285" s="424"/>
      <c r="V285" s="421">
        <v>935</v>
      </c>
      <c r="W285" s="325">
        <v>-0.98780000000000001</v>
      </c>
      <c r="X285" s="325" t="s">
        <v>1089</v>
      </c>
    </row>
    <row r="286" spans="1:24" s="179" customFormat="1" ht="16.5" customHeight="1">
      <c r="A286" s="65" t="s">
        <v>1599</v>
      </c>
      <c r="B286" s="439" t="s">
        <v>1600</v>
      </c>
      <c r="C286" s="439" t="s">
        <v>1460</v>
      </c>
      <c r="D286" s="439" t="s">
        <v>1601</v>
      </c>
      <c r="E286" s="439" t="s">
        <v>1602</v>
      </c>
      <c r="F286" s="634" t="s">
        <v>1591</v>
      </c>
      <c r="G286" s="439" t="s">
        <v>581</v>
      </c>
      <c r="H286" s="481">
        <v>1</v>
      </c>
      <c r="I286" s="636" t="s">
        <v>833</v>
      </c>
      <c r="J286" s="636" t="s">
        <v>833</v>
      </c>
      <c r="K286" s="446" t="s">
        <v>583</v>
      </c>
      <c r="L286" s="440" t="s">
        <v>584</v>
      </c>
      <c r="M286" s="637">
        <v>3.5</v>
      </c>
      <c r="N286" s="637"/>
      <c r="O286" s="638"/>
      <c r="P286" s="639"/>
      <c r="Q286" s="638"/>
      <c r="R286" s="641"/>
      <c r="S286" s="452">
        <v>168760.68</v>
      </c>
      <c r="T286" s="452">
        <v>70467.78</v>
      </c>
      <c r="U286" s="424"/>
      <c r="V286" s="421">
        <v>32725</v>
      </c>
      <c r="W286" s="325">
        <v>-0.53559999999999997</v>
      </c>
      <c r="X286" s="325" t="s">
        <v>1089</v>
      </c>
    </row>
    <row r="287" spans="1:24" s="179" customFormat="1" ht="16.5" customHeight="1">
      <c r="A287" s="65" t="s">
        <v>1603</v>
      </c>
      <c r="B287" s="439" t="s">
        <v>1604</v>
      </c>
      <c r="C287" s="439" t="s">
        <v>1460</v>
      </c>
      <c r="D287" s="439" t="s">
        <v>1605</v>
      </c>
      <c r="E287" s="439" t="s">
        <v>1606</v>
      </c>
      <c r="F287" s="634" t="s">
        <v>1591</v>
      </c>
      <c r="G287" s="439" t="s">
        <v>581</v>
      </c>
      <c r="H287" s="481">
        <v>1</v>
      </c>
      <c r="I287" s="636" t="s">
        <v>833</v>
      </c>
      <c r="J287" s="636" t="s">
        <v>833</v>
      </c>
      <c r="K287" s="446" t="s">
        <v>583</v>
      </c>
      <c r="L287" s="440" t="s">
        <v>584</v>
      </c>
      <c r="M287" s="637">
        <v>3</v>
      </c>
      <c r="N287" s="637"/>
      <c r="O287" s="638"/>
      <c r="P287" s="639"/>
      <c r="Q287" s="638"/>
      <c r="R287" s="641"/>
      <c r="S287" s="452">
        <v>173800</v>
      </c>
      <c r="T287" s="452">
        <v>72571.67</v>
      </c>
      <c r="U287" s="424"/>
      <c r="V287" s="421">
        <v>28050</v>
      </c>
      <c r="W287" s="325">
        <v>-0.61350000000000005</v>
      </c>
      <c r="X287" s="325" t="s">
        <v>1089</v>
      </c>
    </row>
    <row r="288" spans="1:24" s="179" customFormat="1" ht="16.5" customHeight="1">
      <c r="A288" s="65" t="s">
        <v>1607</v>
      </c>
      <c r="B288" s="439" t="s">
        <v>1608</v>
      </c>
      <c r="C288" s="439" t="s">
        <v>1460</v>
      </c>
      <c r="D288" s="439" t="s">
        <v>1609</v>
      </c>
      <c r="E288" s="439" t="s">
        <v>1610</v>
      </c>
      <c r="F288" s="634" t="s">
        <v>1591</v>
      </c>
      <c r="G288" s="439" t="s">
        <v>581</v>
      </c>
      <c r="H288" s="481">
        <v>1</v>
      </c>
      <c r="I288" s="636" t="s">
        <v>833</v>
      </c>
      <c r="J288" s="636" t="s">
        <v>833</v>
      </c>
      <c r="K288" s="446" t="s">
        <v>583</v>
      </c>
      <c r="L288" s="440" t="s">
        <v>584</v>
      </c>
      <c r="M288" s="637">
        <v>3.4</v>
      </c>
      <c r="N288" s="637"/>
      <c r="O288" s="638"/>
      <c r="P288" s="639"/>
      <c r="Q288" s="638"/>
      <c r="R288" s="641"/>
      <c r="S288" s="452">
        <v>141901.99</v>
      </c>
      <c r="T288" s="452">
        <v>59252.72</v>
      </c>
      <c r="U288" s="424"/>
      <c r="V288" s="421">
        <v>31790</v>
      </c>
      <c r="W288" s="325">
        <v>-0.46350000000000002</v>
      </c>
      <c r="X288" s="325" t="s">
        <v>1089</v>
      </c>
    </row>
    <row r="289" spans="1:24" s="179" customFormat="1" ht="16.5" customHeight="1">
      <c r="A289" s="65" t="s">
        <v>1611</v>
      </c>
      <c r="B289" s="439" t="s">
        <v>1612</v>
      </c>
      <c r="C289" s="439" t="s">
        <v>1460</v>
      </c>
      <c r="D289" s="439" t="s">
        <v>1613</v>
      </c>
      <c r="E289" s="439" t="s">
        <v>1614</v>
      </c>
      <c r="F289" s="634" t="s">
        <v>1591</v>
      </c>
      <c r="G289" s="439" t="s">
        <v>581</v>
      </c>
      <c r="H289" s="481">
        <v>1</v>
      </c>
      <c r="I289" s="636" t="s">
        <v>833</v>
      </c>
      <c r="J289" s="636" t="s">
        <v>833</v>
      </c>
      <c r="K289" s="446" t="s">
        <v>583</v>
      </c>
      <c r="L289" s="440" t="s">
        <v>584</v>
      </c>
      <c r="M289" s="637">
        <v>3.4</v>
      </c>
      <c r="N289" s="637"/>
      <c r="O289" s="638"/>
      <c r="P289" s="639"/>
      <c r="Q289" s="638"/>
      <c r="R289" s="641"/>
      <c r="S289" s="452">
        <v>131999.99</v>
      </c>
      <c r="T289" s="452">
        <v>55117.7</v>
      </c>
      <c r="U289" s="424"/>
      <c r="V289" s="421">
        <v>31790</v>
      </c>
      <c r="W289" s="325">
        <v>-0.42320000000000002</v>
      </c>
      <c r="X289" s="325" t="s">
        <v>1089</v>
      </c>
    </row>
    <row r="290" spans="1:24" s="179" customFormat="1" ht="16.5" customHeight="1">
      <c r="A290" s="65" t="s">
        <v>1615</v>
      </c>
      <c r="B290" s="439" t="s">
        <v>1616</v>
      </c>
      <c r="C290" s="439" t="s">
        <v>1460</v>
      </c>
      <c r="D290" s="439" t="s">
        <v>1617</v>
      </c>
      <c r="E290" s="439" t="s">
        <v>1618</v>
      </c>
      <c r="F290" s="634" t="s">
        <v>1591</v>
      </c>
      <c r="G290" s="439" t="s">
        <v>581</v>
      </c>
      <c r="H290" s="481">
        <v>1</v>
      </c>
      <c r="I290" s="636" t="s">
        <v>833</v>
      </c>
      <c r="J290" s="636" t="s">
        <v>833</v>
      </c>
      <c r="K290" s="446" t="s">
        <v>583</v>
      </c>
      <c r="L290" s="440" t="s">
        <v>584</v>
      </c>
      <c r="M290" s="637">
        <v>2</v>
      </c>
      <c r="N290" s="637"/>
      <c r="O290" s="638"/>
      <c r="P290" s="639"/>
      <c r="Q290" s="638"/>
      <c r="R290" s="641"/>
      <c r="S290" s="452">
        <v>168300.01</v>
      </c>
      <c r="T290" s="452">
        <v>70275.17</v>
      </c>
      <c r="U290" s="424"/>
      <c r="V290" s="421">
        <v>18700</v>
      </c>
      <c r="W290" s="325">
        <v>-0.7339</v>
      </c>
      <c r="X290" s="325" t="s">
        <v>1619</v>
      </c>
    </row>
    <row r="291" spans="1:24" s="179" customFormat="1" ht="16.5" customHeight="1">
      <c r="A291" s="65" t="s">
        <v>1620</v>
      </c>
      <c r="B291" s="439" t="s">
        <v>1621</v>
      </c>
      <c r="C291" s="439" t="s">
        <v>1460</v>
      </c>
      <c r="D291" s="439" t="s">
        <v>1617</v>
      </c>
      <c r="E291" s="439" t="s">
        <v>1618</v>
      </c>
      <c r="F291" s="634" t="s">
        <v>1591</v>
      </c>
      <c r="G291" s="439" t="s">
        <v>581</v>
      </c>
      <c r="H291" s="481">
        <v>1</v>
      </c>
      <c r="I291" s="636" t="s">
        <v>833</v>
      </c>
      <c r="J291" s="636" t="s">
        <v>833</v>
      </c>
      <c r="K291" s="446" t="s">
        <v>583</v>
      </c>
      <c r="L291" s="440" t="s">
        <v>584</v>
      </c>
      <c r="M291" s="637">
        <v>2</v>
      </c>
      <c r="N291" s="637"/>
      <c r="O291" s="638"/>
      <c r="P291" s="639"/>
      <c r="Q291" s="638"/>
      <c r="R291" s="641"/>
      <c r="S291" s="452">
        <v>168300.01</v>
      </c>
      <c r="T291" s="452">
        <v>70275.17</v>
      </c>
      <c r="U291" s="424"/>
      <c r="V291" s="421">
        <v>18700</v>
      </c>
      <c r="W291" s="325">
        <v>-0.7339</v>
      </c>
      <c r="X291" s="325" t="s">
        <v>1619</v>
      </c>
    </row>
    <row r="292" spans="1:24" s="179" customFormat="1" ht="16.5" customHeight="1">
      <c r="A292" s="65" t="s">
        <v>1622</v>
      </c>
      <c r="B292" s="439" t="s">
        <v>1623</v>
      </c>
      <c r="C292" s="439" t="s">
        <v>1460</v>
      </c>
      <c r="D292" s="439" t="s">
        <v>1624</v>
      </c>
      <c r="E292" s="439" t="s">
        <v>1625</v>
      </c>
      <c r="F292" s="634" t="s">
        <v>1591</v>
      </c>
      <c r="G292" s="439" t="s">
        <v>581</v>
      </c>
      <c r="H292" s="481">
        <v>1</v>
      </c>
      <c r="I292" s="636" t="s">
        <v>833</v>
      </c>
      <c r="J292" s="636" t="s">
        <v>833</v>
      </c>
      <c r="K292" s="446" t="s">
        <v>583</v>
      </c>
      <c r="L292" s="440" t="s">
        <v>584</v>
      </c>
      <c r="M292" s="637">
        <v>1</v>
      </c>
      <c r="N292" s="637"/>
      <c r="O292" s="638"/>
      <c r="P292" s="639"/>
      <c r="Q292" s="638"/>
      <c r="R292" s="641"/>
      <c r="S292" s="452">
        <v>168300</v>
      </c>
      <c r="T292" s="452">
        <v>70275.17</v>
      </c>
      <c r="U292" s="424"/>
      <c r="V292" s="421">
        <v>9350</v>
      </c>
      <c r="W292" s="325">
        <v>-0.86699999999999999</v>
      </c>
      <c r="X292" s="325" t="s">
        <v>1089</v>
      </c>
    </row>
    <row r="293" spans="1:24" s="179" customFormat="1" ht="16.5" customHeight="1">
      <c r="A293" s="65" t="s">
        <v>1626</v>
      </c>
      <c r="B293" s="464" t="s">
        <v>1627</v>
      </c>
      <c r="C293" s="464" t="s">
        <v>1628</v>
      </c>
      <c r="D293" s="464" t="s">
        <v>1629</v>
      </c>
      <c r="E293" s="464" t="s">
        <v>1630</v>
      </c>
      <c r="F293" s="634" t="s">
        <v>194</v>
      </c>
      <c r="G293" s="439" t="s">
        <v>581</v>
      </c>
      <c r="H293" s="481">
        <v>1</v>
      </c>
      <c r="I293" s="636">
        <v>0</v>
      </c>
      <c r="J293" s="636">
        <v>0</v>
      </c>
      <c r="K293" s="446" t="s">
        <v>583</v>
      </c>
      <c r="L293" s="440" t="s">
        <v>601</v>
      </c>
      <c r="M293" s="637"/>
      <c r="N293" s="637"/>
      <c r="O293" s="638"/>
      <c r="P293" s="639"/>
      <c r="Q293" s="638"/>
      <c r="R293" s="643" t="s">
        <v>1631</v>
      </c>
      <c r="S293" s="452">
        <v>6263753.7300000004</v>
      </c>
      <c r="T293" s="452">
        <v>313190.19</v>
      </c>
      <c r="U293" s="424"/>
      <c r="V293" s="421">
        <v>0</v>
      </c>
      <c r="W293" s="325">
        <v>-1</v>
      </c>
      <c r="X293" s="325" t="s">
        <v>1136</v>
      </c>
    </row>
    <row r="294" spans="1:24" s="179" customFormat="1" ht="16.5" customHeight="1">
      <c r="A294" s="65" t="s">
        <v>1632</v>
      </c>
      <c r="B294" s="464" t="s">
        <v>1633</v>
      </c>
      <c r="C294" s="464" t="s">
        <v>578</v>
      </c>
      <c r="D294" s="464" t="s">
        <v>620</v>
      </c>
      <c r="E294" s="464" t="s">
        <v>827</v>
      </c>
      <c r="F294" s="634" t="s">
        <v>194</v>
      </c>
      <c r="G294" s="439" t="s">
        <v>581</v>
      </c>
      <c r="H294" s="481">
        <v>1</v>
      </c>
      <c r="I294" s="636">
        <v>0</v>
      </c>
      <c r="J294" s="636">
        <v>0</v>
      </c>
      <c r="K294" s="446" t="s">
        <v>583</v>
      </c>
      <c r="L294" s="440" t="s">
        <v>601</v>
      </c>
      <c r="M294" s="637"/>
      <c r="N294" s="637"/>
      <c r="O294" s="638">
        <v>1.6</v>
      </c>
      <c r="P294" s="639"/>
      <c r="Q294" s="638"/>
      <c r="R294" s="643"/>
      <c r="S294" s="452">
        <v>57572.66</v>
      </c>
      <c r="T294" s="452">
        <v>30909.33</v>
      </c>
      <c r="U294" s="424"/>
      <c r="V294" s="421">
        <v>3320</v>
      </c>
      <c r="W294" s="325">
        <v>-0.89259999999999995</v>
      </c>
      <c r="X294" s="325" t="s">
        <v>828</v>
      </c>
    </row>
    <row r="295" spans="1:24" s="179" customFormat="1" ht="16.5" customHeight="1">
      <c r="A295" s="65"/>
      <c r="B295" s="486"/>
      <c r="C295" s="486"/>
      <c r="D295" s="486"/>
      <c r="E295" s="486"/>
      <c r="F295" s="486"/>
      <c r="G295" s="191"/>
      <c r="H295" s="481"/>
      <c r="I295" s="527"/>
      <c r="J295" s="527"/>
      <c r="K295" s="527"/>
      <c r="L295" s="527"/>
      <c r="M295" s="505"/>
      <c r="N295" s="505"/>
      <c r="O295" s="505"/>
      <c r="P295" s="505"/>
      <c r="Q295" s="505"/>
      <c r="R295" s="505"/>
      <c r="S295" s="422"/>
      <c r="T295" s="422"/>
      <c r="U295" s="422"/>
      <c r="V295" s="421">
        <v>0</v>
      </c>
      <c r="W295" s="325" t="s">
        <v>194</v>
      </c>
      <c r="X295" s="325"/>
    </row>
    <row r="296" spans="1:24" s="179" customFormat="1" ht="16.5" customHeight="1">
      <c r="A296" s="65"/>
      <c r="B296" s="65"/>
      <c r="C296" s="65"/>
      <c r="D296" s="525"/>
      <c r="E296" s="414"/>
      <c r="F296" s="307"/>
      <c r="G296" s="307"/>
      <c r="H296" s="481"/>
      <c r="I296" s="307"/>
      <c r="J296" s="307"/>
      <c r="K296" s="648"/>
      <c r="L296" s="307"/>
      <c r="M296" s="421"/>
      <c r="N296" s="421"/>
      <c r="O296" s="421"/>
      <c r="P296" s="421"/>
      <c r="Q296" s="421"/>
      <c r="R296" s="421"/>
      <c r="S296" s="649">
        <v>47844041.509999998</v>
      </c>
      <c r="T296" s="422">
        <v>13108077.48</v>
      </c>
      <c r="U296" s="422">
        <v>0</v>
      </c>
      <c r="V296" s="421">
        <v>1037974.25</v>
      </c>
      <c r="W296" s="325">
        <v>-0.92079999999999995</v>
      </c>
      <c r="X296" s="325"/>
    </row>
    <row r="297" spans="1:24" s="179" customFormat="1" ht="16.5" customHeight="1">
      <c r="A297" s="962" t="s">
        <v>553</v>
      </c>
      <c r="B297" s="962"/>
      <c r="C297" s="962"/>
      <c r="D297" s="1026"/>
      <c r="E297" s="414"/>
      <c r="F297" s="307"/>
      <c r="G297" s="307"/>
      <c r="H297" s="481"/>
      <c r="I297" s="307"/>
      <c r="J297" s="307"/>
      <c r="K297" s="307"/>
      <c r="L297" s="307"/>
      <c r="M297" s="505"/>
      <c r="N297" s="505"/>
      <c r="O297" s="505"/>
      <c r="P297" s="505"/>
      <c r="Q297" s="505"/>
      <c r="R297" s="505"/>
      <c r="S297" s="422"/>
      <c r="T297" s="422"/>
      <c r="U297" s="422"/>
      <c r="V297" s="421">
        <v>0</v>
      </c>
      <c r="W297" s="325" t="s">
        <v>194</v>
      </c>
      <c r="X297" s="325"/>
    </row>
    <row r="298" spans="1:24" s="179" customFormat="1" ht="16.5" customHeight="1">
      <c r="A298" s="962" t="s">
        <v>469</v>
      </c>
      <c r="B298" s="962"/>
      <c r="C298" s="962"/>
      <c r="D298" s="1026"/>
      <c r="E298" s="526"/>
      <c r="F298" s="307"/>
      <c r="G298" s="307"/>
      <c r="H298" s="481"/>
      <c r="I298" s="307"/>
      <c r="J298" s="307"/>
      <c r="K298" s="307"/>
      <c r="L298" s="307"/>
      <c r="M298" s="422">
        <v>60.35</v>
      </c>
      <c r="N298" s="422">
        <v>0</v>
      </c>
      <c r="O298" s="422">
        <v>228.29</v>
      </c>
      <c r="P298" s="422">
        <v>0</v>
      </c>
      <c r="Q298" s="422">
        <v>0</v>
      </c>
      <c r="R298" s="419"/>
      <c r="S298" s="422">
        <v>47844041.509999998</v>
      </c>
      <c r="T298" s="422">
        <v>13108077.48</v>
      </c>
      <c r="U298" s="422">
        <v>0</v>
      </c>
      <c r="V298" s="421">
        <v>1037974.25</v>
      </c>
      <c r="W298" s="325">
        <v>-0.92079999999999995</v>
      </c>
      <c r="X298" s="325"/>
    </row>
    <row r="299" spans="1:24" ht="14.25" customHeight="1">
      <c r="A299" s="180" t="s">
        <v>29</v>
      </c>
      <c r="B299" s="180"/>
      <c r="C299" s="180"/>
      <c r="F299" s="177"/>
      <c r="G299" s="469"/>
      <c r="H299" s="469"/>
      <c r="I299" s="469"/>
      <c r="T299" s="426" t="s">
        <v>12</v>
      </c>
    </row>
    <row r="300" spans="1:24" ht="14.25" customHeight="1">
      <c r="A300" s="180" t="s">
        <v>3</v>
      </c>
      <c r="F300" s="177"/>
      <c r="G300" s="469"/>
      <c r="H300" s="469"/>
      <c r="I300" s="469"/>
    </row>
    <row r="303" spans="1:24" ht="14.25" customHeight="1">
      <c r="O303" s="415">
        <v>282.58999999999997</v>
      </c>
    </row>
  </sheetData>
  <autoFilter ref="A7:X321"/>
  <mergeCells count="22">
    <mergeCell ref="X6:X7"/>
    <mergeCell ref="A298:D298"/>
    <mergeCell ref="A6:A7"/>
    <mergeCell ref="B6:B7"/>
    <mergeCell ref="C6:C7"/>
    <mergeCell ref="D6:D7"/>
    <mergeCell ref="A1:X1"/>
    <mergeCell ref="A2:X2"/>
    <mergeCell ref="M6:R6"/>
    <mergeCell ref="S6:T6"/>
    <mergeCell ref="A297:D297"/>
    <mergeCell ref="E6:E7"/>
    <mergeCell ref="F6:F7"/>
    <mergeCell ref="G6:G7"/>
    <mergeCell ref="H6:H7"/>
    <mergeCell ref="I6:I7"/>
    <mergeCell ref="J6:J7"/>
    <mergeCell ref="K6:K7"/>
    <mergeCell ref="L6:L7"/>
    <mergeCell ref="U6:U7"/>
    <mergeCell ref="V6:V7"/>
    <mergeCell ref="W6:W7"/>
  </mergeCells>
  <phoneticPr fontId="24" type="noConversion"/>
  <conditionalFormatting sqref="B293:B294">
    <cfRule type="duplicateValues" dxfId="38" priority="1"/>
    <cfRule type="duplicateValues" dxfId="37" priority="2"/>
    <cfRule type="duplicateValues" dxfId="36" priority="3"/>
    <cfRule type="duplicateValues" dxfId="35" priority="4"/>
    <cfRule type="duplicateValues" dxfId="34" priority="5"/>
    <cfRule type="duplicateValues" dxfId="33" priority="6"/>
  </conditionalFormatting>
  <hyperlinks>
    <hyperlink ref="X3" location="基本情况!A1" display="表4-6-5"/>
  </hyperlinks>
  <printOptions horizontalCentered="1"/>
  <pageMargins left="0.47244094488188998" right="0.47244094488188998" top="0.70833333333333304" bottom="1.0625" header="1.18055555555556" footer="0.66874999999999996"/>
  <pageSetup paperSize="9" scale="63" fitToHeight="0" orientation="landscape" r:id="rId1"/>
  <headerFooter alignWithMargins="0">
    <oddHeader>&amp;R&amp;10    共&amp;N页第&amp;P页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G377"/>
  <sheetViews>
    <sheetView view="pageBreakPreview" zoomScale="130" zoomScaleNormal="100" zoomScaleSheetLayoutView="130" workbookViewId="0">
      <pane xSplit="1" ySplit="7" topLeftCell="H8" activePane="bottomRight" state="frozen"/>
      <selection pane="topRight"/>
      <selection pane="bottomLeft"/>
      <selection pane="bottomRight" activeCell="J16" sqref="J16:J17"/>
    </sheetView>
  </sheetViews>
  <sheetFormatPr defaultColWidth="9" defaultRowHeight="14.25" customHeight="1"/>
  <cols>
    <col min="1" max="1" width="4.625" style="1" customWidth="1"/>
    <col min="2" max="3" width="10.625" style="4" customWidth="1"/>
    <col min="4" max="4" width="10.875" style="4" customWidth="1"/>
    <col min="5" max="5" width="19" style="4" customWidth="1"/>
    <col min="6" max="6" width="9" style="4" customWidth="1"/>
    <col min="7" max="7" width="4.625" style="4" customWidth="1"/>
    <col min="8" max="16" width="7.625" style="1" customWidth="1"/>
    <col min="17" max="18" width="11" style="4" customWidth="1"/>
    <col min="19" max="19" width="11" style="4" hidden="1" customWidth="1"/>
    <col min="20" max="20" width="9.625" style="4" customWidth="1"/>
    <col min="21" max="21" width="8.625" style="4" customWidth="1"/>
    <col min="22" max="22" width="9.375" style="4" hidden="1" customWidth="1"/>
    <col min="23" max="24" width="9.625" style="4" customWidth="1"/>
    <col min="25" max="25" width="9" style="76"/>
    <col min="26" max="26" width="11.75" style="400" customWidth="1"/>
    <col min="27" max="27" width="17.625" style="400" customWidth="1"/>
    <col min="28" max="28" width="8.25" style="400"/>
    <col min="29" max="29" width="11.25" style="400"/>
    <col min="30" max="33" width="8.25" style="400"/>
    <col min="34" max="16384" width="9" style="4"/>
  </cols>
  <sheetData>
    <row r="1" spans="1:33" ht="30" customHeight="1">
      <c r="A1" s="939" t="s">
        <v>1634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39"/>
      <c r="V1" s="939"/>
      <c r="W1" s="939"/>
      <c r="X1" s="5"/>
      <c r="Z1" s="530"/>
      <c r="AA1" s="530"/>
      <c r="AB1" s="530"/>
      <c r="AC1" s="530"/>
      <c r="AD1" s="530"/>
      <c r="AE1" s="530"/>
      <c r="AF1" s="530"/>
      <c r="AG1" s="530"/>
    </row>
    <row r="2" spans="1:33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1"/>
      <c r="Z2" s="428"/>
      <c r="AA2" s="428"/>
      <c r="AB2" s="428"/>
      <c r="AC2" s="428"/>
      <c r="AD2" s="428"/>
      <c r="AE2" s="428"/>
      <c r="AF2" s="428"/>
      <c r="AG2" s="428"/>
    </row>
    <row r="3" spans="1:33" ht="14.25" customHeight="1">
      <c r="W3" s="16" t="s">
        <v>1635</v>
      </c>
      <c r="X3" s="16"/>
      <c r="Z3" s="428"/>
      <c r="AA3" s="429"/>
      <c r="AB3" s="429"/>
      <c r="AC3" s="429"/>
      <c r="AD3" s="429"/>
      <c r="AE3" s="429"/>
      <c r="AF3" s="429"/>
      <c r="AG3" s="429"/>
    </row>
    <row r="4" spans="1:33" ht="14.25" customHeight="1">
      <c r="W4" s="16"/>
      <c r="X4" s="16"/>
      <c r="Z4" s="429"/>
      <c r="AA4" s="429"/>
      <c r="AB4" s="429"/>
      <c r="AC4" s="429"/>
      <c r="AD4" s="429"/>
      <c r="AE4" s="429"/>
      <c r="AF4" s="429"/>
      <c r="AG4" s="429"/>
    </row>
    <row r="5" spans="1:33" ht="14.25" customHeight="1">
      <c r="A5" s="3" t="str">
        <f>基本情况!B2</f>
        <v>产权持有单位：瓮福（集团）有限责任公司</v>
      </c>
      <c r="W5" s="17" t="s">
        <v>247</v>
      </c>
      <c r="X5" s="17"/>
      <c r="Z5" s="430"/>
      <c r="AA5" s="430"/>
      <c r="AB5" s="430"/>
      <c r="AC5" s="430"/>
      <c r="AD5" s="430"/>
      <c r="AE5" s="430"/>
      <c r="AF5" s="430"/>
      <c r="AG5" s="430"/>
    </row>
    <row r="6" spans="1:33" s="1" customFormat="1" ht="16.5" customHeight="1">
      <c r="A6" s="964" t="s">
        <v>219</v>
      </c>
      <c r="B6" s="1041" t="s">
        <v>1636</v>
      </c>
      <c r="C6" s="1042" t="s">
        <v>558</v>
      </c>
      <c r="D6" s="944" t="s">
        <v>1637</v>
      </c>
      <c r="E6" s="944" t="s">
        <v>514</v>
      </c>
      <c r="F6" s="979" t="s">
        <v>515</v>
      </c>
      <c r="G6" s="979" t="s">
        <v>416</v>
      </c>
      <c r="H6" s="979" t="s">
        <v>516</v>
      </c>
      <c r="I6" s="1044" t="s">
        <v>566</v>
      </c>
      <c r="J6" s="1044" t="s">
        <v>567</v>
      </c>
      <c r="K6" s="1023" t="s">
        <v>568</v>
      </c>
      <c r="L6" s="1024"/>
      <c r="M6" s="1024"/>
      <c r="N6" s="1024"/>
      <c r="O6" s="1024"/>
      <c r="P6" s="1024"/>
      <c r="Q6" s="944" t="s">
        <v>250</v>
      </c>
      <c r="R6" s="944"/>
      <c r="S6" s="1046" t="s">
        <v>569</v>
      </c>
      <c r="T6" s="1047" t="s">
        <v>186</v>
      </c>
      <c r="U6" s="997" t="s">
        <v>253</v>
      </c>
      <c r="V6" s="1015" t="s">
        <v>518</v>
      </c>
      <c r="W6" s="1016" t="s">
        <v>258</v>
      </c>
      <c r="X6" s="1042" t="s">
        <v>1638</v>
      </c>
      <c r="Y6" s="177"/>
      <c r="Z6" s="430"/>
      <c r="AA6" s="400"/>
      <c r="AB6" s="1037" t="s">
        <v>1639</v>
      </c>
      <c r="AC6" s="1038"/>
      <c r="AD6" s="1038"/>
      <c r="AE6" s="1038"/>
      <c r="AF6" s="1038"/>
      <c r="AG6" s="1038"/>
    </row>
    <row r="7" spans="1:33" s="1" customFormat="1" ht="16.5" customHeight="1">
      <c r="A7" s="964"/>
      <c r="B7" s="1016"/>
      <c r="C7" s="1043"/>
      <c r="D7" s="944"/>
      <c r="E7" s="944"/>
      <c r="F7" s="979"/>
      <c r="G7" s="979"/>
      <c r="H7" s="979"/>
      <c r="I7" s="998"/>
      <c r="J7" s="1045"/>
      <c r="K7" s="444" t="s">
        <v>571</v>
      </c>
      <c r="L7" s="444" t="s">
        <v>572</v>
      </c>
      <c r="M7" s="444" t="s">
        <v>573</v>
      </c>
      <c r="N7" s="444" t="s">
        <v>574</v>
      </c>
      <c r="O7" s="444" t="s">
        <v>575</v>
      </c>
      <c r="P7" s="444" t="s">
        <v>576</v>
      </c>
      <c r="Q7" s="6" t="s">
        <v>519</v>
      </c>
      <c r="R7" s="6" t="s">
        <v>520</v>
      </c>
      <c r="S7" s="987"/>
      <c r="T7" s="1048"/>
      <c r="U7" s="998"/>
      <c r="V7" s="1015"/>
      <c r="W7" s="1016"/>
      <c r="X7" s="1049"/>
      <c r="Y7" s="177"/>
      <c r="Z7" s="1039" t="s">
        <v>1640</v>
      </c>
      <c r="AA7" s="1040"/>
      <c r="AB7" s="523" t="s">
        <v>571</v>
      </c>
      <c r="AC7" s="523" t="s">
        <v>572</v>
      </c>
      <c r="AD7" s="523" t="s">
        <v>573</v>
      </c>
      <c r="AE7" s="523" t="s">
        <v>1641</v>
      </c>
      <c r="AF7" s="523" t="s">
        <v>1642</v>
      </c>
      <c r="AG7" s="523" t="s">
        <v>576</v>
      </c>
    </row>
    <row r="8" spans="1:33" s="258" customFormat="1" ht="16.5" customHeight="1">
      <c r="A8" s="583"/>
      <c r="B8" s="584"/>
      <c r="C8" s="584"/>
      <c r="D8" s="584"/>
      <c r="E8" s="584"/>
      <c r="F8" s="585"/>
      <c r="G8" s="584"/>
      <c r="H8" s="481"/>
      <c r="I8" s="596"/>
      <c r="J8" s="597"/>
      <c r="K8" s="598"/>
      <c r="L8" s="599"/>
      <c r="M8" s="599"/>
      <c r="N8" s="600"/>
      <c r="O8" s="601"/>
      <c r="P8" s="602"/>
      <c r="Q8" s="614"/>
      <c r="R8" s="614"/>
      <c r="S8" s="487"/>
      <c r="T8" s="615"/>
      <c r="U8" s="616"/>
      <c r="V8" s="615"/>
      <c r="W8" s="617"/>
      <c r="X8" s="617"/>
      <c r="Y8" s="179"/>
      <c r="Z8" s="631"/>
      <c r="AA8" s="632"/>
      <c r="AB8" s="434"/>
      <c r="AC8" s="434"/>
      <c r="AD8" s="434"/>
      <c r="AE8" s="434"/>
      <c r="AF8" s="434"/>
      <c r="AG8" s="434"/>
    </row>
    <row r="9" spans="1:33" s="258" customFormat="1" ht="16.5" customHeight="1">
      <c r="A9" s="583"/>
      <c r="B9" s="586"/>
      <c r="C9" s="586"/>
      <c r="D9" s="586"/>
      <c r="E9" s="586"/>
      <c r="F9" s="587"/>
      <c r="G9" s="586"/>
      <c r="H9" s="481"/>
      <c r="I9" s="596"/>
      <c r="J9" s="440"/>
      <c r="K9" s="603"/>
      <c r="L9" s="604"/>
      <c r="M9" s="604"/>
      <c r="N9" s="605"/>
      <c r="O9" s="606"/>
      <c r="P9" s="607"/>
      <c r="Q9" s="618"/>
      <c r="R9" s="618"/>
      <c r="S9" s="487"/>
      <c r="T9" s="615"/>
      <c r="U9" s="616"/>
      <c r="V9" s="616"/>
      <c r="W9" s="453"/>
      <c r="X9" s="455"/>
      <c r="Y9" s="179"/>
      <c r="Z9" s="631"/>
      <c r="AA9" s="632"/>
      <c r="AB9" s="434"/>
      <c r="AC9" s="434"/>
      <c r="AD9" s="434"/>
      <c r="AE9" s="434"/>
      <c r="AF9" s="434"/>
      <c r="AG9" s="434"/>
    </row>
    <row r="10" spans="1:33" s="258" customFormat="1" ht="16.5" customHeight="1">
      <c r="A10" s="583"/>
      <c r="B10" s="586"/>
      <c r="C10" s="586"/>
      <c r="D10" s="588"/>
      <c r="E10" s="586"/>
      <c r="F10" s="587"/>
      <c r="G10" s="586"/>
      <c r="H10" s="481"/>
      <c r="I10" s="446"/>
      <c r="J10" s="440"/>
      <c r="K10" s="603"/>
      <c r="L10" s="604"/>
      <c r="M10" s="604"/>
      <c r="N10" s="605"/>
      <c r="O10" s="606"/>
      <c r="P10" s="607"/>
      <c r="Q10" s="618"/>
      <c r="R10" s="618"/>
      <c r="S10" s="487"/>
      <c r="T10" s="615"/>
      <c r="U10" s="616"/>
      <c r="V10" s="616"/>
      <c r="W10" s="453"/>
      <c r="X10" s="455"/>
      <c r="Y10" s="179"/>
      <c r="Z10" s="631"/>
      <c r="AA10" s="632"/>
      <c r="AB10" s="434"/>
      <c r="AC10" s="434"/>
      <c r="AD10" s="434"/>
      <c r="AE10" s="434"/>
      <c r="AF10" s="434"/>
      <c r="AG10" s="434"/>
    </row>
    <row r="11" spans="1:33" s="258" customFormat="1" ht="16.5" customHeight="1">
      <c r="A11" s="583"/>
      <c r="B11" s="586"/>
      <c r="C11" s="586"/>
      <c r="D11" s="586"/>
      <c r="E11" s="586"/>
      <c r="F11" s="587"/>
      <c r="G11" s="586"/>
      <c r="H11" s="481"/>
      <c r="I11" s="446"/>
      <c r="J11" s="440"/>
      <c r="K11" s="603"/>
      <c r="L11" s="604"/>
      <c r="M11" s="604"/>
      <c r="N11" s="605"/>
      <c r="O11" s="606"/>
      <c r="P11" s="607"/>
      <c r="Q11" s="618"/>
      <c r="R11" s="618"/>
      <c r="S11" s="487"/>
      <c r="T11" s="615"/>
      <c r="U11" s="616"/>
      <c r="V11" s="616"/>
      <c r="W11" s="453"/>
      <c r="X11" s="455"/>
      <c r="Y11" s="179"/>
      <c r="Z11" s="400"/>
      <c r="AA11" s="400"/>
      <c r="AB11" s="434"/>
      <c r="AC11" s="434"/>
      <c r="AD11" s="434"/>
      <c r="AE11" s="434"/>
      <c r="AF11" s="434"/>
      <c r="AG11" s="434"/>
    </row>
    <row r="12" spans="1:33" s="258" customFormat="1" ht="16.5" customHeight="1">
      <c r="A12" s="583"/>
      <c r="B12" s="589"/>
      <c r="C12" s="590"/>
      <c r="D12" s="590"/>
      <c r="E12" s="589"/>
      <c r="F12" s="587"/>
      <c r="G12" s="590"/>
      <c r="H12" s="481"/>
      <c r="I12" s="608"/>
      <c r="J12" s="608"/>
      <c r="K12" s="609"/>
      <c r="L12" s="610"/>
      <c r="M12" s="610"/>
      <c r="N12" s="611"/>
      <c r="O12" s="612"/>
      <c r="P12" s="613"/>
      <c r="Q12" s="618"/>
      <c r="R12" s="618"/>
      <c r="S12" s="487"/>
      <c r="T12" s="615"/>
      <c r="U12" s="616"/>
      <c r="V12" s="616"/>
      <c r="W12" s="619"/>
      <c r="X12" s="455"/>
      <c r="Y12" s="179"/>
      <c r="Z12" s="400"/>
      <c r="AA12" s="633"/>
      <c r="AB12" s="434"/>
      <c r="AC12" s="434"/>
      <c r="AD12" s="434"/>
      <c r="AE12" s="434"/>
      <c r="AF12" s="434"/>
      <c r="AG12" s="434"/>
    </row>
    <row r="13" spans="1:33" s="258" customFormat="1" ht="16.5" customHeight="1">
      <c r="A13" s="583"/>
      <c r="B13" s="584"/>
      <c r="C13" s="584"/>
      <c r="D13" s="584"/>
      <c r="E13" s="584"/>
      <c r="F13" s="585"/>
      <c r="G13" s="584"/>
      <c r="H13" s="481"/>
      <c r="I13" s="596"/>
      <c r="J13" s="597"/>
      <c r="K13" s="598"/>
      <c r="L13" s="599"/>
      <c r="M13" s="599"/>
      <c r="N13" s="600"/>
      <c r="O13" s="601"/>
      <c r="P13" s="602"/>
      <c r="Q13" s="614"/>
      <c r="R13" s="614"/>
      <c r="S13" s="487"/>
      <c r="T13" s="615"/>
      <c r="U13" s="616"/>
      <c r="V13" s="616"/>
      <c r="W13" s="617"/>
      <c r="X13" s="455"/>
      <c r="Y13" s="179"/>
      <c r="Z13" s="400"/>
      <c r="AA13" s="400"/>
      <c r="AB13" s="434"/>
      <c r="AC13" s="434"/>
      <c r="AD13" s="434"/>
      <c r="AE13" s="434"/>
      <c r="AF13" s="434"/>
      <c r="AG13" s="434"/>
    </row>
    <row r="14" spans="1:33" s="258" customFormat="1" ht="16.5" customHeight="1">
      <c r="A14" s="583"/>
      <c r="B14" s="584"/>
      <c r="C14" s="584"/>
      <c r="D14" s="584"/>
      <c r="E14" s="584"/>
      <c r="F14" s="585"/>
      <c r="G14" s="584"/>
      <c r="H14" s="591"/>
      <c r="I14" s="596"/>
      <c r="J14" s="597"/>
      <c r="K14" s="598"/>
      <c r="L14" s="599"/>
      <c r="M14" s="599"/>
      <c r="N14" s="600"/>
      <c r="O14" s="601"/>
      <c r="P14" s="602"/>
      <c r="Q14" s="614"/>
      <c r="R14" s="614"/>
      <c r="S14" s="620"/>
      <c r="T14" s="615"/>
      <c r="U14" s="616"/>
      <c r="V14" s="616"/>
      <c r="W14" s="621"/>
      <c r="X14" s="455"/>
      <c r="Y14" s="179"/>
      <c r="Z14" s="400"/>
      <c r="AA14" s="400"/>
      <c r="AB14" s="434"/>
      <c r="AC14" s="434"/>
      <c r="AD14" s="434"/>
      <c r="AE14" s="434"/>
      <c r="AF14" s="434"/>
      <c r="AG14" s="434"/>
    </row>
    <row r="15" spans="1:33" s="258" customFormat="1" ht="16.5" customHeight="1">
      <c r="A15" s="583"/>
      <c r="B15" s="592"/>
      <c r="C15" s="592"/>
      <c r="D15" s="593"/>
      <c r="E15" s="591"/>
      <c r="F15" s="594"/>
      <c r="G15" s="594"/>
      <c r="H15" s="591"/>
      <c r="I15" s="591"/>
      <c r="J15" s="591"/>
      <c r="K15" s="591"/>
      <c r="L15" s="591"/>
      <c r="M15" s="591"/>
      <c r="N15" s="591"/>
      <c r="O15" s="591"/>
      <c r="P15" s="591"/>
      <c r="Q15" s="620"/>
      <c r="R15" s="620"/>
      <c r="S15" s="620"/>
      <c r="T15" s="615"/>
      <c r="U15" s="616" t="str">
        <f t="shared" ref="U15:U27" si="0">IF(OR(R15=0,R15=T15),"",ROUND((T15-R15)/ABS(R15),4))</f>
        <v/>
      </c>
      <c r="V15" s="616"/>
      <c r="W15" s="622"/>
      <c r="X15" s="623"/>
      <c r="Y15" s="179"/>
      <c r="Z15" s="400"/>
      <c r="AA15" s="400"/>
      <c r="AB15" s="434"/>
      <c r="AC15" s="434"/>
      <c r="AD15" s="434"/>
      <c r="AE15" s="434"/>
      <c r="AF15" s="434"/>
      <c r="AG15" s="434"/>
    </row>
    <row r="16" spans="1:33" s="258" customFormat="1" ht="16.5" customHeight="1">
      <c r="A16" s="583"/>
      <c r="B16" s="592"/>
      <c r="C16" s="592"/>
      <c r="D16" s="593"/>
      <c r="E16" s="591"/>
      <c r="F16" s="594"/>
      <c r="G16" s="594"/>
      <c r="H16" s="591"/>
      <c r="I16" s="591"/>
      <c r="J16" s="591"/>
      <c r="K16" s="591"/>
      <c r="L16" s="591"/>
      <c r="M16" s="591"/>
      <c r="N16" s="591"/>
      <c r="O16" s="591"/>
      <c r="P16" s="591"/>
      <c r="Q16" s="620"/>
      <c r="R16" s="620"/>
      <c r="S16" s="620"/>
      <c r="T16" s="624"/>
      <c r="U16" s="616" t="str">
        <f t="shared" si="0"/>
        <v/>
      </c>
      <c r="V16" s="616"/>
      <c r="W16" s="622"/>
      <c r="X16" s="623"/>
      <c r="Y16" s="179"/>
      <c r="Z16" s="400"/>
      <c r="AA16" s="400"/>
      <c r="AB16" s="434"/>
      <c r="AC16" s="434"/>
      <c r="AD16" s="434"/>
      <c r="AE16" s="434"/>
      <c r="AF16" s="434"/>
      <c r="AG16" s="434"/>
    </row>
    <row r="17" spans="1:33" s="258" customFormat="1" ht="16.5" customHeight="1">
      <c r="A17" s="583"/>
      <c r="B17" s="592"/>
      <c r="C17" s="592"/>
      <c r="D17" s="593"/>
      <c r="E17" s="591"/>
      <c r="F17" s="594"/>
      <c r="G17" s="594"/>
      <c r="H17" s="591"/>
      <c r="I17" s="591"/>
      <c r="J17" s="591"/>
      <c r="K17" s="591"/>
      <c r="L17" s="591"/>
      <c r="M17" s="591"/>
      <c r="N17" s="591"/>
      <c r="O17" s="591"/>
      <c r="P17" s="591"/>
      <c r="Q17" s="620"/>
      <c r="R17" s="620"/>
      <c r="S17" s="620"/>
      <c r="T17" s="624"/>
      <c r="U17" s="616" t="str">
        <f t="shared" si="0"/>
        <v/>
      </c>
      <c r="V17" s="616"/>
      <c r="W17" s="622"/>
      <c r="X17" s="623"/>
      <c r="Y17" s="179"/>
      <c r="Z17" s="400"/>
      <c r="AA17" s="400"/>
      <c r="AB17" s="434"/>
      <c r="AC17" s="434"/>
      <c r="AD17" s="434"/>
      <c r="AE17" s="434"/>
      <c r="AF17" s="434"/>
      <c r="AG17" s="434"/>
    </row>
    <row r="18" spans="1:33" s="258" customFormat="1" ht="16.5" customHeight="1">
      <c r="A18" s="583"/>
      <c r="B18" s="592"/>
      <c r="C18" s="592"/>
      <c r="D18" s="593"/>
      <c r="E18" s="591"/>
      <c r="F18" s="594"/>
      <c r="G18" s="594"/>
      <c r="H18" s="591"/>
      <c r="I18" s="591"/>
      <c r="J18" s="591"/>
      <c r="K18" s="591"/>
      <c r="L18" s="591"/>
      <c r="M18" s="591"/>
      <c r="N18" s="591"/>
      <c r="O18" s="591"/>
      <c r="P18" s="591"/>
      <c r="Q18" s="620"/>
      <c r="R18" s="620"/>
      <c r="S18" s="620"/>
      <c r="T18" s="624"/>
      <c r="U18" s="616" t="str">
        <f t="shared" si="0"/>
        <v/>
      </c>
      <c r="V18" s="616"/>
      <c r="W18" s="622"/>
      <c r="X18" s="623"/>
      <c r="Y18" s="179"/>
      <c r="Z18" s="400"/>
      <c r="AA18" s="400"/>
      <c r="AB18" s="434"/>
      <c r="AC18" s="434"/>
      <c r="AD18" s="434"/>
      <c r="AE18" s="434"/>
      <c r="AF18" s="434"/>
      <c r="AG18" s="434"/>
    </row>
    <row r="19" spans="1:33" s="258" customFormat="1" ht="16.5" customHeight="1">
      <c r="A19" s="583"/>
      <c r="B19" s="592"/>
      <c r="C19" s="592"/>
      <c r="D19" s="593"/>
      <c r="E19" s="591"/>
      <c r="F19" s="594"/>
      <c r="G19" s="594"/>
      <c r="H19" s="591"/>
      <c r="I19" s="591"/>
      <c r="J19" s="591"/>
      <c r="K19" s="591"/>
      <c r="L19" s="591"/>
      <c r="M19" s="591"/>
      <c r="N19" s="591"/>
      <c r="O19" s="591"/>
      <c r="P19" s="591"/>
      <c r="Q19" s="620"/>
      <c r="R19" s="620"/>
      <c r="S19" s="620"/>
      <c r="T19" s="624"/>
      <c r="U19" s="616" t="str">
        <f t="shared" si="0"/>
        <v/>
      </c>
      <c r="V19" s="616"/>
      <c r="W19" s="622"/>
      <c r="X19" s="623"/>
      <c r="Y19" s="179"/>
      <c r="Z19" s="400"/>
      <c r="AA19" s="400"/>
      <c r="AB19" s="434"/>
      <c r="AC19" s="434"/>
      <c r="AD19" s="434"/>
      <c r="AE19" s="434"/>
      <c r="AF19" s="434"/>
      <c r="AG19" s="434"/>
    </row>
    <row r="20" spans="1:33" s="179" customFormat="1" ht="16.5" customHeight="1">
      <c r="A20" s="583"/>
      <c r="B20" s="190"/>
      <c r="C20" s="190"/>
      <c r="D20" s="486"/>
      <c r="E20" s="191"/>
      <c r="F20" s="191"/>
      <c r="G20" s="595"/>
      <c r="H20" s="505"/>
      <c r="I20" s="505"/>
      <c r="J20" s="505"/>
      <c r="K20" s="505"/>
      <c r="L20" s="505"/>
      <c r="M20" s="505"/>
      <c r="N20" s="505"/>
      <c r="O20" s="505"/>
      <c r="P20" s="505"/>
      <c r="Q20" s="72"/>
      <c r="R20" s="72"/>
      <c r="S20" s="72"/>
      <c r="T20" s="625"/>
      <c r="U20" s="616" t="str">
        <f t="shared" si="0"/>
        <v/>
      </c>
      <c r="V20" s="325"/>
      <c r="W20" s="626"/>
      <c r="X20" s="627"/>
      <c r="Z20" s="400"/>
      <c r="AA20" s="400"/>
      <c r="AB20" s="434"/>
      <c r="AC20" s="434"/>
      <c r="AD20" s="434"/>
      <c r="AE20" s="434"/>
      <c r="AF20" s="434"/>
      <c r="AG20" s="434"/>
    </row>
    <row r="21" spans="1:33" s="179" customFormat="1" ht="16.5" customHeight="1">
      <c r="A21" s="583"/>
      <c r="B21" s="190"/>
      <c r="C21" s="190"/>
      <c r="D21" s="486"/>
      <c r="E21" s="486"/>
      <c r="F21" s="486"/>
      <c r="G21" s="65"/>
      <c r="H21" s="191"/>
      <c r="I21" s="191"/>
      <c r="J21" s="191"/>
      <c r="K21" s="191"/>
      <c r="L21" s="191"/>
      <c r="M21" s="191"/>
      <c r="N21" s="191"/>
      <c r="O21" s="191"/>
      <c r="P21" s="191"/>
      <c r="Q21" s="72"/>
      <c r="R21" s="72"/>
      <c r="S21" s="72"/>
      <c r="T21" s="625"/>
      <c r="U21" s="616" t="str">
        <f t="shared" si="0"/>
        <v/>
      </c>
      <c r="V21" s="325"/>
      <c r="W21" s="628"/>
      <c r="X21" s="325"/>
      <c r="Z21" s="400"/>
      <c r="AA21" s="400"/>
      <c r="AB21" s="434"/>
      <c r="AC21" s="434"/>
      <c r="AD21" s="434"/>
      <c r="AE21" s="434"/>
      <c r="AF21" s="434"/>
      <c r="AG21" s="434"/>
    </row>
    <row r="22" spans="1:33" s="259" customFormat="1" ht="16.5" customHeight="1">
      <c r="A22" s="583"/>
      <c r="B22" s="75"/>
      <c r="C22" s="75"/>
      <c r="D22" s="261"/>
      <c r="E22" s="261"/>
      <c r="F22" s="261"/>
      <c r="G22" s="15"/>
      <c r="H22" s="260"/>
      <c r="I22" s="260"/>
      <c r="J22" s="260"/>
      <c r="K22" s="260"/>
      <c r="L22" s="260"/>
      <c r="M22" s="260"/>
      <c r="N22" s="260"/>
      <c r="O22" s="260"/>
      <c r="P22" s="260"/>
      <c r="Q22" s="11"/>
      <c r="R22" s="11"/>
      <c r="S22" s="11"/>
      <c r="T22" s="310"/>
      <c r="U22" s="616" t="str">
        <f t="shared" si="0"/>
        <v/>
      </c>
      <c r="V22" s="267"/>
      <c r="W22" s="629"/>
      <c r="X22" s="267"/>
      <c r="Y22" s="179"/>
      <c r="Z22" s="400"/>
      <c r="AA22" s="400"/>
      <c r="AB22" s="434"/>
      <c r="AC22" s="434"/>
      <c r="AD22" s="434"/>
      <c r="AE22" s="434"/>
      <c r="AF22" s="434"/>
      <c r="AG22" s="434"/>
    </row>
    <row r="23" spans="1:33" s="259" customFormat="1" ht="16.5" customHeight="1">
      <c r="A23" s="583"/>
      <c r="B23" s="75"/>
      <c r="C23" s="75"/>
      <c r="D23" s="261"/>
      <c r="E23" s="261"/>
      <c r="F23" s="261"/>
      <c r="G23" s="15"/>
      <c r="H23" s="260"/>
      <c r="I23" s="260"/>
      <c r="J23" s="260"/>
      <c r="K23" s="260"/>
      <c r="L23" s="260"/>
      <c r="M23" s="260"/>
      <c r="N23" s="260"/>
      <c r="O23" s="260"/>
      <c r="P23" s="260"/>
      <c r="Q23" s="11"/>
      <c r="R23" s="11"/>
      <c r="S23" s="11"/>
      <c r="T23" s="310"/>
      <c r="U23" s="616" t="str">
        <f t="shared" si="0"/>
        <v/>
      </c>
      <c r="V23" s="267"/>
      <c r="W23" s="629"/>
      <c r="X23" s="267"/>
      <c r="Y23" s="179"/>
      <c r="Z23" s="400"/>
      <c r="AA23" s="400"/>
      <c r="AB23" s="434"/>
      <c r="AC23" s="434"/>
      <c r="AD23" s="434"/>
      <c r="AE23" s="434"/>
      <c r="AF23" s="434"/>
      <c r="AG23" s="434"/>
    </row>
    <row r="24" spans="1:33" s="259" customFormat="1" ht="16.5" customHeight="1">
      <c r="A24" s="583"/>
      <c r="B24" s="75"/>
      <c r="C24" s="75"/>
      <c r="D24" s="261"/>
      <c r="E24" s="261"/>
      <c r="F24" s="261"/>
      <c r="G24" s="15"/>
      <c r="H24" s="260"/>
      <c r="I24" s="260"/>
      <c r="J24" s="260"/>
      <c r="K24" s="260"/>
      <c r="L24" s="260"/>
      <c r="M24" s="260"/>
      <c r="N24" s="260"/>
      <c r="O24" s="260"/>
      <c r="P24" s="260"/>
      <c r="Q24" s="11"/>
      <c r="R24" s="11"/>
      <c r="S24" s="11"/>
      <c r="T24" s="310"/>
      <c r="U24" s="616" t="str">
        <f t="shared" si="0"/>
        <v/>
      </c>
      <c r="V24" s="267"/>
      <c r="W24" s="629"/>
      <c r="X24" s="267"/>
      <c r="Y24" s="179"/>
      <c r="Z24" s="400"/>
      <c r="AA24" s="400"/>
      <c r="AB24" s="434"/>
      <c r="AC24" s="434"/>
      <c r="AD24" s="434"/>
      <c r="AE24" s="434"/>
      <c r="AF24" s="434"/>
      <c r="AG24" s="434"/>
    </row>
    <row r="25" spans="1:33" s="259" customFormat="1" ht="16.5" customHeight="1">
      <c r="A25" s="951" t="s">
        <v>255</v>
      </c>
      <c r="B25" s="951"/>
      <c r="C25" s="951"/>
      <c r="D25" s="951"/>
      <c r="E25" s="261"/>
      <c r="F25" s="261"/>
      <c r="G25" s="15"/>
      <c r="H25" s="260"/>
      <c r="I25" s="260"/>
      <c r="J25" s="260"/>
      <c r="K25" s="260"/>
      <c r="L25" s="260"/>
      <c r="M25" s="260"/>
      <c r="N25" s="260"/>
      <c r="O25" s="260"/>
      <c r="P25" s="260"/>
      <c r="Q25" s="11">
        <f>SUM(Q8:Q24)</f>
        <v>0</v>
      </c>
      <c r="R25" s="11">
        <f>SUM(R8:R24)</f>
        <v>0</v>
      </c>
      <c r="S25" s="11">
        <f>SUM(S8:S24)</f>
        <v>0</v>
      </c>
      <c r="T25" s="11">
        <f>SUM(T8:T24)</f>
        <v>0</v>
      </c>
      <c r="U25" s="616" t="str">
        <f t="shared" si="0"/>
        <v/>
      </c>
      <c r="V25" s="267"/>
      <c r="W25" s="629"/>
      <c r="X25" s="267"/>
      <c r="Y25" s="179"/>
      <c r="Z25" s="400"/>
      <c r="AA25" s="400"/>
      <c r="AB25" s="434"/>
      <c r="AC25" s="434"/>
      <c r="AD25" s="434"/>
      <c r="AE25" s="434"/>
      <c r="AF25" s="434"/>
      <c r="AG25" s="434"/>
    </row>
    <row r="26" spans="1:33" s="259" customFormat="1" ht="16.5" customHeight="1">
      <c r="A26" s="951" t="s">
        <v>476</v>
      </c>
      <c r="B26" s="951"/>
      <c r="C26" s="951"/>
      <c r="D26" s="951"/>
      <c r="E26" s="261"/>
      <c r="F26" s="261"/>
      <c r="G26" s="15"/>
      <c r="H26" s="260"/>
      <c r="I26" s="260"/>
      <c r="J26" s="260"/>
      <c r="K26" s="260"/>
      <c r="L26" s="260"/>
      <c r="M26" s="260"/>
      <c r="N26" s="260"/>
      <c r="O26" s="260"/>
      <c r="P26" s="260"/>
      <c r="Q26" s="11"/>
      <c r="R26" s="11"/>
      <c r="S26" s="11"/>
      <c r="T26" s="310"/>
      <c r="U26" s="616" t="str">
        <f t="shared" si="0"/>
        <v/>
      </c>
      <c r="V26" s="267"/>
      <c r="W26" s="629"/>
      <c r="X26" s="267"/>
      <c r="Y26" s="179"/>
      <c r="Z26" s="400"/>
      <c r="AA26" s="400"/>
      <c r="AB26" s="434"/>
      <c r="AC26" s="434"/>
      <c r="AD26" s="434"/>
      <c r="AE26" s="434"/>
      <c r="AF26" s="434"/>
      <c r="AG26" s="434"/>
    </row>
    <row r="27" spans="1:33" s="259" customFormat="1" ht="16.5" customHeight="1">
      <c r="A27" s="951" t="s">
        <v>255</v>
      </c>
      <c r="B27" s="951"/>
      <c r="C27" s="951"/>
      <c r="D27" s="951"/>
      <c r="E27" s="311"/>
      <c r="F27" s="311"/>
      <c r="G27" s="311"/>
      <c r="H27" s="263">
        <f>SUM(H8:H26)</f>
        <v>0</v>
      </c>
      <c r="I27" s="263"/>
      <c r="J27" s="263"/>
      <c r="K27" s="263"/>
      <c r="L27" s="263"/>
      <c r="M27" s="263"/>
      <c r="N27" s="263"/>
      <c r="O27" s="263"/>
      <c r="P27" s="263"/>
      <c r="Q27" s="11">
        <f>Q25-Q26</f>
        <v>0</v>
      </c>
      <c r="R27" s="11">
        <f>R25-R26</f>
        <v>0</v>
      </c>
      <c r="S27" s="11">
        <f>S25-S26</f>
        <v>0</v>
      </c>
      <c r="T27" s="11">
        <f>T25-T26</f>
        <v>0</v>
      </c>
      <c r="U27" s="616" t="str">
        <f t="shared" si="0"/>
        <v/>
      </c>
      <c r="V27" s="267"/>
      <c r="W27" s="630"/>
      <c r="X27" s="23"/>
      <c r="Y27" s="179"/>
      <c r="Z27" s="400"/>
      <c r="AA27" s="400"/>
      <c r="AB27" s="434"/>
      <c r="AC27" s="434"/>
      <c r="AD27" s="434"/>
      <c r="AE27" s="434"/>
      <c r="AF27" s="434"/>
      <c r="AG27" s="434"/>
    </row>
    <row r="28" spans="1:33" ht="14.25" customHeight="1">
      <c r="A28" s="3" t="str">
        <f>基本情况!C44</f>
        <v>产权持有单位填表人：田仕军</v>
      </c>
      <c r="Y28" s="179"/>
      <c r="AB28" s="434"/>
      <c r="AC28" s="434"/>
      <c r="AD28" s="434"/>
      <c r="AE28" s="434"/>
      <c r="AF28" s="434"/>
      <c r="AG28" s="434"/>
    </row>
    <row r="29" spans="1:33" ht="14.25" customHeight="1">
      <c r="A29" s="3" t="str">
        <f>基本情况!C2</f>
        <v>填表日期：2022年4月26日</v>
      </c>
      <c r="Q29" s="264"/>
      <c r="R29" s="264"/>
      <c r="S29" s="264"/>
      <c r="Y29" s="179"/>
      <c r="AB29" s="434"/>
      <c r="AC29" s="434"/>
      <c r="AD29" s="434"/>
      <c r="AE29" s="434"/>
      <c r="AF29" s="434"/>
      <c r="AG29" s="434"/>
    </row>
    <row r="30" spans="1:33" ht="14.25" customHeight="1">
      <c r="Y30" s="179"/>
      <c r="AB30" s="434"/>
      <c r="AC30" s="434"/>
      <c r="AD30" s="434"/>
      <c r="AE30" s="434"/>
      <c r="AF30" s="434"/>
      <c r="AG30" s="434"/>
    </row>
    <row r="31" spans="1:33" ht="14.25" customHeight="1">
      <c r="Y31" s="179"/>
      <c r="AB31" s="434"/>
      <c r="AC31" s="434"/>
      <c r="AD31" s="434"/>
      <c r="AE31" s="434"/>
      <c r="AF31" s="434"/>
      <c r="AG31" s="434"/>
    </row>
    <row r="32" spans="1:33" ht="14.25" customHeight="1">
      <c r="Y32" s="179"/>
      <c r="AB32" s="434"/>
      <c r="AC32" s="434"/>
      <c r="AD32" s="434"/>
      <c r="AE32" s="434"/>
      <c r="AF32" s="434"/>
      <c r="AG32" s="434"/>
    </row>
    <row r="33" spans="25:33" ht="14.25" customHeight="1">
      <c r="Y33" s="179"/>
      <c r="AB33" s="434"/>
      <c r="AC33" s="434"/>
      <c r="AD33" s="434"/>
      <c r="AE33" s="434"/>
      <c r="AF33" s="434"/>
      <c r="AG33" s="434"/>
    </row>
    <row r="34" spans="25:33" ht="14.25" customHeight="1">
      <c r="Y34" s="179"/>
      <c r="AB34" s="434"/>
      <c r="AC34" s="434"/>
      <c r="AD34" s="434"/>
      <c r="AE34" s="434"/>
      <c r="AF34" s="434"/>
      <c r="AG34" s="434"/>
    </row>
    <row r="35" spans="25:33" ht="14.25" customHeight="1">
      <c r="Y35" s="179"/>
      <c r="AB35" s="434"/>
      <c r="AC35" s="434"/>
      <c r="AD35" s="434"/>
      <c r="AE35" s="434"/>
      <c r="AF35" s="434"/>
      <c r="AG35" s="434"/>
    </row>
    <row r="36" spans="25:33" ht="14.25" customHeight="1">
      <c r="Y36" s="179"/>
      <c r="AB36" s="434"/>
      <c r="AC36" s="434"/>
      <c r="AD36" s="434"/>
      <c r="AE36" s="434"/>
      <c r="AF36" s="434"/>
      <c r="AG36" s="434"/>
    </row>
    <row r="37" spans="25:33" ht="14.25" customHeight="1">
      <c r="Y37" s="179"/>
      <c r="AB37" s="434"/>
      <c r="AC37" s="434"/>
      <c r="AD37" s="434"/>
      <c r="AE37" s="434"/>
      <c r="AF37" s="434"/>
      <c r="AG37" s="434"/>
    </row>
    <row r="38" spans="25:33" ht="14.25" customHeight="1">
      <c r="Y38" s="179"/>
      <c r="AB38" s="434"/>
      <c r="AC38" s="434"/>
      <c r="AD38" s="434"/>
      <c r="AE38" s="434"/>
      <c r="AF38" s="434"/>
      <c r="AG38" s="434"/>
    </row>
    <row r="39" spans="25:33" ht="14.25" customHeight="1">
      <c r="Y39" s="179"/>
      <c r="AB39" s="434"/>
      <c r="AC39" s="434"/>
      <c r="AD39" s="434"/>
      <c r="AE39" s="434"/>
      <c r="AF39" s="434"/>
      <c r="AG39" s="434"/>
    </row>
    <row r="40" spans="25:33" ht="14.25" customHeight="1">
      <c r="Y40" s="179"/>
      <c r="AB40" s="434"/>
      <c r="AC40" s="434"/>
      <c r="AD40" s="434"/>
      <c r="AE40" s="434"/>
      <c r="AF40" s="434"/>
      <c r="AG40" s="434"/>
    </row>
    <row r="41" spans="25:33" ht="14.25" customHeight="1">
      <c r="Y41" s="179"/>
      <c r="AB41" s="434"/>
      <c r="AC41" s="434"/>
      <c r="AD41" s="434"/>
      <c r="AE41" s="434"/>
      <c r="AF41" s="434"/>
      <c r="AG41" s="434"/>
    </row>
    <row r="42" spans="25:33" ht="14.25" customHeight="1">
      <c r="Y42" s="179"/>
      <c r="AB42" s="434"/>
      <c r="AC42" s="434"/>
      <c r="AD42" s="434"/>
      <c r="AE42" s="434"/>
      <c r="AF42" s="434"/>
      <c r="AG42" s="434"/>
    </row>
    <row r="43" spans="25:33" ht="14.25" customHeight="1">
      <c r="Y43" s="179"/>
      <c r="AB43" s="434"/>
      <c r="AC43" s="434"/>
      <c r="AD43" s="434"/>
      <c r="AE43" s="434"/>
      <c r="AF43" s="434"/>
      <c r="AG43" s="434"/>
    </row>
    <row r="44" spans="25:33" ht="14.25" customHeight="1">
      <c r="Y44" s="179"/>
      <c r="AB44" s="434"/>
      <c r="AC44" s="434"/>
      <c r="AD44" s="434"/>
      <c r="AE44" s="434"/>
      <c r="AF44" s="434"/>
      <c r="AG44" s="434"/>
    </row>
    <row r="45" spans="25:33" ht="14.25" customHeight="1">
      <c r="Y45" s="179"/>
      <c r="AB45" s="434"/>
      <c r="AC45" s="434"/>
      <c r="AD45" s="434"/>
      <c r="AE45" s="434"/>
      <c r="AF45" s="434"/>
      <c r="AG45" s="434"/>
    </row>
    <row r="46" spans="25:33" ht="14.25" customHeight="1">
      <c r="Y46" s="179"/>
      <c r="AB46" s="434"/>
      <c r="AC46" s="434"/>
      <c r="AD46" s="434"/>
      <c r="AE46" s="434"/>
      <c r="AF46" s="434"/>
      <c r="AG46" s="434"/>
    </row>
    <row r="47" spans="25:33" ht="14.25" customHeight="1">
      <c r="Y47" s="179"/>
      <c r="AB47" s="434"/>
      <c r="AC47" s="434"/>
      <c r="AD47" s="434"/>
      <c r="AE47" s="434"/>
      <c r="AF47" s="434"/>
      <c r="AG47" s="434"/>
    </row>
    <row r="48" spans="25:33" ht="14.25" customHeight="1">
      <c r="Y48" s="179"/>
      <c r="AB48" s="434"/>
      <c r="AC48" s="434"/>
      <c r="AD48" s="434"/>
      <c r="AE48" s="434"/>
      <c r="AF48" s="434"/>
      <c r="AG48" s="434"/>
    </row>
    <row r="49" spans="25:33" ht="14.25" customHeight="1">
      <c r="Y49" s="179"/>
      <c r="AB49" s="434"/>
      <c r="AC49" s="434"/>
      <c r="AD49" s="434"/>
      <c r="AE49" s="434"/>
      <c r="AF49" s="434"/>
      <c r="AG49" s="434"/>
    </row>
    <row r="50" spans="25:33" ht="14.25" customHeight="1">
      <c r="Y50" s="179"/>
      <c r="AB50" s="434"/>
      <c r="AC50" s="434"/>
      <c r="AD50" s="434"/>
      <c r="AE50" s="434"/>
      <c r="AF50" s="434"/>
      <c r="AG50" s="434"/>
    </row>
    <row r="51" spans="25:33" ht="14.25" customHeight="1">
      <c r="Y51" s="179"/>
      <c r="AB51" s="434"/>
      <c r="AC51" s="434"/>
      <c r="AD51" s="434"/>
      <c r="AE51" s="434"/>
      <c r="AF51" s="434"/>
      <c r="AG51" s="434"/>
    </row>
    <row r="52" spans="25:33" ht="14.25" customHeight="1">
      <c r="Y52" s="179"/>
      <c r="AB52" s="434"/>
      <c r="AC52" s="434"/>
      <c r="AD52" s="434"/>
      <c r="AE52" s="434"/>
      <c r="AF52" s="434"/>
      <c r="AG52" s="434"/>
    </row>
    <row r="53" spans="25:33" ht="14.25" customHeight="1">
      <c r="Y53" s="179"/>
      <c r="AB53" s="434"/>
      <c r="AC53" s="434"/>
      <c r="AD53" s="434"/>
      <c r="AE53" s="434"/>
      <c r="AF53" s="434"/>
      <c r="AG53" s="434"/>
    </row>
    <row r="54" spans="25:33" ht="14.25" customHeight="1">
      <c r="Y54" s="179"/>
      <c r="AB54" s="434"/>
      <c r="AC54" s="434"/>
      <c r="AD54" s="434"/>
      <c r="AE54" s="434"/>
      <c r="AF54" s="434"/>
      <c r="AG54" s="434"/>
    </row>
    <row r="55" spans="25:33" ht="14.25" customHeight="1">
      <c r="Y55" s="179"/>
      <c r="AB55" s="434"/>
      <c r="AC55" s="434"/>
      <c r="AD55" s="434"/>
      <c r="AE55" s="434"/>
      <c r="AF55" s="434"/>
      <c r="AG55" s="434"/>
    </row>
    <row r="56" spans="25:33" ht="14.25" customHeight="1">
      <c r="Y56" s="179"/>
      <c r="AB56" s="434"/>
      <c r="AC56" s="434"/>
      <c r="AD56" s="434"/>
      <c r="AE56" s="434"/>
      <c r="AF56" s="434"/>
      <c r="AG56" s="434"/>
    </row>
    <row r="57" spans="25:33" ht="14.25" customHeight="1">
      <c r="Y57" s="179"/>
      <c r="AB57" s="434"/>
      <c r="AC57" s="434"/>
      <c r="AD57" s="434"/>
      <c r="AE57" s="434"/>
      <c r="AF57" s="434"/>
      <c r="AG57" s="434"/>
    </row>
    <row r="58" spans="25:33" ht="14.25" customHeight="1">
      <c r="Y58" s="179"/>
      <c r="AB58" s="434"/>
      <c r="AC58" s="434"/>
      <c r="AD58" s="434"/>
      <c r="AE58" s="434"/>
      <c r="AF58" s="434"/>
      <c r="AG58" s="434"/>
    </row>
    <row r="59" spans="25:33" ht="14.25" customHeight="1">
      <c r="Y59" s="179"/>
      <c r="AB59" s="434"/>
      <c r="AC59" s="434"/>
      <c r="AD59" s="434"/>
      <c r="AE59" s="434"/>
      <c r="AF59" s="434"/>
      <c r="AG59" s="434"/>
    </row>
    <row r="60" spans="25:33" ht="14.25" customHeight="1">
      <c r="Y60" s="179"/>
      <c r="AB60" s="434"/>
      <c r="AC60" s="434"/>
      <c r="AD60" s="434"/>
      <c r="AE60" s="434"/>
      <c r="AF60" s="434"/>
      <c r="AG60" s="434"/>
    </row>
    <row r="61" spans="25:33" ht="14.25" customHeight="1">
      <c r="Y61" s="179"/>
      <c r="AB61" s="434"/>
      <c r="AC61" s="434"/>
      <c r="AD61" s="434"/>
      <c r="AE61" s="434"/>
      <c r="AF61" s="434"/>
      <c r="AG61" s="434"/>
    </row>
    <row r="62" spans="25:33" ht="14.25" customHeight="1">
      <c r="Y62" s="179"/>
      <c r="AB62" s="434"/>
      <c r="AC62" s="434"/>
      <c r="AD62" s="434"/>
      <c r="AE62" s="434"/>
      <c r="AF62" s="434"/>
      <c r="AG62" s="434"/>
    </row>
    <row r="63" spans="25:33" ht="14.25" customHeight="1">
      <c r="Y63" s="179"/>
      <c r="AB63" s="434"/>
      <c r="AC63" s="434"/>
      <c r="AD63" s="434"/>
      <c r="AE63" s="434"/>
      <c r="AF63" s="434"/>
      <c r="AG63" s="434"/>
    </row>
    <row r="64" spans="25:33" ht="14.25" customHeight="1">
      <c r="Y64" s="179"/>
      <c r="AB64" s="434"/>
      <c r="AC64" s="434"/>
      <c r="AD64" s="434"/>
      <c r="AE64" s="434"/>
      <c r="AF64" s="434"/>
      <c r="AG64" s="434"/>
    </row>
    <row r="65" spans="25:33" ht="14.25" customHeight="1">
      <c r="Y65" s="179"/>
      <c r="AB65" s="434"/>
      <c r="AC65" s="434"/>
      <c r="AD65" s="434"/>
      <c r="AE65" s="434"/>
      <c r="AF65" s="434"/>
      <c r="AG65" s="434"/>
    </row>
    <row r="66" spans="25:33" ht="14.25" customHeight="1">
      <c r="Y66" s="179"/>
      <c r="AB66" s="434"/>
      <c r="AC66" s="434"/>
      <c r="AD66" s="434"/>
      <c r="AE66" s="434"/>
      <c r="AF66" s="434"/>
      <c r="AG66" s="434"/>
    </row>
    <row r="67" spans="25:33" ht="14.25" customHeight="1">
      <c r="Y67" s="179"/>
      <c r="AB67" s="434"/>
      <c r="AC67" s="434"/>
      <c r="AD67" s="434"/>
      <c r="AE67" s="434"/>
      <c r="AF67" s="434"/>
      <c r="AG67" s="434"/>
    </row>
    <row r="68" spans="25:33" ht="14.25" customHeight="1">
      <c r="Y68" s="179"/>
      <c r="AB68" s="434"/>
      <c r="AC68" s="434"/>
      <c r="AD68" s="434"/>
      <c r="AE68" s="434"/>
      <c r="AF68" s="434"/>
      <c r="AG68" s="434"/>
    </row>
    <row r="69" spans="25:33" ht="14.25" customHeight="1">
      <c r="Y69" s="179"/>
      <c r="AB69" s="434"/>
      <c r="AC69" s="434"/>
      <c r="AD69" s="434"/>
      <c r="AE69" s="434"/>
      <c r="AF69" s="434"/>
      <c r="AG69" s="434"/>
    </row>
    <row r="70" spans="25:33" ht="14.25" customHeight="1">
      <c r="Y70" s="179"/>
      <c r="AB70" s="434"/>
      <c r="AC70" s="434"/>
      <c r="AD70" s="434"/>
      <c r="AE70" s="434"/>
      <c r="AF70" s="434"/>
      <c r="AG70" s="434"/>
    </row>
    <row r="71" spans="25:33" ht="14.25" customHeight="1">
      <c r="Y71" s="179"/>
      <c r="AB71" s="434"/>
      <c r="AC71" s="434"/>
      <c r="AD71" s="434"/>
      <c r="AE71" s="434"/>
      <c r="AF71" s="434"/>
      <c r="AG71" s="434"/>
    </row>
    <row r="72" spans="25:33" ht="14.25" customHeight="1">
      <c r="Y72" s="179"/>
      <c r="AB72" s="434"/>
      <c r="AC72" s="434"/>
      <c r="AD72" s="434"/>
      <c r="AE72" s="434"/>
      <c r="AF72" s="434"/>
      <c r="AG72" s="434"/>
    </row>
    <row r="73" spans="25:33" ht="14.25" customHeight="1">
      <c r="Y73" s="179"/>
      <c r="AB73" s="434"/>
      <c r="AC73" s="434"/>
      <c r="AD73" s="434"/>
      <c r="AE73" s="434"/>
      <c r="AF73" s="434"/>
      <c r="AG73" s="434"/>
    </row>
    <row r="74" spans="25:33" ht="14.25" customHeight="1">
      <c r="Y74" s="179"/>
      <c r="AB74" s="434"/>
      <c r="AC74" s="434"/>
      <c r="AD74" s="434"/>
      <c r="AE74" s="434"/>
      <c r="AF74" s="434"/>
      <c r="AG74" s="434"/>
    </row>
    <row r="75" spans="25:33" ht="14.25" customHeight="1">
      <c r="Y75" s="179"/>
      <c r="AB75" s="434"/>
      <c r="AC75" s="434"/>
      <c r="AD75" s="434"/>
      <c r="AE75" s="434"/>
      <c r="AF75" s="434"/>
      <c r="AG75" s="434"/>
    </row>
    <row r="76" spans="25:33" ht="14.25" customHeight="1">
      <c r="Y76" s="179"/>
      <c r="AB76" s="434"/>
      <c r="AC76" s="434"/>
      <c r="AD76" s="434"/>
      <c r="AE76" s="434"/>
      <c r="AF76" s="434"/>
      <c r="AG76" s="434"/>
    </row>
    <row r="77" spans="25:33" ht="14.25" customHeight="1">
      <c r="Y77" s="179"/>
      <c r="AB77" s="434"/>
      <c r="AC77" s="434"/>
      <c r="AD77" s="434"/>
      <c r="AE77" s="434"/>
      <c r="AF77" s="434"/>
      <c r="AG77" s="434"/>
    </row>
    <row r="78" spans="25:33" ht="14.25" customHeight="1">
      <c r="Y78" s="179"/>
      <c r="AB78" s="434"/>
      <c r="AC78" s="434"/>
      <c r="AD78" s="434"/>
      <c r="AE78" s="434"/>
      <c r="AF78" s="434"/>
      <c r="AG78" s="434"/>
    </row>
    <row r="79" spans="25:33" ht="14.25" customHeight="1">
      <c r="Y79" s="179"/>
      <c r="AB79" s="434"/>
      <c r="AC79" s="434"/>
      <c r="AD79" s="434"/>
      <c r="AE79" s="434"/>
      <c r="AF79" s="434"/>
      <c r="AG79" s="434"/>
    </row>
    <row r="80" spans="25:33" ht="14.25" customHeight="1">
      <c r="Y80" s="179"/>
      <c r="AB80" s="434"/>
      <c r="AC80" s="434"/>
      <c r="AD80" s="434"/>
      <c r="AE80" s="434"/>
      <c r="AF80" s="434"/>
      <c r="AG80" s="434"/>
    </row>
    <row r="81" spans="25:33" ht="14.25" customHeight="1">
      <c r="Y81" s="179"/>
      <c r="AB81" s="434"/>
      <c r="AC81" s="434"/>
      <c r="AD81" s="434"/>
      <c r="AE81" s="434"/>
      <c r="AF81" s="434"/>
      <c r="AG81" s="434"/>
    </row>
    <row r="82" spans="25:33" ht="14.25" customHeight="1">
      <c r="Y82" s="179"/>
      <c r="AB82" s="434"/>
      <c r="AC82" s="434"/>
      <c r="AD82" s="434"/>
      <c r="AE82" s="434"/>
      <c r="AF82" s="434"/>
      <c r="AG82" s="434"/>
    </row>
    <row r="83" spans="25:33" ht="14.25" customHeight="1">
      <c r="Y83" s="179"/>
      <c r="AB83" s="434"/>
      <c r="AC83" s="434"/>
      <c r="AD83" s="434"/>
      <c r="AE83" s="434"/>
      <c r="AF83" s="434"/>
      <c r="AG83" s="434"/>
    </row>
    <row r="84" spans="25:33" ht="14.25" customHeight="1">
      <c r="Y84" s="179"/>
      <c r="AB84" s="434"/>
      <c r="AC84" s="434"/>
      <c r="AD84" s="434"/>
      <c r="AE84" s="434"/>
      <c r="AF84" s="434"/>
      <c r="AG84" s="434"/>
    </row>
    <row r="85" spans="25:33" ht="14.25" customHeight="1">
      <c r="Y85" s="179"/>
      <c r="AB85" s="434"/>
      <c r="AC85" s="434"/>
      <c r="AD85" s="434"/>
      <c r="AE85" s="434"/>
      <c r="AF85" s="434"/>
      <c r="AG85" s="434"/>
    </row>
    <row r="86" spans="25:33" ht="14.25" customHeight="1">
      <c r="Y86" s="179"/>
      <c r="AB86" s="434"/>
      <c r="AC86" s="434"/>
      <c r="AD86" s="434"/>
      <c r="AE86" s="434"/>
      <c r="AF86" s="434"/>
      <c r="AG86" s="434"/>
    </row>
    <row r="87" spans="25:33" ht="14.25" customHeight="1">
      <c r="Y87" s="179"/>
      <c r="AB87" s="434"/>
      <c r="AC87" s="434"/>
      <c r="AD87" s="434"/>
      <c r="AE87" s="434"/>
      <c r="AF87" s="434"/>
      <c r="AG87" s="434"/>
    </row>
    <row r="88" spans="25:33" ht="14.25" customHeight="1">
      <c r="Y88" s="179"/>
      <c r="AB88" s="434"/>
      <c r="AC88" s="434"/>
      <c r="AD88" s="434"/>
      <c r="AE88" s="434"/>
      <c r="AF88" s="434"/>
      <c r="AG88" s="434"/>
    </row>
    <row r="89" spans="25:33" ht="14.25" customHeight="1">
      <c r="Y89" s="179"/>
      <c r="AB89" s="434"/>
      <c r="AC89" s="434"/>
      <c r="AD89" s="434"/>
      <c r="AE89" s="434"/>
      <c r="AF89" s="434"/>
      <c r="AG89" s="434"/>
    </row>
    <row r="90" spans="25:33" ht="14.25" customHeight="1">
      <c r="Y90" s="179"/>
      <c r="AB90" s="434"/>
      <c r="AC90" s="434"/>
      <c r="AD90" s="434"/>
      <c r="AE90" s="434"/>
      <c r="AF90" s="434"/>
      <c r="AG90" s="434"/>
    </row>
    <row r="91" spans="25:33" ht="14.25" customHeight="1">
      <c r="Y91" s="179"/>
      <c r="AB91" s="434"/>
      <c r="AC91" s="434"/>
      <c r="AD91" s="434"/>
      <c r="AE91" s="434"/>
      <c r="AF91" s="434"/>
      <c r="AG91" s="434"/>
    </row>
    <row r="92" spans="25:33" ht="14.25" customHeight="1">
      <c r="Y92" s="179"/>
      <c r="AB92" s="434"/>
      <c r="AC92" s="434"/>
      <c r="AD92" s="434"/>
      <c r="AE92" s="434"/>
      <c r="AF92" s="434"/>
      <c r="AG92" s="434"/>
    </row>
    <row r="93" spans="25:33" ht="14.25" customHeight="1">
      <c r="Y93" s="179"/>
      <c r="AB93" s="434"/>
      <c r="AC93" s="434"/>
      <c r="AD93" s="434"/>
      <c r="AE93" s="434"/>
      <c r="AF93" s="434"/>
      <c r="AG93" s="434"/>
    </row>
    <row r="94" spans="25:33" ht="14.25" customHeight="1">
      <c r="Y94" s="179"/>
      <c r="AB94" s="434"/>
      <c r="AC94" s="434"/>
      <c r="AD94" s="434"/>
      <c r="AE94" s="434"/>
      <c r="AF94" s="434"/>
      <c r="AG94" s="434"/>
    </row>
    <row r="95" spans="25:33" ht="14.25" customHeight="1">
      <c r="Y95" s="179"/>
      <c r="AB95" s="434"/>
      <c r="AC95" s="434"/>
      <c r="AD95" s="434"/>
      <c r="AE95" s="434"/>
      <c r="AF95" s="434"/>
      <c r="AG95" s="434"/>
    </row>
    <row r="96" spans="25:33" ht="14.25" customHeight="1">
      <c r="Y96" s="179"/>
      <c r="AB96" s="434"/>
      <c r="AC96" s="434"/>
      <c r="AD96" s="434"/>
      <c r="AE96" s="434"/>
      <c r="AF96" s="434"/>
      <c r="AG96" s="434"/>
    </row>
    <row r="97" spans="25:33" ht="14.25" customHeight="1">
      <c r="Y97" s="179"/>
      <c r="AB97" s="434"/>
      <c r="AC97" s="434"/>
      <c r="AD97" s="434"/>
      <c r="AE97" s="434"/>
      <c r="AF97" s="434"/>
      <c r="AG97" s="434"/>
    </row>
    <row r="98" spans="25:33" ht="14.25" customHeight="1">
      <c r="Y98" s="179"/>
      <c r="AB98" s="434"/>
      <c r="AC98" s="434"/>
      <c r="AD98" s="434"/>
      <c r="AE98" s="434"/>
      <c r="AF98" s="434"/>
      <c r="AG98" s="434"/>
    </row>
    <row r="99" spans="25:33" ht="14.25" customHeight="1">
      <c r="Y99" s="179"/>
      <c r="AB99" s="434"/>
      <c r="AC99" s="434"/>
      <c r="AD99" s="434"/>
      <c r="AE99" s="434"/>
      <c r="AF99" s="434"/>
      <c r="AG99" s="434"/>
    </row>
    <row r="100" spans="25:33" ht="14.25" customHeight="1">
      <c r="Y100" s="179"/>
      <c r="AB100" s="434"/>
      <c r="AC100" s="434"/>
      <c r="AD100" s="434"/>
      <c r="AE100" s="434"/>
      <c r="AF100" s="434"/>
      <c r="AG100" s="434"/>
    </row>
    <row r="101" spans="25:33" ht="14.25" customHeight="1">
      <c r="Y101" s="179"/>
      <c r="AB101" s="434"/>
      <c r="AC101" s="434"/>
      <c r="AD101" s="434"/>
      <c r="AE101" s="434"/>
      <c r="AF101" s="434"/>
      <c r="AG101" s="434"/>
    </row>
    <row r="102" spans="25:33" ht="14.25" customHeight="1">
      <c r="Y102" s="179"/>
      <c r="AB102" s="434"/>
      <c r="AC102" s="434"/>
      <c r="AD102" s="434"/>
      <c r="AE102" s="434"/>
      <c r="AF102" s="434"/>
      <c r="AG102" s="434"/>
    </row>
    <row r="103" spans="25:33" ht="14.25" customHeight="1">
      <c r="Y103" s="179"/>
      <c r="AB103" s="434"/>
      <c r="AC103" s="434"/>
      <c r="AD103" s="434"/>
      <c r="AE103" s="434"/>
      <c r="AF103" s="434"/>
      <c r="AG103" s="434"/>
    </row>
    <row r="104" spans="25:33" ht="14.25" customHeight="1">
      <c r="Y104" s="179"/>
      <c r="AB104" s="434"/>
      <c r="AC104" s="434"/>
      <c r="AD104" s="434"/>
      <c r="AE104" s="434"/>
      <c r="AF104" s="434"/>
      <c r="AG104" s="434"/>
    </row>
    <row r="105" spans="25:33" ht="14.25" customHeight="1">
      <c r="Y105" s="179"/>
      <c r="AB105" s="434"/>
      <c r="AC105" s="434"/>
      <c r="AD105" s="434"/>
      <c r="AE105" s="434"/>
      <c r="AF105" s="434"/>
      <c r="AG105" s="434"/>
    </row>
    <row r="106" spans="25:33" ht="14.25" customHeight="1">
      <c r="Y106" s="179"/>
      <c r="AB106" s="434"/>
      <c r="AC106" s="434"/>
      <c r="AD106" s="434"/>
      <c r="AE106" s="434"/>
      <c r="AF106" s="434"/>
      <c r="AG106" s="434"/>
    </row>
    <row r="107" spans="25:33" ht="14.25" customHeight="1">
      <c r="Y107" s="179"/>
      <c r="AB107" s="434"/>
      <c r="AC107" s="434"/>
      <c r="AD107" s="434"/>
      <c r="AE107" s="434"/>
      <c r="AF107" s="434"/>
      <c r="AG107" s="434"/>
    </row>
    <row r="108" spans="25:33" ht="14.25" customHeight="1">
      <c r="Y108" s="179"/>
      <c r="AB108" s="434"/>
      <c r="AC108" s="434"/>
      <c r="AD108" s="434"/>
      <c r="AE108" s="434"/>
      <c r="AF108" s="434"/>
      <c r="AG108" s="434"/>
    </row>
    <row r="109" spans="25:33" ht="14.25" customHeight="1">
      <c r="Y109" s="179"/>
      <c r="AB109" s="434"/>
      <c r="AC109" s="434"/>
      <c r="AD109" s="434"/>
      <c r="AE109" s="434"/>
      <c r="AF109" s="434"/>
      <c r="AG109" s="434"/>
    </row>
    <row r="110" spans="25:33" ht="14.25" customHeight="1">
      <c r="Y110" s="179"/>
      <c r="AB110" s="434"/>
      <c r="AC110" s="434"/>
      <c r="AD110" s="434"/>
      <c r="AE110" s="434"/>
      <c r="AF110" s="434"/>
      <c r="AG110" s="434"/>
    </row>
    <row r="111" spans="25:33" ht="14.25" customHeight="1">
      <c r="Y111" s="179"/>
      <c r="AB111" s="434"/>
      <c r="AC111" s="434"/>
      <c r="AD111" s="434"/>
      <c r="AE111" s="434"/>
      <c r="AF111" s="434"/>
      <c r="AG111" s="434"/>
    </row>
    <row r="112" spans="25:33" ht="14.25" customHeight="1">
      <c r="Y112" s="179"/>
      <c r="AB112" s="434"/>
      <c r="AC112" s="434"/>
      <c r="AD112" s="434"/>
      <c r="AE112" s="434"/>
      <c r="AF112" s="434"/>
      <c r="AG112" s="434"/>
    </row>
    <row r="113" spans="25:33" ht="14.25" customHeight="1">
      <c r="Y113" s="179"/>
      <c r="AB113" s="434"/>
      <c r="AC113" s="434"/>
      <c r="AD113" s="434"/>
      <c r="AE113" s="434"/>
      <c r="AF113" s="434"/>
      <c r="AG113" s="434"/>
    </row>
    <row r="114" spans="25:33" ht="14.25" customHeight="1">
      <c r="Y114" s="179"/>
      <c r="AB114" s="434"/>
      <c r="AC114" s="434"/>
      <c r="AD114" s="434"/>
      <c r="AE114" s="434"/>
      <c r="AF114" s="434"/>
      <c r="AG114" s="434"/>
    </row>
    <row r="115" spans="25:33" ht="14.25" customHeight="1">
      <c r="Y115" s="179"/>
      <c r="AB115" s="434"/>
      <c r="AC115" s="434"/>
      <c r="AD115" s="434"/>
      <c r="AE115" s="434"/>
      <c r="AF115" s="434"/>
      <c r="AG115" s="434"/>
    </row>
    <row r="116" spans="25:33" ht="14.25" customHeight="1">
      <c r="Y116" s="179"/>
      <c r="AB116" s="434"/>
      <c r="AC116" s="434"/>
      <c r="AD116" s="434"/>
      <c r="AE116" s="434"/>
      <c r="AF116" s="434"/>
      <c r="AG116" s="434"/>
    </row>
    <row r="117" spans="25:33" ht="14.25" customHeight="1">
      <c r="Y117" s="179"/>
      <c r="AB117" s="434"/>
      <c r="AC117" s="434"/>
      <c r="AD117" s="434"/>
      <c r="AE117" s="434"/>
      <c r="AF117" s="434"/>
      <c r="AG117" s="434"/>
    </row>
    <row r="118" spans="25:33" ht="14.25" customHeight="1">
      <c r="Y118" s="179"/>
      <c r="AB118" s="434"/>
      <c r="AC118" s="434"/>
      <c r="AD118" s="434"/>
      <c r="AE118" s="434"/>
      <c r="AF118" s="434"/>
      <c r="AG118" s="434"/>
    </row>
    <row r="119" spans="25:33" ht="14.25" customHeight="1">
      <c r="Y119" s="179"/>
      <c r="AB119" s="434"/>
      <c r="AC119" s="434"/>
      <c r="AD119" s="434"/>
      <c r="AE119" s="434"/>
      <c r="AF119" s="434"/>
      <c r="AG119" s="434"/>
    </row>
    <row r="120" spans="25:33" ht="14.25" customHeight="1">
      <c r="Y120" s="179"/>
      <c r="AB120" s="434"/>
      <c r="AC120" s="434"/>
      <c r="AD120" s="434"/>
      <c r="AE120" s="434"/>
      <c r="AF120" s="434"/>
      <c r="AG120" s="434"/>
    </row>
    <row r="121" spans="25:33" ht="14.25" customHeight="1">
      <c r="Y121" s="179"/>
      <c r="AB121" s="434"/>
      <c r="AC121" s="434"/>
      <c r="AD121" s="434"/>
      <c r="AE121" s="434"/>
      <c r="AF121" s="434"/>
      <c r="AG121" s="434"/>
    </row>
    <row r="122" spans="25:33" ht="14.25" customHeight="1">
      <c r="Y122" s="179"/>
      <c r="AB122" s="434"/>
      <c r="AC122" s="434"/>
      <c r="AD122" s="434"/>
      <c r="AE122" s="434"/>
      <c r="AF122" s="434"/>
      <c r="AG122" s="434"/>
    </row>
    <row r="123" spans="25:33" ht="14.25" customHeight="1">
      <c r="Y123" s="179"/>
      <c r="AB123" s="434"/>
      <c r="AC123" s="434"/>
      <c r="AD123" s="434"/>
      <c r="AE123" s="434"/>
      <c r="AF123" s="434"/>
      <c r="AG123" s="434"/>
    </row>
    <row r="124" spans="25:33" ht="14.25" customHeight="1">
      <c r="Y124" s="179"/>
      <c r="AB124" s="434"/>
      <c r="AC124" s="434"/>
      <c r="AD124" s="434"/>
      <c r="AE124" s="434"/>
      <c r="AF124" s="434"/>
      <c r="AG124" s="434"/>
    </row>
    <row r="125" spans="25:33" ht="14.25" customHeight="1">
      <c r="Y125" s="179"/>
      <c r="AB125" s="434"/>
      <c r="AC125" s="434"/>
      <c r="AD125" s="434"/>
      <c r="AE125" s="434"/>
      <c r="AF125" s="434"/>
      <c r="AG125" s="434"/>
    </row>
    <row r="126" spans="25:33" ht="14.25" customHeight="1">
      <c r="Y126" s="179"/>
      <c r="AB126" s="434"/>
      <c r="AC126" s="434"/>
      <c r="AD126" s="434"/>
      <c r="AE126" s="434"/>
      <c r="AF126" s="434"/>
      <c r="AG126" s="434"/>
    </row>
    <row r="127" spans="25:33" ht="14.25" customHeight="1">
      <c r="Y127" s="179"/>
      <c r="AB127" s="434"/>
      <c r="AC127" s="434"/>
      <c r="AD127" s="434"/>
      <c r="AE127" s="434"/>
      <c r="AF127" s="434"/>
      <c r="AG127" s="434"/>
    </row>
    <row r="128" spans="25:33" ht="14.25" customHeight="1">
      <c r="Y128" s="179"/>
      <c r="AB128" s="434"/>
      <c r="AC128" s="434"/>
      <c r="AD128" s="434"/>
      <c r="AE128" s="434"/>
      <c r="AF128" s="434"/>
      <c r="AG128" s="434"/>
    </row>
    <row r="129" spans="25:33" ht="14.25" customHeight="1">
      <c r="Y129" s="179"/>
      <c r="AB129" s="434"/>
      <c r="AC129" s="434"/>
      <c r="AD129" s="434"/>
      <c r="AE129" s="434"/>
      <c r="AF129" s="434"/>
      <c r="AG129" s="434"/>
    </row>
    <row r="130" spans="25:33" ht="14.25" customHeight="1">
      <c r="Y130" s="179"/>
      <c r="AB130" s="434"/>
      <c r="AC130" s="434"/>
      <c r="AD130" s="434"/>
      <c r="AE130" s="434"/>
      <c r="AF130" s="434"/>
      <c r="AG130" s="434"/>
    </row>
    <row r="131" spans="25:33" ht="14.25" customHeight="1">
      <c r="Y131" s="179"/>
      <c r="AB131" s="434"/>
      <c r="AC131" s="434"/>
      <c r="AD131" s="434"/>
      <c r="AE131" s="434"/>
      <c r="AF131" s="434"/>
      <c r="AG131" s="434"/>
    </row>
    <row r="132" spans="25:33" ht="14.25" customHeight="1">
      <c r="Y132" s="179"/>
      <c r="AB132" s="434"/>
      <c r="AC132" s="434"/>
      <c r="AD132" s="434"/>
      <c r="AE132" s="434"/>
      <c r="AF132" s="434"/>
      <c r="AG132" s="434"/>
    </row>
    <row r="133" spans="25:33" ht="14.25" customHeight="1">
      <c r="Y133" s="179"/>
      <c r="AB133" s="434"/>
      <c r="AC133" s="434"/>
      <c r="AD133" s="434"/>
      <c r="AE133" s="434"/>
      <c r="AF133" s="434"/>
      <c r="AG133" s="434"/>
    </row>
    <row r="134" spans="25:33" ht="14.25" customHeight="1">
      <c r="Y134" s="179"/>
      <c r="AB134" s="434"/>
      <c r="AC134" s="434"/>
      <c r="AD134" s="434"/>
      <c r="AE134" s="434"/>
      <c r="AF134" s="434"/>
      <c r="AG134" s="434"/>
    </row>
    <row r="135" spans="25:33" ht="14.25" customHeight="1">
      <c r="Y135" s="179"/>
      <c r="AB135" s="434"/>
      <c r="AC135" s="434"/>
      <c r="AD135" s="434"/>
      <c r="AE135" s="434"/>
      <c r="AF135" s="434"/>
      <c r="AG135" s="434"/>
    </row>
    <row r="136" spans="25:33" ht="14.25" customHeight="1">
      <c r="Y136" s="179"/>
      <c r="AB136" s="434"/>
      <c r="AC136" s="434"/>
      <c r="AD136" s="434"/>
      <c r="AE136" s="434"/>
      <c r="AF136" s="434"/>
      <c r="AG136" s="434"/>
    </row>
    <row r="137" spans="25:33" ht="14.25" customHeight="1">
      <c r="Y137" s="179"/>
      <c r="AB137" s="434"/>
      <c r="AC137" s="434"/>
      <c r="AD137" s="434"/>
      <c r="AE137" s="434"/>
      <c r="AF137" s="434"/>
      <c r="AG137" s="434"/>
    </row>
    <row r="138" spans="25:33" ht="14.25" customHeight="1">
      <c r="Y138" s="179"/>
      <c r="AB138" s="434"/>
      <c r="AC138" s="434"/>
      <c r="AD138" s="434"/>
      <c r="AE138" s="434"/>
      <c r="AF138" s="434"/>
      <c r="AG138" s="434"/>
    </row>
    <row r="139" spans="25:33" ht="14.25" customHeight="1">
      <c r="Y139" s="179"/>
      <c r="AB139" s="434"/>
      <c r="AC139" s="434"/>
      <c r="AD139" s="434"/>
      <c r="AE139" s="434"/>
      <c r="AF139" s="434"/>
      <c r="AG139" s="434"/>
    </row>
    <row r="140" spans="25:33" ht="14.25" customHeight="1">
      <c r="Y140" s="179"/>
      <c r="AB140" s="434"/>
      <c r="AC140" s="434"/>
      <c r="AD140" s="434"/>
      <c r="AE140" s="434"/>
      <c r="AF140" s="434"/>
      <c r="AG140" s="434"/>
    </row>
    <row r="141" spans="25:33" ht="14.25" customHeight="1">
      <c r="Y141" s="179"/>
      <c r="AB141" s="434"/>
      <c r="AC141" s="434"/>
      <c r="AD141" s="434"/>
      <c r="AE141" s="434"/>
      <c r="AF141" s="434"/>
      <c r="AG141" s="434"/>
    </row>
    <row r="142" spans="25:33" ht="14.25" customHeight="1">
      <c r="Y142" s="179"/>
      <c r="AB142" s="434"/>
      <c r="AC142" s="434"/>
      <c r="AD142" s="434"/>
      <c r="AE142" s="434"/>
      <c r="AF142" s="434"/>
      <c r="AG142" s="434"/>
    </row>
    <row r="143" spans="25:33" ht="14.25" customHeight="1">
      <c r="Y143" s="179"/>
      <c r="AB143" s="434"/>
      <c r="AC143" s="434"/>
      <c r="AD143" s="434"/>
      <c r="AE143" s="434"/>
      <c r="AF143" s="434"/>
      <c r="AG143" s="434"/>
    </row>
    <row r="144" spans="25:33" ht="14.25" customHeight="1">
      <c r="Y144" s="179"/>
      <c r="AB144" s="434"/>
      <c r="AC144" s="434"/>
      <c r="AD144" s="434"/>
      <c r="AE144" s="434"/>
      <c r="AF144" s="434"/>
      <c r="AG144" s="434"/>
    </row>
    <row r="145" spans="25:33" ht="14.25" customHeight="1">
      <c r="Y145" s="179"/>
      <c r="AB145" s="434"/>
      <c r="AC145" s="434"/>
      <c r="AD145" s="434"/>
      <c r="AE145" s="434"/>
      <c r="AF145" s="434"/>
      <c r="AG145" s="434"/>
    </row>
    <row r="146" spans="25:33" ht="14.25" customHeight="1">
      <c r="Y146" s="179"/>
      <c r="AB146" s="434"/>
      <c r="AC146" s="434"/>
      <c r="AD146" s="434"/>
      <c r="AE146" s="434"/>
      <c r="AF146" s="434"/>
      <c r="AG146" s="434"/>
    </row>
    <row r="147" spans="25:33" ht="14.25" customHeight="1">
      <c r="Y147" s="179"/>
      <c r="AB147" s="434"/>
      <c r="AC147" s="434"/>
      <c r="AD147" s="434"/>
      <c r="AE147" s="434"/>
      <c r="AF147" s="434"/>
      <c r="AG147" s="434"/>
    </row>
    <row r="148" spans="25:33" ht="14.25" customHeight="1">
      <c r="Y148" s="179"/>
      <c r="AB148" s="434"/>
      <c r="AC148" s="434"/>
      <c r="AD148" s="434"/>
      <c r="AE148" s="434"/>
      <c r="AF148" s="434"/>
      <c r="AG148" s="434"/>
    </row>
    <row r="149" spans="25:33" ht="14.25" customHeight="1">
      <c r="Y149" s="179"/>
      <c r="AB149" s="434"/>
      <c r="AC149" s="434"/>
      <c r="AD149" s="434"/>
      <c r="AE149" s="434"/>
      <c r="AF149" s="434"/>
      <c r="AG149" s="434"/>
    </row>
    <row r="150" spans="25:33" ht="14.25" customHeight="1">
      <c r="Y150" s="179"/>
      <c r="AB150" s="434"/>
      <c r="AC150" s="434"/>
      <c r="AD150" s="434"/>
      <c r="AE150" s="434"/>
      <c r="AF150" s="434"/>
      <c r="AG150" s="434"/>
    </row>
    <row r="151" spans="25:33" ht="14.25" customHeight="1">
      <c r="Y151" s="179"/>
      <c r="AB151" s="434"/>
      <c r="AC151" s="434"/>
      <c r="AD151" s="434"/>
      <c r="AE151" s="434"/>
      <c r="AF151" s="434"/>
      <c r="AG151" s="434"/>
    </row>
    <row r="152" spans="25:33" ht="14.25" customHeight="1">
      <c r="Y152" s="179"/>
      <c r="AB152" s="434"/>
      <c r="AC152" s="434"/>
      <c r="AD152" s="434"/>
      <c r="AE152" s="434"/>
      <c r="AF152" s="434"/>
      <c r="AG152" s="434"/>
    </row>
    <row r="153" spans="25:33" ht="14.25" customHeight="1">
      <c r="Y153" s="179"/>
      <c r="AB153" s="434"/>
      <c r="AC153" s="434"/>
      <c r="AD153" s="434"/>
      <c r="AE153" s="434"/>
      <c r="AF153" s="434"/>
      <c r="AG153" s="434"/>
    </row>
    <row r="154" spans="25:33" ht="14.25" customHeight="1">
      <c r="Y154" s="179"/>
      <c r="AB154" s="434"/>
      <c r="AC154" s="434"/>
      <c r="AD154" s="434"/>
      <c r="AE154" s="434"/>
      <c r="AF154" s="434"/>
      <c r="AG154" s="434"/>
    </row>
    <row r="155" spans="25:33" ht="14.25" customHeight="1">
      <c r="Y155" s="179"/>
      <c r="AB155" s="434"/>
      <c r="AC155" s="434"/>
      <c r="AD155" s="434"/>
      <c r="AE155" s="434"/>
      <c r="AF155" s="434"/>
      <c r="AG155" s="434"/>
    </row>
    <row r="156" spans="25:33" ht="14.25" customHeight="1">
      <c r="Y156" s="179"/>
      <c r="AB156" s="434"/>
      <c r="AC156" s="434"/>
      <c r="AD156" s="434"/>
      <c r="AE156" s="434"/>
      <c r="AF156" s="434"/>
      <c r="AG156" s="434"/>
    </row>
    <row r="157" spans="25:33" ht="14.25" customHeight="1">
      <c r="Y157" s="179"/>
      <c r="AB157" s="434"/>
      <c r="AC157" s="434"/>
      <c r="AD157" s="434"/>
      <c r="AE157" s="434"/>
      <c r="AF157" s="434"/>
      <c r="AG157" s="434"/>
    </row>
    <row r="158" spans="25:33" ht="14.25" customHeight="1">
      <c r="Y158" s="179"/>
      <c r="AB158" s="434"/>
      <c r="AC158" s="434"/>
      <c r="AD158" s="434"/>
      <c r="AE158" s="434"/>
      <c r="AF158" s="434"/>
      <c r="AG158" s="434"/>
    </row>
    <row r="159" spans="25:33" ht="14.25" customHeight="1">
      <c r="Y159" s="179"/>
      <c r="AB159" s="434"/>
      <c r="AC159" s="434"/>
      <c r="AD159" s="434"/>
      <c r="AE159" s="434"/>
      <c r="AF159" s="434"/>
      <c r="AG159" s="434"/>
    </row>
    <row r="160" spans="25:33" ht="14.25" customHeight="1">
      <c r="Y160" s="179"/>
      <c r="AB160" s="434"/>
      <c r="AC160" s="434"/>
      <c r="AD160" s="434"/>
      <c r="AE160" s="434"/>
      <c r="AF160" s="434"/>
      <c r="AG160" s="434"/>
    </row>
    <row r="161" spans="25:33" ht="14.25" customHeight="1">
      <c r="Y161" s="179"/>
      <c r="AB161" s="434"/>
      <c r="AC161" s="434"/>
      <c r="AD161" s="434"/>
      <c r="AE161" s="434"/>
      <c r="AF161" s="434"/>
      <c r="AG161" s="434"/>
    </row>
    <row r="162" spans="25:33" ht="14.25" customHeight="1">
      <c r="Y162" s="179"/>
      <c r="AB162" s="434"/>
      <c r="AC162" s="434"/>
      <c r="AD162" s="434"/>
      <c r="AE162" s="434"/>
      <c r="AF162" s="434"/>
      <c r="AG162" s="434"/>
    </row>
    <row r="163" spans="25:33" ht="14.25" customHeight="1">
      <c r="Y163" s="179"/>
      <c r="AB163" s="434"/>
      <c r="AC163" s="434"/>
      <c r="AD163" s="434"/>
      <c r="AE163" s="434"/>
      <c r="AF163" s="434"/>
      <c r="AG163" s="434"/>
    </row>
    <row r="164" spans="25:33" ht="14.25" customHeight="1">
      <c r="Y164" s="179"/>
      <c r="AB164" s="434"/>
      <c r="AC164" s="434"/>
      <c r="AD164" s="434"/>
      <c r="AE164" s="434"/>
      <c r="AF164" s="434"/>
      <c r="AG164" s="434"/>
    </row>
    <row r="165" spans="25:33" ht="14.25" customHeight="1">
      <c r="Y165" s="179"/>
      <c r="AB165" s="434"/>
      <c r="AC165" s="434"/>
      <c r="AD165" s="434"/>
      <c r="AE165" s="434"/>
      <c r="AF165" s="434"/>
      <c r="AG165" s="434"/>
    </row>
    <row r="166" spans="25:33" ht="14.25" customHeight="1">
      <c r="Y166" s="179"/>
      <c r="AB166" s="434"/>
      <c r="AC166" s="434"/>
      <c r="AD166" s="434"/>
      <c r="AE166" s="434"/>
      <c r="AF166" s="434"/>
      <c r="AG166" s="434"/>
    </row>
    <row r="167" spans="25:33" ht="14.25" customHeight="1">
      <c r="Y167" s="179"/>
      <c r="AB167" s="434"/>
      <c r="AC167" s="434"/>
      <c r="AD167" s="434"/>
      <c r="AE167" s="434"/>
      <c r="AF167" s="434"/>
      <c r="AG167" s="434"/>
    </row>
    <row r="168" spans="25:33" ht="14.25" customHeight="1">
      <c r="Y168" s="179"/>
      <c r="AB168" s="434"/>
      <c r="AC168" s="434"/>
      <c r="AD168" s="434"/>
      <c r="AE168" s="434"/>
      <c r="AF168" s="434"/>
      <c r="AG168" s="434"/>
    </row>
    <row r="169" spans="25:33" ht="14.25" customHeight="1">
      <c r="Y169" s="179"/>
      <c r="AB169" s="434"/>
      <c r="AC169" s="434"/>
      <c r="AD169" s="434"/>
      <c r="AE169" s="434"/>
      <c r="AF169" s="434"/>
      <c r="AG169" s="434"/>
    </row>
    <row r="170" spans="25:33" ht="14.25" customHeight="1">
      <c r="Y170" s="179"/>
      <c r="AB170" s="434"/>
      <c r="AC170" s="434"/>
      <c r="AD170" s="434"/>
      <c r="AE170" s="434"/>
      <c r="AF170" s="434"/>
      <c r="AG170" s="434"/>
    </row>
    <row r="171" spans="25:33" ht="14.25" customHeight="1">
      <c r="Y171" s="179"/>
      <c r="AB171" s="434"/>
      <c r="AC171" s="434"/>
      <c r="AD171" s="434"/>
      <c r="AE171" s="434"/>
      <c r="AF171" s="434"/>
      <c r="AG171" s="434"/>
    </row>
    <row r="172" spans="25:33" ht="14.25" customHeight="1">
      <c r="Y172" s="179"/>
      <c r="AB172" s="434"/>
      <c r="AC172" s="434"/>
      <c r="AD172" s="434"/>
      <c r="AE172" s="434"/>
      <c r="AF172" s="434"/>
      <c r="AG172" s="434"/>
    </row>
    <row r="173" spans="25:33" ht="14.25" customHeight="1">
      <c r="Y173" s="179"/>
      <c r="AB173" s="434"/>
      <c r="AC173" s="434"/>
      <c r="AD173" s="434"/>
      <c r="AE173" s="434"/>
      <c r="AF173" s="434"/>
      <c r="AG173" s="434"/>
    </row>
    <row r="174" spans="25:33" ht="14.25" customHeight="1">
      <c r="Y174" s="179"/>
      <c r="AB174" s="434"/>
      <c r="AC174" s="434"/>
      <c r="AD174" s="434"/>
      <c r="AE174" s="434"/>
      <c r="AF174" s="434"/>
      <c r="AG174" s="434"/>
    </row>
    <row r="175" spans="25:33" ht="14.25" customHeight="1">
      <c r="Y175" s="179"/>
      <c r="AB175" s="434"/>
      <c r="AC175" s="434"/>
      <c r="AD175" s="434"/>
      <c r="AE175" s="434"/>
      <c r="AF175" s="434"/>
      <c r="AG175" s="434"/>
    </row>
    <row r="176" spans="25:33" ht="14.25" customHeight="1">
      <c r="Y176" s="179"/>
      <c r="AB176" s="434"/>
      <c r="AC176" s="434"/>
      <c r="AD176" s="434"/>
      <c r="AE176" s="434"/>
      <c r="AF176" s="434"/>
      <c r="AG176" s="434"/>
    </row>
    <row r="177" spans="25:33" ht="14.25" customHeight="1">
      <c r="Y177" s="179"/>
      <c r="AB177" s="434"/>
      <c r="AC177" s="434"/>
      <c r="AD177" s="434"/>
      <c r="AE177" s="434"/>
      <c r="AF177" s="434"/>
      <c r="AG177" s="434"/>
    </row>
    <row r="178" spans="25:33" ht="14.25" customHeight="1">
      <c r="Y178" s="179"/>
      <c r="AB178" s="434"/>
      <c r="AC178" s="434"/>
      <c r="AD178" s="434"/>
      <c r="AE178" s="434"/>
      <c r="AF178" s="434"/>
      <c r="AG178" s="434"/>
    </row>
    <row r="179" spans="25:33" ht="14.25" customHeight="1">
      <c r="Y179" s="179"/>
      <c r="AB179" s="434"/>
      <c r="AC179" s="434"/>
      <c r="AD179" s="434"/>
      <c r="AE179" s="434"/>
      <c r="AF179" s="434"/>
      <c r="AG179" s="434"/>
    </row>
    <row r="180" spans="25:33" ht="14.25" customHeight="1">
      <c r="Y180" s="179"/>
      <c r="AB180" s="434"/>
      <c r="AC180" s="434"/>
      <c r="AD180" s="434"/>
      <c r="AE180" s="434"/>
      <c r="AF180" s="434"/>
      <c r="AG180" s="434"/>
    </row>
    <row r="181" spans="25:33" ht="14.25" customHeight="1">
      <c r="Y181" s="179"/>
      <c r="AB181" s="434"/>
      <c r="AC181" s="434"/>
      <c r="AD181" s="434"/>
      <c r="AE181" s="434"/>
      <c r="AF181" s="434"/>
      <c r="AG181" s="434"/>
    </row>
    <row r="182" spans="25:33" ht="14.25" customHeight="1">
      <c r="Y182" s="179"/>
      <c r="AB182" s="434"/>
      <c r="AC182" s="434"/>
      <c r="AD182" s="434"/>
      <c r="AE182" s="434"/>
      <c r="AF182" s="434"/>
      <c r="AG182" s="434"/>
    </row>
    <row r="183" spans="25:33" ht="14.25" customHeight="1">
      <c r="Y183" s="179"/>
      <c r="AB183" s="434"/>
      <c r="AC183" s="434"/>
      <c r="AD183" s="434"/>
      <c r="AE183" s="434"/>
      <c r="AF183" s="434"/>
      <c r="AG183" s="434"/>
    </row>
    <row r="184" spans="25:33" ht="14.25" customHeight="1">
      <c r="Y184" s="179"/>
      <c r="AB184" s="434"/>
      <c r="AC184" s="434"/>
      <c r="AD184" s="434"/>
      <c r="AE184" s="434"/>
      <c r="AF184" s="434"/>
      <c r="AG184" s="434"/>
    </row>
    <row r="185" spans="25:33" ht="14.25" customHeight="1">
      <c r="Y185" s="179"/>
      <c r="AB185" s="434"/>
      <c r="AC185" s="434"/>
      <c r="AD185" s="434"/>
      <c r="AE185" s="434"/>
      <c r="AF185" s="434"/>
      <c r="AG185" s="434"/>
    </row>
    <row r="186" spans="25:33" ht="14.25" customHeight="1">
      <c r="Y186" s="179"/>
      <c r="AB186" s="434"/>
      <c r="AC186" s="434"/>
      <c r="AD186" s="434"/>
      <c r="AE186" s="434"/>
      <c r="AF186" s="434"/>
      <c r="AG186" s="434"/>
    </row>
    <row r="187" spans="25:33" ht="14.25" customHeight="1">
      <c r="Y187" s="179"/>
      <c r="AB187" s="434"/>
      <c r="AC187" s="434"/>
      <c r="AD187" s="434"/>
      <c r="AE187" s="434"/>
      <c r="AF187" s="434"/>
      <c r="AG187" s="434"/>
    </row>
    <row r="188" spans="25:33" ht="14.25" customHeight="1">
      <c r="Y188" s="179"/>
      <c r="AB188" s="434"/>
      <c r="AC188" s="434"/>
      <c r="AD188" s="434"/>
      <c r="AE188" s="434"/>
      <c r="AF188" s="434"/>
      <c r="AG188" s="434"/>
    </row>
    <row r="189" spans="25:33" ht="14.25" customHeight="1">
      <c r="Y189" s="179"/>
      <c r="AB189" s="434"/>
      <c r="AC189" s="434"/>
      <c r="AD189" s="434"/>
      <c r="AE189" s="434"/>
      <c r="AF189" s="434"/>
      <c r="AG189" s="434"/>
    </row>
    <row r="190" spans="25:33" ht="14.25" customHeight="1">
      <c r="Y190" s="179"/>
      <c r="AB190" s="434"/>
      <c r="AC190" s="434"/>
      <c r="AD190" s="434"/>
      <c r="AE190" s="434"/>
      <c r="AF190" s="434"/>
      <c r="AG190" s="434"/>
    </row>
    <row r="191" spans="25:33" ht="14.25" customHeight="1">
      <c r="Y191" s="179"/>
      <c r="AB191" s="434"/>
      <c r="AC191" s="434"/>
      <c r="AD191" s="434"/>
      <c r="AE191" s="434"/>
      <c r="AF191" s="434"/>
      <c r="AG191" s="434"/>
    </row>
    <row r="192" spans="25:33" ht="14.25" customHeight="1">
      <c r="Y192" s="179"/>
      <c r="AB192" s="434"/>
      <c r="AC192" s="434"/>
      <c r="AD192" s="434"/>
      <c r="AE192" s="434"/>
      <c r="AF192" s="434"/>
      <c r="AG192" s="434"/>
    </row>
    <row r="193" spans="25:33" ht="14.25" customHeight="1">
      <c r="Y193" s="179"/>
      <c r="AB193" s="434"/>
      <c r="AC193" s="434"/>
      <c r="AD193" s="434"/>
      <c r="AE193" s="434"/>
      <c r="AF193" s="434"/>
      <c r="AG193" s="434"/>
    </row>
    <row r="194" spans="25:33" ht="14.25" customHeight="1">
      <c r="Y194" s="179"/>
      <c r="AB194" s="434"/>
      <c r="AC194" s="434"/>
      <c r="AD194" s="434"/>
      <c r="AE194" s="434"/>
      <c r="AF194" s="434"/>
      <c r="AG194" s="434"/>
    </row>
    <row r="195" spans="25:33" ht="14.25" customHeight="1">
      <c r="Y195" s="179"/>
      <c r="AB195" s="434"/>
      <c r="AC195" s="434"/>
      <c r="AD195" s="434"/>
      <c r="AE195" s="434"/>
      <c r="AF195" s="434"/>
      <c r="AG195" s="434"/>
    </row>
    <row r="196" spans="25:33" ht="14.25" customHeight="1">
      <c r="Y196" s="179"/>
      <c r="AB196" s="434"/>
      <c r="AC196" s="434"/>
      <c r="AD196" s="434"/>
      <c r="AE196" s="434"/>
      <c r="AF196" s="434"/>
      <c r="AG196" s="434"/>
    </row>
    <row r="197" spans="25:33" ht="14.25" customHeight="1">
      <c r="Y197" s="179"/>
      <c r="AB197" s="434"/>
      <c r="AC197" s="434"/>
      <c r="AD197" s="434"/>
      <c r="AE197" s="434"/>
      <c r="AF197" s="434"/>
      <c r="AG197" s="434"/>
    </row>
    <row r="198" spans="25:33" ht="14.25" customHeight="1">
      <c r="Y198" s="179"/>
      <c r="AB198" s="434"/>
      <c r="AC198" s="434"/>
      <c r="AD198" s="434"/>
      <c r="AE198" s="434"/>
      <c r="AF198" s="434"/>
      <c r="AG198" s="434"/>
    </row>
    <row r="199" spans="25:33" ht="14.25" customHeight="1">
      <c r="Y199" s="179"/>
      <c r="AB199" s="434"/>
      <c r="AC199" s="434"/>
      <c r="AD199" s="434"/>
      <c r="AE199" s="434"/>
      <c r="AF199" s="434"/>
      <c r="AG199" s="434"/>
    </row>
    <row r="200" spans="25:33" ht="14.25" customHeight="1">
      <c r="Y200" s="179"/>
      <c r="AB200" s="434"/>
      <c r="AC200" s="434"/>
      <c r="AD200" s="434"/>
      <c r="AE200" s="434"/>
      <c r="AF200" s="434"/>
      <c r="AG200" s="434"/>
    </row>
    <row r="201" spans="25:33" ht="14.25" customHeight="1">
      <c r="Y201" s="179"/>
      <c r="AB201" s="434"/>
      <c r="AC201" s="434"/>
      <c r="AD201" s="434"/>
      <c r="AE201" s="434"/>
      <c r="AF201" s="434"/>
      <c r="AG201" s="434"/>
    </row>
    <row r="202" spans="25:33" ht="14.25" customHeight="1">
      <c r="Y202" s="179"/>
      <c r="AB202" s="434"/>
      <c r="AC202" s="434"/>
      <c r="AD202" s="434"/>
      <c r="AE202" s="434"/>
      <c r="AF202" s="434"/>
      <c r="AG202" s="434"/>
    </row>
    <row r="203" spans="25:33" ht="14.25" customHeight="1">
      <c r="Y203" s="179"/>
      <c r="AB203" s="434"/>
      <c r="AC203" s="434"/>
      <c r="AD203" s="434"/>
      <c r="AE203" s="434"/>
      <c r="AF203" s="434"/>
      <c r="AG203" s="434"/>
    </row>
    <row r="204" spans="25:33" ht="14.25" customHeight="1">
      <c r="Y204" s="179"/>
      <c r="AB204" s="434"/>
      <c r="AC204" s="434"/>
      <c r="AD204" s="434"/>
      <c r="AE204" s="434"/>
      <c r="AF204" s="434"/>
      <c r="AG204" s="434"/>
    </row>
    <row r="205" spans="25:33" ht="14.25" customHeight="1">
      <c r="Y205" s="179"/>
      <c r="AB205" s="434"/>
      <c r="AC205" s="434"/>
      <c r="AD205" s="434"/>
      <c r="AE205" s="434"/>
      <c r="AF205" s="434"/>
      <c r="AG205" s="434"/>
    </row>
    <row r="206" spans="25:33" ht="14.25" customHeight="1">
      <c r="Y206" s="179"/>
      <c r="AB206" s="434"/>
      <c r="AC206" s="434"/>
      <c r="AD206" s="434"/>
      <c r="AE206" s="434"/>
      <c r="AF206" s="434"/>
      <c r="AG206" s="434"/>
    </row>
    <row r="207" spans="25:33" ht="14.25" customHeight="1">
      <c r="Y207" s="179"/>
      <c r="AB207" s="434"/>
      <c r="AC207" s="434"/>
      <c r="AD207" s="434"/>
      <c r="AE207" s="434"/>
      <c r="AF207" s="434"/>
      <c r="AG207" s="434"/>
    </row>
    <row r="208" spans="25:33" ht="14.25" customHeight="1">
      <c r="Y208" s="179"/>
      <c r="AB208" s="434"/>
      <c r="AC208" s="434"/>
      <c r="AD208" s="434"/>
      <c r="AE208" s="434"/>
      <c r="AF208" s="434"/>
      <c r="AG208" s="434"/>
    </row>
    <row r="209" spans="25:33" ht="14.25" customHeight="1">
      <c r="Y209" s="179"/>
      <c r="AB209" s="434"/>
      <c r="AC209" s="434"/>
      <c r="AD209" s="434"/>
      <c r="AE209" s="434"/>
      <c r="AF209" s="434"/>
      <c r="AG209" s="434"/>
    </row>
    <row r="210" spans="25:33" ht="14.25" customHeight="1">
      <c r="Y210" s="179"/>
      <c r="AB210" s="434"/>
      <c r="AC210" s="434"/>
      <c r="AD210" s="434"/>
      <c r="AE210" s="434"/>
      <c r="AF210" s="434"/>
      <c r="AG210" s="434"/>
    </row>
    <row r="211" spans="25:33" ht="14.25" customHeight="1">
      <c r="Y211" s="179"/>
      <c r="AB211" s="434"/>
      <c r="AC211" s="434"/>
      <c r="AD211" s="434"/>
      <c r="AE211" s="434"/>
      <c r="AF211" s="434"/>
      <c r="AG211" s="434"/>
    </row>
    <row r="212" spans="25:33" ht="14.25" customHeight="1">
      <c r="Y212" s="179"/>
      <c r="AB212" s="434"/>
      <c r="AC212" s="434"/>
      <c r="AD212" s="434"/>
      <c r="AE212" s="434"/>
      <c r="AF212" s="434"/>
      <c r="AG212" s="434"/>
    </row>
    <row r="213" spans="25:33" ht="14.25" customHeight="1">
      <c r="Y213" s="179"/>
      <c r="AB213" s="434"/>
      <c r="AC213" s="434"/>
      <c r="AD213" s="434"/>
      <c r="AE213" s="434"/>
      <c r="AF213" s="434"/>
      <c r="AG213" s="434"/>
    </row>
    <row r="214" spans="25:33" ht="14.25" customHeight="1">
      <c r="Y214" s="179"/>
      <c r="AB214" s="434"/>
      <c r="AC214" s="434"/>
      <c r="AD214" s="434"/>
      <c r="AE214" s="434"/>
      <c r="AF214" s="434"/>
      <c r="AG214" s="434"/>
    </row>
    <row r="215" spans="25:33" ht="14.25" customHeight="1">
      <c r="Y215" s="179"/>
      <c r="AB215" s="434"/>
      <c r="AC215" s="434"/>
      <c r="AD215" s="434"/>
      <c r="AE215" s="434"/>
      <c r="AF215" s="434"/>
      <c r="AG215" s="434"/>
    </row>
    <row r="216" spans="25:33" ht="14.25" customHeight="1">
      <c r="Y216" s="179"/>
      <c r="AB216" s="434"/>
      <c r="AC216" s="434"/>
      <c r="AD216" s="434"/>
      <c r="AE216" s="434"/>
      <c r="AF216" s="434"/>
      <c r="AG216" s="434"/>
    </row>
    <row r="217" spans="25:33" ht="14.25" customHeight="1">
      <c r="Y217" s="179"/>
      <c r="AB217" s="434"/>
      <c r="AC217" s="434"/>
      <c r="AD217" s="434"/>
      <c r="AE217" s="434"/>
      <c r="AF217" s="434"/>
      <c r="AG217" s="434"/>
    </row>
    <row r="218" spans="25:33" ht="14.25" customHeight="1">
      <c r="Y218" s="179"/>
      <c r="AB218" s="434"/>
      <c r="AC218" s="434"/>
      <c r="AD218" s="434"/>
      <c r="AE218" s="434"/>
      <c r="AF218" s="434"/>
      <c r="AG218" s="434"/>
    </row>
    <row r="219" spans="25:33" ht="14.25" customHeight="1">
      <c r="Y219" s="179"/>
      <c r="AB219" s="434"/>
      <c r="AC219" s="434"/>
      <c r="AD219" s="434"/>
      <c r="AE219" s="434"/>
      <c r="AF219" s="434"/>
      <c r="AG219" s="434"/>
    </row>
    <row r="220" spans="25:33" ht="14.25" customHeight="1">
      <c r="Y220" s="179"/>
      <c r="AB220" s="434"/>
      <c r="AC220" s="434"/>
      <c r="AD220" s="434"/>
      <c r="AE220" s="434"/>
      <c r="AF220" s="434"/>
      <c r="AG220" s="434"/>
    </row>
    <row r="221" spans="25:33" ht="14.25" customHeight="1">
      <c r="Y221" s="179"/>
      <c r="AB221" s="434"/>
      <c r="AC221" s="434"/>
      <c r="AD221" s="434"/>
      <c r="AE221" s="434"/>
      <c r="AF221" s="434"/>
      <c r="AG221" s="434"/>
    </row>
    <row r="222" spans="25:33" ht="14.25" customHeight="1">
      <c r="Y222" s="179"/>
      <c r="AB222" s="434"/>
      <c r="AC222" s="434"/>
      <c r="AD222" s="434"/>
      <c r="AE222" s="434"/>
      <c r="AF222" s="434"/>
      <c r="AG222" s="434"/>
    </row>
    <row r="223" spans="25:33" ht="14.25" customHeight="1">
      <c r="Y223" s="179"/>
      <c r="AB223" s="434"/>
      <c r="AC223" s="434"/>
      <c r="AD223" s="434"/>
      <c r="AE223" s="434"/>
      <c r="AF223" s="434"/>
      <c r="AG223" s="434"/>
    </row>
    <row r="224" spans="25:33" ht="14.25" customHeight="1">
      <c r="Y224" s="179"/>
      <c r="AB224" s="434"/>
      <c r="AC224" s="434"/>
      <c r="AD224" s="434"/>
      <c r="AE224" s="434"/>
      <c r="AF224" s="434"/>
      <c r="AG224" s="434"/>
    </row>
    <row r="225" spans="25:33" ht="14.25" customHeight="1">
      <c r="Y225" s="179"/>
      <c r="AB225" s="434"/>
      <c r="AC225" s="434"/>
      <c r="AD225" s="434"/>
      <c r="AE225" s="434"/>
      <c r="AF225" s="434"/>
      <c r="AG225" s="434"/>
    </row>
    <row r="226" spans="25:33" ht="14.25" customHeight="1">
      <c r="Y226" s="179"/>
      <c r="AB226" s="434"/>
      <c r="AC226" s="434"/>
      <c r="AD226" s="434"/>
      <c r="AE226" s="434"/>
      <c r="AF226" s="434"/>
      <c r="AG226" s="434"/>
    </row>
    <row r="227" spans="25:33" ht="14.25" customHeight="1">
      <c r="Y227" s="179"/>
      <c r="AB227" s="434"/>
      <c r="AC227" s="434"/>
      <c r="AD227" s="434"/>
      <c r="AE227" s="434"/>
      <c r="AF227" s="434"/>
      <c r="AG227" s="434"/>
    </row>
    <row r="228" spans="25:33" ht="14.25" customHeight="1">
      <c r="Y228" s="179"/>
      <c r="AB228" s="434"/>
      <c r="AC228" s="434"/>
      <c r="AD228" s="434"/>
      <c r="AE228" s="434"/>
      <c r="AF228" s="434"/>
      <c r="AG228" s="434"/>
    </row>
    <row r="229" spans="25:33" ht="14.25" customHeight="1">
      <c r="Y229" s="179"/>
      <c r="AB229" s="434"/>
      <c r="AC229" s="434"/>
      <c r="AD229" s="434"/>
      <c r="AE229" s="434"/>
      <c r="AF229" s="434"/>
      <c r="AG229" s="434"/>
    </row>
    <row r="230" spans="25:33" ht="14.25" customHeight="1">
      <c r="Y230" s="179"/>
      <c r="AB230" s="434"/>
      <c r="AC230" s="434"/>
      <c r="AD230" s="434"/>
      <c r="AE230" s="434"/>
      <c r="AF230" s="434"/>
      <c r="AG230" s="434"/>
    </row>
    <row r="231" spans="25:33" ht="14.25" customHeight="1">
      <c r="Y231" s="179"/>
      <c r="AB231" s="434"/>
      <c r="AC231" s="434"/>
      <c r="AD231" s="434"/>
      <c r="AE231" s="434"/>
      <c r="AF231" s="434"/>
      <c r="AG231" s="434"/>
    </row>
    <row r="232" spans="25:33" ht="14.25" customHeight="1">
      <c r="Y232" s="179"/>
      <c r="AB232" s="434"/>
      <c r="AC232" s="434"/>
      <c r="AD232" s="434"/>
      <c r="AE232" s="434"/>
      <c r="AF232" s="434"/>
      <c r="AG232" s="434"/>
    </row>
    <row r="233" spans="25:33" ht="14.25" customHeight="1">
      <c r="Y233" s="179"/>
      <c r="AB233" s="434"/>
      <c r="AC233" s="434"/>
      <c r="AD233" s="434"/>
      <c r="AE233" s="434"/>
      <c r="AF233" s="434"/>
      <c r="AG233" s="434"/>
    </row>
    <row r="234" spans="25:33" ht="14.25" customHeight="1">
      <c r="Y234" s="179"/>
      <c r="AB234" s="434"/>
      <c r="AC234" s="434"/>
      <c r="AD234" s="434"/>
      <c r="AE234" s="434"/>
      <c r="AF234" s="434"/>
      <c r="AG234" s="434"/>
    </row>
    <row r="235" spans="25:33" ht="14.25" customHeight="1">
      <c r="Y235" s="179"/>
      <c r="AB235" s="434"/>
      <c r="AC235" s="434"/>
      <c r="AD235" s="434"/>
      <c r="AE235" s="434"/>
      <c r="AF235" s="434"/>
      <c r="AG235" s="434"/>
    </row>
    <row r="236" spans="25:33" ht="14.25" customHeight="1">
      <c r="Y236" s="179"/>
      <c r="AB236" s="434"/>
      <c r="AC236" s="434"/>
      <c r="AD236" s="434"/>
      <c r="AE236" s="434"/>
      <c r="AF236" s="434"/>
      <c r="AG236" s="434"/>
    </row>
    <row r="237" spans="25:33" ht="14.25" customHeight="1">
      <c r="Y237" s="179"/>
      <c r="AB237" s="434"/>
      <c r="AC237" s="434"/>
      <c r="AD237" s="434"/>
      <c r="AE237" s="434"/>
      <c r="AF237" s="434"/>
      <c r="AG237" s="434"/>
    </row>
    <row r="238" spans="25:33" ht="14.25" customHeight="1">
      <c r="Y238" s="179"/>
      <c r="AB238" s="434"/>
      <c r="AC238" s="434"/>
      <c r="AD238" s="434"/>
      <c r="AE238" s="434"/>
      <c r="AF238" s="434"/>
      <c r="AG238" s="434"/>
    </row>
    <row r="239" spans="25:33" ht="14.25" customHeight="1">
      <c r="Y239" s="179"/>
      <c r="AB239" s="434"/>
      <c r="AC239" s="434"/>
      <c r="AD239" s="434"/>
      <c r="AE239" s="434"/>
      <c r="AF239" s="434"/>
      <c r="AG239" s="434"/>
    </row>
    <row r="240" spans="25:33" ht="14.25" customHeight="1">
      <c r="Y240" s="179"/>
      <c r="AB240" s="434"/>
      <c r="AC240" s="434"/>
      <c r="AD240" s="434"/>
      <c r="AE240" s="434"/>
      <c r="AF240" s="434"/>
      <c r="AG240" s="434"/>
    </row>
    <row r="241" spans="25:33" ht="14.25" customHeight="1">
      <c r="Y241" s="179"/>
      <c r="AB241" s="434"/>
      <c r="AC241" s="434"/>
      <c r="AD241" s="434"/>
      <c r="AE241" s="434"/>
      <c r="AF241" s="434"/>
      <c r="AG241" s="434"/>
    </row>
    <row r="242" spans="25:33" ht="14.25" customHeight="1">
      <c r="Y242" s="179"/>
      <c r="AB242" s="434"/>
      <c r="AC242" s="434"/>
      <c r="AD242" s="434"/>
      <c r="AE242" s="434"/>
      <c r="AF242" s="434"/>
      <c r="AG242" s="434"/>
    </row>
    <row r="243" spans="25:33" ht="14.25" customHeight="1">
      <c r="Y243" s="179"/>
      <c r="AB243" s="434"/>
      <c r="AC243" s="434"/>
      <c r="AD243" s="434"/>
      <c r="AE243" s="434"/>
      <c r="AF243" s="434"/>
      <c r="AG243" s="434"/>
    </row>
    <row r="244" spans="25:33" ht="14.25" customHeight="1">
      <c r="Y244" s="179"/>
      <c r="AB244" s="434"/>
      <c r="AC244" s="434"/>
      <c r="AD244" s="434"/>
      <c r="AE244" s="434"/>
      <c r="AF244" s="434"/>
      <c r="AG244" s="434"/>
    </row>
    <row r="245" spans="25:33" ht="14.25" customHeight="1">
      <c r="Y245" s="179"/>
      <c r="AB245" s="434"/>
      <c r="AC245" s="434"/>
      <c r="AD245" s="434"/>
      <c r="AE245" s="434"/>
      <c r="AF245" s="434"/>
      <c r="AG245" s="434"/>
    </row>
    <row r="246" spans="25:33" ht="14.25" customHeight="1">
      <c r="Y246" s="179"/>
      <c r="AB246" s="434"/>
      <c r="AC246" s="434"/>
      <c r="AD246" s="434"/>
      <c r="AE246" s="434"/>
      <c r="AF246" s="434"/>
      <c r="AG246" s="434"/>
    </row>
    <row r="247" spans="25:33" ht="14.25" customHeight="1">
      <c r="Y247" s="179"/>
      <c r="AB247" s="434"/>
      <c r="AC247" s="434"/>
      <c r="AD247" s="434"/>
      <c r="AE247" s="434"/>
      <c r="AF247" s="434"/>
      <c r="AG247" s="434"/>
    </row>
    <row r="248" spans="25:33" ht="14.25" customHeight="1">
      <c r="Y248" s="179"/>
      <c r="AB248" s="434"/>
      <c r="AC248" s="434"/>
      <c r="AD248" s="434"/>
      <c r="AE248" s="434"/>
      <c r="AF248" s="434"/>
      <c r="AG248" s="434"/>
    </row>
    <row r="249" spans="25:33" ht="14.25" customHeight="1">
      <c r="Y249" s="179"/>
      <c r="AB249" s="434"/>
      <c r="AC249" s="434"/>
      <c r="AD249" s="434"/>
      <c r="AE249" s="434"/>
      <c r="AF249" s="434"/>
      <c r="AG249" s="434"/>
    </row>
    <row r="250" spans="25:33" ht="14.25" customHeight="1">
      <c r="Y250" s="179"/>
      <c r="AB250" s="434"/>
      <c r="AC250" s="434"/>
      <c r="AD250" s="434"/>
      <c r="AE250" s="434"/>
      <c r="AF250" s="434"/>
      <c r="AG250" s="434"/>
    </row>
    <row r="251" spans="25:33" ht="14.25" customHeight="1">
      <c r="Y251" s="179"/>
      <c r="AB251" s="434"/>
      <c r="AC251" s="434"/>
      <c r="AD251" s="434"/>
      <c r="AE251" s="434"/>
      <c r="AF251" s="434"/>
      <c r="AG251" s="434"/>
    </row>
    <row r="252" spans="25:33" ht="14.25" customHeight="1">
      <c r="Y252" s="179"/>
      <c r="AB252" s="434"/>
      <c r="AC252" s="434"/>
      <c r="AD252" s="434"/>
      <c r="AE252" s="434"/>
      <c r="AF252" s="434"/>
      <c r="AG252" s="434"/>
    </row>
    <row r="253" spans="25:33" ht="14.25" customHeight="1">
      <c r="Y253" s="179"/>
      <c r="AB253" s="434"/>
      <c r="AC253" s="434"/>
      <c r="AD253" s="434"/>
      <c r="AE253" s="434"/>
      <c r="AF253" s="434"/>
      <c r="AG253" s="434"/>
    </row>
    <row r="254" spans="25:33" ht="14.25" customHeight="1">
      <c r="Y254" s="179"/>
      <c r="AB254" s="434"/>
      <c r="AC254" s="434"/>
      <c r="AD254" s="434"/>
      <c r="AE254" s="434"/>
      <c r="AF254" s="434"/>
      <c r="AG254" s="434"/>
    </row>
    <row r="255" spans="25:33" ht="14.25" customHeight="1">
      <c r="Y255" s="179"/>
      <c r="AB255" s="434"/>
      <c r="AC255" s="434"/>
      <c r="AD255" s="434"/>
      <c r="AE255" s="434"/>
      <c r="AF255" s="434"/>
      <c r="AG255" s="434"/>
    </row>
    <row r="256" spans="25:33" ht="14.25" customHeight="1">
      <c r="Y256" s="179"/>
      <c r="AB256" s="434"/>
      <c r="AC256" s="434"/>
      <c r="AD256" s="434"/>
      <c r="AE256" s="434"/>
      <c r="AF256" s="434"/>
      <c r="AG256" s="434"/>
    </row>
    <row r="257" spans="25:33" ht="14.25" customHeight="1">
      <c r="Y257" s="179"/>
      <c r="AB257" s="434"/>
      <c r="AC257" s="434"/>
      <c r="AD257" s="434"/>
      <c r="AE257" s="434"/>
      <c r="AF257" s="434"/>
      <c r="AG257" s="434"/>
    </row>
    <row r="258" spans="25:33" ht="14.25" customHeight="1">
      <c r="Y258" s="179"/>
      <c r="AB258" s="434"/>
      <c r="AC258" s="434"/>
      <c r="AD258" s="434"/>
      <c r="AE258" s="434"/>
      <c r="AF258" s="434"/>
      <c r="AG258" s="434"/>
    </row>
    <row r="259" spans="25:33" ht="14.25" customHeight="1">
      <c r="Y259" s="179"/>
      <c r="AB259" s="434"/>
      <c r="AC259" s="434"/>
      <c r="AD259" s="434"/>
      <c r="AE259" s="434"/>
      <c r="AF259" s="434"/>
      <c r="AG259" s="434"/>
    </row>
    <row r="260" spans="25:33" ht="14.25" customHeight="1">
      <c r="Y260" s="179"/>
      <c r="AB260" s="434"/>
      <c r="AC260" s="434"/>
      <c r="AD260" s="434"/>
      <c r="AE260" s="434"/>
      <c r="AF260" s="434"/>
      <c r="AG260" s="434"/>
    </row>
    <row r="261" spans="25:33" ht="14.25" customHeight="1">
      <c r="Y261" s="179"/>
      <c r="AB261" s="434"/>
      <c r="AC261" s="434"/>
      <c r="AD261" s="434"/>
      <c r="AE261" s="434"/>
      <c r="AF261" s="434"/>
      <c r="AG261" s="434"/>
    </row>
    <row r="262" spans="25:33" ht="14.25" customHeight="1">
      <c r="Y262" s="179"/>
      <c r="AB262" s="434"/>
      <c r="AC262" s="434"/>
      <c r="AD262" s="434"/>
      <c r="AE262" s="434"/>
      <c r="AF262" s="434"/>
      <c r="AG262" s="434"/>
    </row>
    <row r="263" spans="25:33" ht="14.25" customHeight="1">
      <c r="Y263" s="179"/>
      <c r="AB263" s="434"/>
      <c r="AC263" s="434"/>
      <c r="AD263" s="434"/>
      <c r="AE263" s="434"/>
      <c r="AF263" s="434"/>
      <c r="AG263" s="434"/>
    </row>
    <row r="264" spans="25:33" ht="14.25" customHeight="1">
      <c r="Y264" s="179"/>
      <c r="AB264" s="434"/>
      <c r="AC264" s="434"/>
      <c r="AD264" s="434"/>
      <c r="AE264" s="434"/>
      <c r="AF264" s="434"/>
      <c r="AG264" s="434"/>
    </row>
    <row r="265" spans="25:33" ht="14.25" customHeight="1">
      <c r="Y265" s="179"/>
      <c r="AB265" s="434"/>
      <c r="AC265" s="434"/>
      <c r="AD265" s="434"/>
      <c r="AE265" s="434"/>
      <c r="AF265" s="434"/>
      <c r="AG265" s="434"/>
    </row>
    <row r="266" spans="25:33" ht="14.25" customHeight="1">
      <c r="Y266" s="179"/>
      <c r="AB266" s="434"/>
      <c r="AC266" s="434"/>
      <c r="AD266" s="434"/>
      <c r="AE266" s="434"/>
      <c r="AF266" s="434"/>
      <c r="AG266" s="434"/>
    </row>
    <row r="267" spans="25:33" ht="14.25" customHeight="1">
      <c r="Y267" s="179"/>
      <c r="AB267" s="434"/>
      <c r="AC267" s="434"/>
      <c r="AD267" s="434"/>
      <c r="AE267" s="434"/>
      <c r="AF267" s="434"/>
      <c r="AG267" s="434"/>
    </row>
    <row r="268" spans="25:33" ht="14.25" customHeight="1">
      <c r="Y268" s="179"/>
      <c r="AB268" s="434"/>
      <c r="AC268" s="434"/>
      <c r="AD268" s="434"/>
      <c r="AE268" s="434"/>
      <c r="AF268" s="434"/>
      <c r="AG268" s="434"/>
    </row>
    <row r="269" spans="25:33" ht="14.25" customHeight="1">
      <c r="Y269" s="179"/>
      <c r="AB269" s="434"/>
      <c r="AC269" s="434"/>
      <c r="AD269" s="434"/>
      <c r="AE269" s="434"/>
      <c r="AF269" s="434"/>
      <c r="AG269" s="434"/>
    </row>
    <row r="270" spans="25:33" ht="14.25" customHeight="1">
      <c r="Y270" s="179"/>
      <c r="AB270" s="434"/>
      <c r="AC270" s="434"/>
      <c r="AD270" s="434"/>
      <c r="AE270" s="434"/>
      <c r="AF270" s="434"/>
      <c r="AG270" s="434"/>
    </row>
    <row r="271" spans="25:33" ht="14.25" customHeight="1">
      <c r="Y271" s="179"/>
      <c r="AB271" s="434"/>
      <c r="AC271" s="434"/>
      <c r="AD271" s="434"/>
      <c r="AE271" s="434"/>
      <c r="AF271" s="434"/>
      <c r="AG271" s="434"/>
    </row>
    <row r="272" spans="25:33" ht="14.25" customHeight="1">
      <c r="Y272" s="179"/>
      <c r="AB272" s="434"/>
      <c r="AC272" s="434"/>
      <c r="AD272" s="434"/>
      <c r="AE272" s="434"/>
      <c r="AF272" s="434"/>
      <c r="AG272" s="434"/>
    </row>
    <row r="273" spans="25:33" ht="14.25" customHeight="1">
      <c r="Y273" s="179"/>
      <c r="AB273" s="434"/>
      <c r="AC273" s="434"/>
      <c r="AD273" s="434"/>
      <c r="AE273" s="434"/>
      <c r="AF273" s="434"/>
      <c r="AG273" s="434"/>
    </row>
    <row r="274" spans="25:33" ht="14.25" customHeight="1">
      <c r="Y274" s="179"/>
      <c r="AB274" s="434"/>
      <c r="AC274" s="434"/>
      <c r="AD274" s="434"/>
      <c r="AE274" s="434"/>
      <c r="AF274" s="434"/>
      <c r="AG274" s="434"/>
    </row>
    <row r="275" spans="25:33" ht="14.25" customHeight="1">
      <c r="Y275" s="179"/>
      <c r="AB275" s="434"/>
      <c r="AC275" s="434"/>
      <c r="AD275" s="434"/>
      <c r="AE275" s="434"/>
      <c r="AF275" s="434"/>
      <c r="AG275" s="434"/>
    </row>
    <row r="276" spans="25:33" ht="14.25" customHeight="1">
      <c r="Y276" s="179"/>
      <c r="AB276" s="434"/>
      <c r="AC276" s="434"/>
      <c r="AD276" s="434"/>
      <c r="AE276" s="434"/>
      <c r="AF276" s="434"/>
      <c r="AG276" s="434"/>
    </row>
    <row r="277" spans="25:33" ht="14.25" customHeight="1">
      <c r="Y277" s="179"/>
      <c r="AB277" s="434"/>
      <c r="AC277" s="434"/>
      <c r="AD277" s="434"/>
      <c r="AE277" s="434"/>
      <c r="AF277" s="434"/>
      <c r="AG277" s="434"/>
    </row>
    <row r="278" spans="25:33" ht="14.25" customHeight="1">
      <c r="Y278" s="179"/>
      <c r="AB278" s="434"/>
      <c r="AC278" s="434"/>
      <c r="AD278" s="434"/>
      <c r="AE278" s="434"/>
      <c r="AF278" s="434"/>
      <c r="AG278" s="434"/>
    </row>
    <row r="279" spans="25:33" ht="14.25" customHeight="1">
      <c r="Y279" s="179"/>
      <c r="AB279" s="434"/>
      <c r="AC279" s="434"/>
      <c r="AD279" s="434"/>
      <c r="AE279" s="434"/>
      <c r="AF279" s="434"/>
      <c r="AG279" s="434"/>
    </row>
    <row r="280" spans="25:33" ht="14.25" customHeight="1">
      <c r="Y280" s="179"/>
      <c r="AB280" s="434"/>
      <c r="AC280" s="434"/>
      <c r="AD280" s="434"/>
      <c r="AE280" s="434"/>
      <c r="AF280" s="434"/>
      <c r="AG280" s="434"/>
    </row>
    <row r="281" spans="25:33" ht="14.25" customHeight="1">
      <c r="Y281" s="179"/>
      <c r="AB281" s="434"/>
      <c r="AC281" s="434"/>
      <c r="AD281" s="434"/>
      <c r="AE281" s="434"/>
      <c r="AF281" s="434"/>
      <c r="AG281" s="434"/>
    </row>
    <row r="282" spans="25:33" ht="14.25" customHeight="1">
      <c r="Y282" s="179"/>
      <c r="AB282" s="434"/>
      <c r="AC282" s="434"/>
      <c r="AD282" s="434"/>
      <c r="AE282" s="434"/>
      <c r="AF282" s="434"/>
      <c r="AG282" s="434"/>
    </row>
    <row r="283" spans="25:33" ht="14.25" customHeight="1">
      <c r="Y283" s="179"/>
      <c r="AB283" s="434"/>
      <c r="AC283" s="434"/>
      <c r="AD283" s="434"/>
      <c r="AE283" s="434"/>
      <c r="AF283" s="434"/>
      <c r="AG283" s="434"/>
    </row>
    <row r="284" spans="25:33" ht="14.25" customHeight="1">
      <c r="Y284" s="179"/>
      <c r="AB284" s="434"/>
      <c r="AC284" s="434"/>
      <c r="AD284" s="434"/>
      <c r="AE284" s="434"/>
      <c r="AF284" s="434"/>
      <c r="AG284" s="434"/>
    </row>
    <row r="285" spans="25:33" ht="14.25" customHeight="1">
      <c r="Y285" s="179"/>
      <c r="AB285" s="434"/>
      <c r="AC285" s="434"/>
      <c r="AD285" s="434"/>
      <c r="AE285" s="434"/>
      <c r="AF285" s="434"/>
      <c r="AG285" s="434"/>
    </row>
    <row r="286" spans="25:33" ht="14.25" customHeight="1">
      <c r="Y286" s="179"/>
      <c r="AB286" s="434"/>
      <c r="AC286" s="434"/>
      <c r="AD286" s="434"/>
      <c r="AE286" s="434"/>
      <c r="AF286" s="434"/>
      <c r="AG286" s="434"/>
    </row>
    <row r="287" spans="25:33" ht="14.25" customHeight="1">
      <c r="Y287" s="179"/>
      <c r="AB287" s="434"/>
      <c r="AC287" s="434"/>
      <c r="AD287" s="434"/>
      <c r="AE287" s="434"/>
      <c r="AF287" s="434"/>
      <c r="AG287" s="434"/>
    </row>
    <row r="288" spans="25:33" ht="14.25" customHeight="1">
      <c r="Y288" s="179"/>
      <c r="AB288" s="434"/>
      <c r="AC288" s="434"/>
      <c r="AD288" s="434"/>
      <c r="AE288" s="434"/>
      <c r="AF288" s="434"/>
      <c r="AG288" s="434"/>
    </row>
    <row r="289" spans="25:33" ht="14.25" customHeight="1">
      <c r="Y289" s="179"/>
      <c r="AB289" s="434"/>
      <c r="AC289" s="434"/>
      <c r="AD289" s="434"/>
      <c r="AE289" s="434"/>
      <c r="AF289" s="434"/>
      <c r="AG289" s="434"/>
    </row>
    <row r="290" spans="25:33" ht="14.25" customHeight="1">
      <c r="Y290" s="179"/>
      <c r="AB290" s="434"/>
      <c r="AC290" s="434"/>
      <c r="AD290" s="434"/>
      <c r="AE290" s="434"/>
      <c r="AF290" s="434"/>
      <c r="AG290" s="434"/>
    </row>
    <row r="291" spans="25:33" ht="14.25" customHeight="1">
      <c r="Y291" s="179"/>
      <c r="AB291" s="434"/>
      <c r="AC291" s="434"/>
      <c r="AD291" s="434"/>
      <c r="AE291" s="434"/>
      <c r="AF291" s="434"/>
      <c r="AG291" s="434"/>
    </row>
    <row r="292" spans="25:33" ht="14.25" customHeight="1">
      <c r="Y292" s="179"/>
      <c r="AB292" s="434"/>
      <c r="AC292" s="434"/>
      <c r="AD292" s="434"/>
      <c r="AE292" s="434"/>
      <c r="AF292" s="434"/>
      <c r="AG292" s="434"/>
    </row>
    <row r="293" spans="25:33" ht="14.25" customHeight="1">
      <c r="Y293" s="179"/>
      <c r="AB293" s="434"/>
      <c r="AC293" s="434"/>
      <c r="AD293" s="434"/>
      <c r="AE293" s="434"/>
      <c r="AF293" s="434"/>
      <c r="AG293" s="434"/>
    </row>
    <row r="294" spans="25:33" ht="14.25" customHeight="1">
      <c r="Y294" s="179"/>
      <c r="AB294" s="434"/>
      <c r="AC294" s="434"/>
      <c r="AD294" s="434"/>
      <c r="AE294" s="434"/>
      <c r="AF294" s="434"/>
      <c r="AG294" s="434"/>
    </row>
    <row r="295" spans="25:33" ht="14.25" customHeight="1">
      <c r="Y295" s="179"/>
      <c r="AB295" s="434"/>
      <c r="AC295" s="434"/>
      <c r="AD295" s="434"/>
      <c r="AE295" s="434"/>
      <c r="AF295" s="434"/>
      <c r="AG295" s="434"/>
    </row>
    <row r="296" spans="25:33" ht="14.25" customHeight="1">
      <c r="Y296" s="179"/>
      <c r="AB296" s="434"/>
      <c r="AC296" s="434"/>
      <c r="AD296" s="434"/>
      <c r="AE296" s="434"/>
      <c r="AF296" s="434"/>
      <c r="AG296" s="434"/>
    </row>
    <row r="297" spans="25:33" ht="14.25" customHeight="1">
      <c r="Y297" s="179"/>
      <c r="AB297" s="434"/>
      <c r="AC297" s="434"/>
      <c r="AD297" s="434"/>
      <c r="AE297" s="434"/>
      <c r="AF297" s="434"/>
      <c r="AG297" s="434"/>
    </row>
    <row r="298" spans="25:33" ht="14.25" customHeight="1">
      <c r="Y298" s="179"/>
      <c r="AB298" s="434"/>
      <c r="AC298" s="434"/>
      <c r="AD298" s="434"/>
      <c r="AE298" s="434"/>
      <c r="AF298" s="434"/>
      <c r="AG298" s="434"/>
    </row>
    <row r="299" spans="25:33" ht="14.25" customHeight="1">
      <c r="Y299" s="179"/>
      <c r="AB299" s="434"/>
      <c r="AC299" s="434"/>
      <c r="AD299" s="434"/>
      <c r="AE299" s="434"/>
      <c r="AF299" s="434"/>
      <c r="AG299" s="434"/>
    </row>
    <row r="300" spans="25:33" ht="14.25" customHeight="1">
      <c r="Y300" s="179"/>
      <c r="AB300" s="434"/>
      <c r="AC300" s="434"/>
      <c r="AD300" s="434"/>
      <c r="AE300" s="434"/>
      <c r="AF300" s="434"/>
      <c r="AG300" s="434"/>
    </row>
    <row r="301" spans="25:33" ht="14.25" customHeight="1">
      <c r="Y301" s="179"/>
      <c r="AB301" s="434"/>
      <c r="AC301" s="434"/>
      <c r="AD301" s="434"/>
      <c r="AE301" s="434"/>
      <c r="AF301" s="434"/>
      <c r="AG301" s="434"/>
    </row>
    <row r="302" spans="25:33" ht="14.25" customHeight="1">
      <c r="Y302" s="179"/>
      <c r="AB302" s="434"/>
      <c r="AC302" s="434"/>
      <c r="AD302" s="434"/>
      <c r="AE302" s="434"/>
      <c r="AF302" s="434"/>
      <c r="AG302" s="434"/>
    </row>
    <row r="303" spans="25:33" ht="14.25" customHeight="1">
      <c r="Y303" s="179"/>
      <c r="AB303" s="434"/>
      <c r="AC303" s="434"/>
      <c r="AD303" s="434"/>
      <c r="AE303" s="434"/>
      <c r="AF303" s="434"/>
      <c r="AG303" s="434"/>
    </row>
    <row r="304" spans="25:33" ht="14.25" customHeight="1">
      <c r="Y304" s="179"/>
      <c r="AB304" s="434"/>
      <c r="AC304" s="434"/>
      <c r="AD304" s="434"/>
      <c r="AE304" s="434"/>
      <c r="AF304" s="434"/>
      <c r="AG304" s="434"/>
    </row>
    <row r="305" spans="25:33" ht="14.25" customHeight="1">
      <c r="Y305" s="179"/>
      <c r="AB305" s="434"/>
      <c r="AC305" s="434"/>
      <c r="AD305" s="434"/>
      <c r="AE305" s="434"/>
      <c r="AF305" s="434"/>
      <c r="AG305" s="434"/>
    </row>
    <row r="306" spans="25:33" ht="14.25" customHeight="1">
      <c r="Y306" s="179"/>
      <c r="AB306" s="434"/>
      <c r="AC306" s="434"/>
      <c r="AD306" s="434"/>
      <c r="AE306" s="434"/>
      <c r="AF306" s="434"/>
      <c r="AG306" s="434"/>
    </row>
    <row r="307" spans="25:33" ht="14.25" customHeight="1">
      <c r="Y307" s="179"/>
      <c r="AB307" s="434"/>
      <c r="AC307" s="434"/>
      <c r="AD307" s="434"/>
      <c r="AE307" s="434"/>
      <c r="AF307" s="434"/>
      <c r="AG307" s="434"/>
    </row>
    <row r="308" spans="25:33" ht="14.25" customHeight="1">
      <c r="Y308" s="179"/>
      <c r="AB308" s="434"/>
      <c r="AC308" s="434"/>
      <c r="AD308" s="434"/>
      <c r="AE308" s="434"/>
      <c r="AF308" s="434"/>
      <c r="AG308" s="434"/>
    </row>
    <row r="309" spans="25:33" ht="14.25" customHeight="1">
      <c r="Y309" s="179"/>
      <c r="AB309" s="434"/>
      <c r="AC309" s="434"/>
      <c r="AD309" s="434"/>
      <c r="AE309" s="434"/>
      <c r="AF309" s="434"/>
      <c r="AG309" s="434"/>
    </row>
    <row r="310" spans="25:33" ht="14.25" customHeight="1">
      <c r="Y310" s="179"/>
      <c r="AB310" s="434"/>
      <c r="AC310" s="434"/>
      <c r="AD310" s="434"/>
      <c r="AE310" s="434"/>
      <c r="AF310" s="434"/>
      <c r="AG310" s="434"/>
    </row>
    <row r="311" spans="25:33" ht="14.25" customHeight="1">
      <c r="Y311" s="179"/>
      <c r="AB311" s="434"/>
      <c r="AC311" s="434"/>
      <c r="AD311" s="434"/>
      <c r="AE311" s="434"/>
      <c r="AF311" s="434"/>
      <c r="AG311" s="434"/>
    </row>
    <row r="312" spans="25:33" ht="14.25" customHeight="1">
      <c r="Y312" s="179"/>
      <c r="AB312" s="434"/>
      <c r="AC312" s="434"/>
      <c r="AD312" s="434"/>
      <c r="AE312" s="434"/>
      <c r="AF312" s="434"/>
      <c r="AG312" s="434"/>
    </row>
    <row r="313" spans="25:33" ht="14.25" customHeight="1">
      <c r="Y313" s="179"/>
      <c r="AB313" s="434"/>
      <c r="AC313" s="434"/>
      <c r="AD313" s="434"/>
      <c r="AE313" s="434"/>
      <c r="AF313" s="434"/>
      <c r="AG313" s="434"/>
    </row>
    <row r="314" spans="25:33" ht="14.25" customHeight="1">
      <c r="AB314" s="434"/>
      <c r="AC314" s="434"/>
      <c r="AD314" s="434"/>
      <c r="AE314" s="434"/>
      <c r="AF314" s="434"/>
      <c r="AG314" s="434"/>
    </row>
    <row r="315" spans="25:33" ht="14.25" customHeight="1">
      <c r="AB315" s="434"/>
      <c r="AC315" s="434"/>
      <c r="AD315" s="434"/>
      <c r="AE315" s="434"/>
      <c r="AF315" s="434"/>
      <c r="AG315" s="434"/>
    </row>
    <row r="316" spans="25:33" ht="14.25" customHeight="1">
      <c r="AB316" s="434"/>
      <c r="AC316" s="434"/>
      <c r="AD316" s="434"/>
      <c r="AE316" s="434"/>
      <c r="AF316" s="434"/>
      <c r="AG316" s="434"/>
    </row>
    <row r="317" spans="25:33" ht="14.25" customHeight="1">
      <c r="AB317" s="434"/>
      <c r="AC317" s="434"/>
      <c r="AD317" s="434"/>
      <c r="AE317" s="434"/>
      <c r="AF317" s="434"/>
      <c r="AG317" s="434"/>
    </row>
    <row r="318" spans="25:33" ht="14.25" customHeight="1">
      <c r="AB318" s="434"/>
      <c r="AC318" s="434"/>
      <c r="AD318" s="434"/>
      <c r="AE318" s="434"/>
      <c r="AF318" s="434"/>
      <c r="AG318" s="434"/>
    </row>
    <row r="319" spans="25:33" ht="14.25" customHeight="1">
      <c r="AB319" s="434"/>
      <c r="AC319" s="434"/>
      <c r="AD319" s="434"/>
      <c r="AE319" s="434"/>
      <c r="AF319" s="434"/>
      <c r="AG319" s="434"/>
    </row>
    <row r="320" spans="25:33" ht="14.25" customHeight="1">
      <c r="AB320" s="434"/>
      <c r="AC320" s="434"/>
      <c r="AD320" s="434"/>
      <c r="AE320" s="434"/>
      <c r="AF320" s="434"/>
      <c r="AG320" s="434"/>
    </row>
    <row r="321" spans="28:33" ht="14.25" customHeight="1">
      <c r="AB321" s="434"/>
      <c r="AC321" s="434"/>
      <c r="AD321" s="434"/>
      <c r="AE321" s="434"/>
      <c r="AF321" s="434"/>
      <c r="AG321" s="434"/>
    </row>
    <row r="322" spans="28:33" ht="14.25" customHeight="1">
      <c r="AB322" s="434"/>
      <c r="AC322" s="434"/>
      <c r="AD322" s="434"/>
      <c r="AE322" s="434"/>
      <c r="AF322" s="434"/>
      <c r="AG322" s="434"/>
    </row>
    <row r="323" spans="28:33" ht="14.25" customHeight="1">
      <c r="AB323" s="434"/>
      <c r="AC323" s="434"/>
      <c r="AD323" s="434"/>
      <c r="AE323" s="434"/>
      <c r="AF323" s="434"/>
      <c r="AG323" s="434"/>
    </row>
    <row r="324" spans="28:33" ht="14.25" customHeight="1">
      <c r="AB324" s="434"/>
      <c r="AC324" s="434"/>
      <c r="AD324" s="434"/>
      <c r="AE324" s="434"/>
      <c r="AF324" s="434"/>
      <c r="AG324" s="434"/>
    </row>
    <row r="325" spans="28:33" ht="14.25" customHeight="1">
      <c r="AB325" s="434"/>
      <c r="AC325" s="434"/>
      <c r="AD325" s="434"/>
      <c r="AE325" s="434"/>
      <c r="AF325" s="434"/>
      <c r="AG325" s="434"/>
    </row>
    <row r="326" spans="28:33" ht="14.25" customHeight="1">
      <c r="AB326" s="434"/>
      <c r="AC326" s="434"/>
      <c r="AD326" s="434"/>
      <c r="AE326" s="434"/>
      <c r="AF326" s="434"/>
      <c r="AG326" s="434"/>
    </row>
    <row r="327" spans="28:33" ht="14.25" customHeight="1">
      <c r="AB327" s="434"/>
      <c r="AC327" s="434"/>
      <c r="AD327" s="434"/>
      <c r="AE327" s="434"/>
      <c r="AF327" s="434"/>
      <c r="AG327" s="434"/>
    </row>
    <row r="328" spans="28:33" ht="14.25" customHeight="1">
      <c r="AB328" s="434"/>
      <c r="AC328" s="434"/>
      <c r="AD328" s="434"/>
      <c r="AE328" s="434"/>
      <c r="AF328" s="434"/>
      <c r="AG328" s="434"/>
    </row>
    <row r="329" spans="28:33" ht="14.25" customHeight="1">
      <c r="AB329" s="434"/>
      <c r="AC329" s="434"/>
      <c r="AD329" s="434"/>
      <c r="AE329" s="434"/>
      <c r="AF329" s="434"/>
      <c r="AG329" s="434"/>
    </row>
    <row r="330" spans="28:33" ht="14.25" customHeight="1">
      <c r="AB330" s="434"/>
      <c r="AC330" s="434"/>
      <c r="AD330" s="434"/>
      <c r="AE330" s="434"/>
      <c r="AF330" s="434"/>
      <c r="AG330" s="434"/>
    </row>
    <row r="331" spans="28:33" ht="14.25" customHeight="1">
      <c r="AB331" s="434"/>
      <c r="AC331" s="434"/>
      <c r="AD331" s="434"/>
      <c r="AE331" s="434"/>
      <c r="AF331" s="434"/>
      <c r="AG331" s="434"/>
    </row>
    <row r="332" spans="28:33" ht="14.25" customHeight="1">
      <c r="AB332" s="434"/>
      <c r="AC332" s="434"/>
      <c r="AD332" s="434"/>
      <c r="AE332" s="434"/>
      <c r="AF332" s="434"/>
      <c r="AG332" s="434"/>
    </row>
    <row r="333" spans="28:33" ht="14.25" customHeight="1">
      <c r="AB333" s="434"/>
      <c r="AC333" s="434"/>
      <c r="AD333" s="434"/>
      <c r="AE333" s="434"/>
      <c r="AF333" s="434"/>
      <c r="AG333" s="434"/>
    </row>
    <row r="334" spans="28:33" ht="14.25" customHeight="1">
      <c r="AB334" s="434"/>
      <c r="AC334" s="434"/>
      <c r="AD334" s="434"/>
      <c r="AE334" s="434"/>
      <c r="AF334" s="434"/>
      <c r="AG334" s="434"/>
    </row>
    <row r="335" spans="28:33" ht="14.25" customHeight="1">
      <c r="AB335" s="434"/>
      <c r="AC335" s="434"/>
      <c r="AD335" s="434"/>
      <c r="AE335" s="434"/>
      <c r="AF335" s="434"/>
      <c r="AG335" s="434"/>
    </row>
    <row r="336" spans="28:33" ht="14.25" customHeight="1">
      <c r="AB336" s="434"/>
      <c r="AC336" s="434"/>
      <c r="AD336" s="434"/>
      <c r="AE336" s="434"/>
      <c r="AF336" s="434"/>
      <c r="AG336" s="434"/>
    </row>
    <row r="337" spans="28:33" ht="14.25" customHeight="1">
      <c r="AB337" s="434"/>
      <c r="AC337" s="434"/>
      <c r="AD337" s="434"/>
      <c r="AE337" s="434"/>
      <c r="AF337" s="434"/>
      <c r="AG337" s="434"/>
    </row>
    <row r="338" spans="28:33" ht="14.25" customHeight="1">
      <c r="AB338" s="434"/>
      <c r="AC338" s="434"/>
      <c r="AD338" s="434"/>
      <c r="AE338" s="434"/>
      <c r="AF338" s="434"/>
      <c r="AG338" s="434"/>
    </row>
    <row r="339" spans="28:33" ht="14.25" customHeight="1">
      <c r="AB339" s="434"/>
      <c r="AC339" s="434"/>
      <c r="AD339" s="434"/>
      <c r="AE339" s="434"/>
      <c r="AF339" s="434"/>
      <c r="AG339" s="434"/>
    </row>
    <row r="340" spans="28:33" ht="14.25" customHeight="1">
      <c r="AB340" s="434"/>
      <c r="AC340" s="434"/>
      <c r="AD340" s="434"/>
      <c r="AE340" s="434"/>
      <c r="AF340" s="434"/>
      <c r="AG340" s="434"/>
    </row>
    <row r="341" spans="28:33" ht="14.25" customHeight="1">
      <c r="AB341" s="434"/>
      <c r="AC341" s="434"/>
      <c r="AD341" s="434"/>
      <c r="AE341" s="434"/>
      <c r="AF341" s="434"/>
      <c r="AG341" s="434"/>
    </row>
    <row r="342" spans="28:33" ht="14.25" customHeight="1">
      <c r="AB342" s="434"/>
      <c r="AC342" s="434"/>
      <c r="AD342" s="434"/>
      <c r="AE342" s="434"/>
      <c r="AF342" s="434"/>
      <c r="AG342" s="434"/>
    </row>
    <row r="343" spans="28:33" ht="14.25" customHeight="1">
      <c r="AB343" s="434"/>
      <c r="AC343" s="434"/>
      <c r="AD343" s="434"/>
      <c r="AE343" s="434"/>
      <c r="AF343" s="434"/>
      <c r="AG343" s="434"/>
    </row>
    <row r="344" spans="28:33" ht="14.25" customHeight="1">
      <c r="AB344" s="434"/>
      <c r="AC344" s="434"/>
      <c r="AD344" s="434"/>
      <c r="AE344" s="434"/>
      <c r="AF344" s="434"/>
      <c r="AG344" s="434"/>
    </row>
    <row r="345" spans="28:33" ht="14.25" customHeight="1">
      <c r="AB345" s="434"/>
      <c r="AC345" s="434"/>
      <c r="AD345" s="434"/>
      <c r="AE345" s="434"/>
      <c r="AF345" s="434"/>
      <c r="AG345" s="434"/>
    </row>
    <row r="346" spans="28:33" ht="14.25" customHeight="1">
      <c r="AB346" s="434"/>
      <c r="AC346" s="434"/>
      <c r="AD346" s="434"/>
      <c r="AE346" s="434"/>
      <c r="AF346" s="434"/>
      <c r="AG346" s="434"/>
    </row>
    <row r="347" spans="28:33" ht="14.25" customHeight="1">
      <c r="AB347" s="434"/>
      <c r="AC347" s="434"/>
      <c r="AD347" s="434"/>
      <c r="AE347" s="434"/>
      <c r="AF347" s="434"/>
      <c r="AG347" s="434"/>
    </row>
    <row r="348" spans="28:33" ht="14.25" customHeight="1">
      <c r="AB348" s="434"/>
      <c r="AC348" s="434"/>
      <c r="AD348" s="434"/>
      <c r="AE348" s="434"/>
      <c r="AF348" s="434"/>
      <c r="AG348" s="434"/>
    </row>
    <row r="349" spans="28:33" ht="14.25" customHeight="1">
      <c r="AB349" s="434"/>
      <c r="AC349" s="434"/>
      <c r="AD349" s="434"/>
      <c r="AE349" s="434"/>
      <c r="AF349" s="434"/>
      <c r="AG349" s="434"/>
    </row>
    <row r="350" spans="28:33" ht="14.25" customHeight="1">
      <c r="AB350" s="434"/>
      <c r="AC350" s="434"/>
      <c r="AD350" s="434"/>
      <c r="AE350" s="434"/>
      <c r="AF350" s="434"/>
      <c r="AG350" s="434"/>
    </row>
    <row r="351" spans="28:33" ht="14.25" customHeight="1">
      <c r="AB351" s="434"/>
      <c r="AC351" s="434"/>
      <c r="AD351" s="434"/>
      <c r="AE351" s="434"/>
      <c r="AF351" s="434"/>
      <c r="AG351" s="434"/>
    </row>
    <row r="352" spans="28:33" ht="14.25" customHeight="1">
      <c r="AB352" s="434"/>
      <c r="AC352" s="434"/>
      <c r="AD352" s="434"/>
      <c r="AE352" s="434"/>
      <c r="AF352" s="434"/>
      <c r="AG352" s="434"/>
    </row>
    <row r="353" spans="28:33" ht="14.25" customHeight="1">
      <c r="AB353" s="434"/>
      <c r="AC353" s="434"/>
      <c r="AD353" s="434"/>
      <c r="AE353" s="434"/>
      <c r="AF353" s="434"/>
      <c r="AG353" s="434"/>
    </row>
    <row r="354" spans="28:33" ht="14.25" customHeight="1">
      <c r="AB354" s="434"/>
      <c r="AC354" s="434"/>
      <c r="AD354" s="434"/>
      <c r="AE354" s="434"/>
      <c r="AF354" s="434"/>
      <c r="AG354" s="434"/>
    </row>
    <row r="355" spans="28:33" ht="14.25" customHeight="1">
      <c r="AB355" s="434"/>
      <c r="AC355" s="434"/>
      <c r="AD355" s="434"/>
      <c r="AE355" s="434"/>
      <c r="AF355" s="434"/>
      <c r="AG355" s="434"/>
    </row>
    <row r="356" spans="28:33" ht="14.25" customHeight="1">
      <c r="AB356" s="434"/>
      <c r="AC356" s="434"/>
      <c r="AD356" s="434"/>
      <c r="AE356" s="434"/>
      <c r="AF356" s="434"/>
      <c r="AG356" s="434"/>
    </row>
    <row r="357" spans="28:33" ht="14.25" customHeight="1">
      <c r="AB357" s="434"/>
      <c r="AC357" s="434"/>
      <c r="AD357" s="434"/>
      <c r="AE357" s="434"/>
      <c r="AF357" s="434"/>
      <c r="AG357" s="434"/>
    </row>
    <row r="358" spans="28:33" ht="14.25" customHeight="1">
      <c r="AB358" s="434"/>
      <c r="AC358" s="434"/>
      <c r="AD358" s="434"/>
      <c r="AE358" s="434"/>
      <c r="AF358" s="434"/>
      <c r="AG358" s="434"/>
    </row>
    <row r="359" spans="28:33" ht="14.25" customHeight="1">
      <c r="AB359" s="434"/>
      <c r="AC359" s="434"/>
      <c r="AD359" s="434"/>
      <c r="AE359" s="434"/>
      <c r="AF359" s="434"/>
      <c r="AG359" s="434"/>
    </row>
    <row r="360" spans="28:33" ht="14.25" customHeight="1">
      <c r="AB360" s="434"/>
      <c r="AC360" s="434"/>
      <c r="AD360" s="434"/>
      <c r="AE360" s="434"/>
      <c r="AF360" s="434"/>
      <c r="AG360" s="434"/>
    </row>
    <row r="361" spans="28:33" ht="14.25" customHeight="1">
      <c r="AB361" s="434"/>
      <c r="AC361" s="434"/>
      <c r="AD361" s="434"/>
      <c r="AE361" s="434"/>
      <c r="AF361" s="434"/>
      <c r="AG361" s="434"/>
    </row>
    <row r="362" spans="28:33" ht="14.25" customHeight="1">
      <c r="AB362" s="434"/>
      <c r="AC362" s="434"/>
      <c r="AD362" s="434"/>
      <c r="AE362" s="434"/>
      <c r="AF362" s="434"/>
      <c r="AG362" s="434"/>
    </row>
    <row r="363" spans="28:33" ht="14.25" customHeight="1">
      <c r="AB363" s="434"/>
      <c r="AC363" s="434"/>
      <c r="AD363" s="434"/>
      <c r="AE363" s="434"/>
      <c r="AF363" s="434"/>
      <c r="AG363" s="434"/>
    </row>
    <row r="364" spans="28:33" ht="14.25" customHeight="1">
      <c r="AB364" s="434"/>
      <c r="AC364" s="434"/>
      <c r="AD364" s="434"/>
      <c r="AE364" s="434"/>
      <c r="AF364" s="434"/>
      <c r="AG364" s="434"/>
    </row>
    <row r="365" spans="28:33" ht="14.25" customHeight="1">
      <c r="AB365" s="434"/>
      <c r="AC365" s="434"/>
      <c r="AD365" s="434"/>
      <c r="AE365" s="434"/>
      <c r="AF365" s="434"/>
      <c r="AG365" s="434"/>
    </row>
    <row r="366" spans="28:33" ht="14.25" customHeight="1">
      <c r="AB366" s="434"/>
      <c r="AC366" s="434"/>
      <c r="AD366" s="434"/>
      <c r="AE366" s="434"/>
      <c r="AF366" s="434"/>
      <c r="AG366" s="434"/>
    </row>
    <row r="367" spans="28:33" ht="14.25" customHeight="1">
      <c r="AB367" s="434"/>
      <c r="AC367" s="434"/>
      <c r="AD367" s="434"/>
      <c r="AE367" s="434"/>
      <c r="AF367" s="434"/>
      <c r="AG367" s="434"/>
    </row>
    <row r="368" spans="28:33" ht="14.25" customHeight="1">
      <c r="AB368" s="434"/>
      <c r="AC368" s="434"/>
      <c r="AD368" s="434"/>
      <c r="AE368" s="434"/>
      <c r="AF368" s="434"/>
      <c r="AG368" s="434"/>
    </row>
    <row r="369" spans="26:33" ht="14.25" customHeight="1">
      <c r="AB369" s="434"/>
      <c r="AC369" s="434"/>
      <c r="AD369" s="434"/>
      <c r="AE369" s="434"/>
      <c r="AF369" s="434"/>
      <c r="AG369" s="434"/>
    </row>
    <row r="370" spans="26:33" ht="14.25" customHeight="1">
      <c r="AB370" s="434"/>
      <c r="AC370" s="434"/>
      <c r="AD370" s="434"/>
      <c r="AE370" s="434"/>
      <c r="AF370" s="434"/>
      <c r="AG370" s="434"/>
    </row>
    <row r="371" spans="26:33" ht="14.25" customHeight="1">
      <c r="AB371" s="434"/>
      <c r="AC371" s="434"/>
      <c r="AD371" s="434"/>
      <c r="AE371" s="434"/>
      <c r="AF371" s="434"/>
      <c r="AG371" s="434"/>
    </row>
    <row r="372" spans="26:33" ht="14.25" customHeight="1">
      <c r="AB372" s="434"/>
      <c r="AC372" s="434"/>
      <c r="AD372" s="434"/>
      <c r="AE372" s="434"/>
      <c r="AF372" s="434"/>
      <c r="AG372" s="434"/>
    </row>
    <row r="375" spans="26:33" ht="14.25" customHeight="1">
      <c r="Z375" s="430"/>
    </row>
    <row r="376" spans="26:33" ht="14.25" customHeight="1">
      <c r="AC376" s="400">
        <f>AB376*100</f>
        <v>0</v>
      </c>
    </row>
    <row r="377" spans="26:33" ht="14.25" customHeight="1">
      <c r="Z377" s="530"/>
      <c r="AA377" s="530"/>
      <c r="AB377" s="530"/>
      <c r="AC377" s="530"/>
      <c r="AD377" s="530"/>
      <c r="AE377" s="530"/>
      <c r="AF377" s="530"/>
      <c r="AG377" s="530"/>
    </row>
  </sheetData>
  <mergeCells count="25">
    <mergeCell ref="Z7:AA7"/>
    <mergeCell ref="A25:D25"/>
    <mergeCell ref="A26:D26"/>
    <mergeCell ref="A27:D2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S6:S7"/>
    <mergeCell ref="T6:T7"/>
    <mergeCell ref="A1:W1"/>
    <mergeCell ref="A2:W2"/>
    <mergeCell ref="K6:P6"/>
    <mergeCell ref="Q6:R6"/>
    <mergeCell ref="AB6:AG6"/>
    <mergeCell ref="U6:U7"/>
    <mergeCell ref="V6:V7"/>
    <mergeCell ref="W6:W7"/>
    <mergeCell ref="X6:X7"/>
  </mergeCells>
  <phoneticPr fontId="24" type="noConversion"/>
  <hyperlinks>
    <hyperlink ref="W3" location="基本情况!A1" display="表4-6-1"/>
  </hyperlinks>
  <printOptions horizontalCentered="1"/>
  <pageMargins left="0.47244094488188998" right="0.47244094488188998" top="0.78740157480314998" bottom="0.47244094488188998" header="1.62" footer="0.511811023622047"/>
  <pageSetup paperSize="9" scale="62" orientation="landscape" r:id="rId1"/>
  <headerFooter alignWithMargins="0">
    <oddHeader>&amp;R&amp;10    共&amp;N页第&amp;P页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Q29"/>
  <sheetViews>
    <sheetView view="pageBreakPreview" zoomScaleNormal="100" zoomScaleSheetLayoutView="100" workbookViewId="0">
      <pane xSplit="1" ySplit="7" topLeftCell="B17" activePane="bottomRight" state="frozen"/>
      <selection pane="topRight"/>
      <selection pane="bottomLeft"/>
      <selection pane="bottomRight" activeCell="A19" sqref="A19:XFD19"/>
    </sheetView>
  </sheetViews>
  <sheetFormatPr defaultColWidth="9" defaultRowHeight="14.25" customHeight="1"/>
  <cols>
    <col min="1" max="1" width="4.625" style="177" customWidth="1"/>
    <col min="2" max="2" width="14.875" style="76" customWidth="1"/>
    <col min="3" max="3" width="8.125" style="76" customWidth="1"/>
    <col min="4" max="4" width="7.625" style="76" customWidth="1"/>
    <col min="5" max="5" width="4.875" style="76" customWidth="1"/>
    <col min="6" max="6" width="5" style="76" customWidth="1"/>
    <col min="7" max="8" width="4.625" style="76" customWidth="1"/>
    <col min="9" max="9" width="10.5" style="76" customWidth="1"/>
    <col min="10" max="10" width="9.125" style="76" customWidth="1"/>
    <col min="11" max="11" width="6.625" style="76" customWidth="1"/>
    <col min="12" max="12" width="9.625" style="76" customWidth="1"/>
    <col min="13" max="13" width="6.125" style="76" customWidth="1"/>
    <col min="14" max="14" width="9.625" style="76" customWidth="1"/>
    <col min="15" max="15" width="5.875" style="76" customWidth="1"/>
    <col min="16" max="16" width="9.125" style="76" customWidth="1"/>
    <col min="17" max="17" width="6" style="76" customWidth="1"/>
    <col min="18" max="16384" width="9" style="76"/>
  </cols>
  <sheetData>
    <row r="1" spans="1:17" ht="30" customHeight="1">
      <c r="A1" s="959" t="s">
        <v>1643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</row>
    <row r="2" spans="1:17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</row>
    <row r="3" spans="1:17" ht="14.25" customHeight="1">
      <c r="Q3" s="53" t="s">
        <v>1644</v>
      </c>
    </row>
    <row r="4" spans="1:17" ht="14.25" customHeight="1">
      <c r="Q4" s="53"/>
    </row>
    <row r="5" spans="1:17" ht="14.25" customHeight="1">
      <c r="A5" s="3" t="str">
        <f>基本情况!B2</f>
        <v>产权持有单位：瓮福（集团）有限责任公司</v>
      </c>
      <c r="Q5" s="182" t="s">
        <v>247</v>
      </c>
    </row>
    <row r="6" spans="1:17" s="177" customFormat="1" ht="16.5" customHeight="1">
      <c r="A6" s="964" t="s">
        <v>219</v>
      </c>
      <c r="B6" s="1027" t="s">
        <v>432</v>
      </c>
      <c r="C6" s="964" t="s">
        <v>514</v>
      </c>
      <c r="D6" s="1027" t="s">
        <v>515</v>
      </c>
      <c r="E6" s="1027" t="s">
        <v>1645</v>
      </c>
      <c r="F6" s="1027" t="s">
        <v>1646</v>
      </c>
      <c r="G6" s="1027" t="s">
        <v>1647</v>
      </c>
      <c r="H6" s="1050" t="s">
        <v>1648</v>
      </c>
      <c r="I6" s="979" t="s">
        <v>1649</v>
      </c>
      <c r="J6" s="964" t="s">
        <v>250</v>
      </c>
      <c r="K6" s="964"/>
      <c r="L6" s="964" t="s">
        <v>251</v>
      </c>
      <c r="M6" s="964"/>
      <c r="N6" s="964"/>
      <c r="O6" s="979" t="s">
        <v>253</v>
      </c>
      <c r="P6" s="1015" t="s">
        <v>518</v>
      </c>
      <c r="Q6" s="1016" t="s">
        <v>258</v>
      </c>
    </row>
    <row r="7" spans="1:17" s="177" customFormat="1" ht="16.5" customHeight="1">
      <c r="A7" s="964"/>
      <c r="B7" s="1027"/>
      <c r="C7" s="964"/>
      <c r="D7" s="1027"/>
      <c r="E7" s="1027"/>
      <c r="F7" s="1027"/>
      <c r="G7" s="1027"/>
      <c r="H7" s="1029"/>
      <c r="I7" s="979"/>
      <c r="J7" s="62" t="s">
        <v>519</v>
      </c>
      <c r="K7" s="62" t="s">
        <v>520</v>
      </c>
      <c r="L7" s="62" t="s">
        <v>519</v>
      </c>
      <c r="M7" s="191" t="s">
        <v>447</v>
      </c>
      <c r="N7" s="62" t="s">
        <v>520</v>
      </c>
      <c r="O7" s="979"/>
      <c r="P7" s="1015"/>
      <c r="Q7" s="1016"/>
    </row>
    <row r="8" spans="1:17" s="258" customFormat="1" ht="16.5" customHeight="1">
      <c r="A8" s="305">
        <v>1</v>
      </c>
      <c r="B8" s="561"/>
      <c r="C8" s="562"/>
      <c r="D8" s="563"/>
      <c r="E8" s="265"/>
      <c r="F8" s="564"/>
      <c r="G8" s="564"/>
      <c r="H8" s="565"/>
      <c r="I8" s="295"/>
      <c r="J8" s="573"/>
      <c r="K8" s="11"/>
      <c r="L8" s="310"/>
      <c r="M8" s="574"/>
      <c r="N8" s="575"/>
      <c r="O8" s="574" t="str">
        <f>IF(OR(K8=0,K8=N8),"",ROUND((N8-K8)/ABS(K8),4))</f>
        <v/>
      </c>
      <c r="P8" s="266"/>
      <c r="Q8" s="266"/>
    </row>
    <row r="9" spans="1:17" s="258" customFormat="1" ht="16.5" customHeight="1">
      <c r="A9" s="305"/>
      <c r="B9" s="561"/>
      <c r="C9" s="562"/>
      <c r="D9" s="563"/>
      <c r="E9" s="265"/>
      <c r="F9" s="566"/>
      <c r="G9" s="566"/>
      <c r="H9" s="565"/>
      <c r="I9" s="295"/>
      <c r="J9" s="573"/>
      <c r="K9" s="11"/>
      <c r="L9" s="310"/>
      <c r="M9" s="574"/>
      <c r="N9" s="575"/>
      <c r="O9" s="574" t="str">
        <f t="shared" ref="O9:O27" si="0">IF(OR(K9=0,K9=N9),"",ROUND((N9-K9)/ABS(K9),4))</f>
        <v/>
      </c>
      <c r="P9" s="266"/>
      <c r="Q9" s="266"/>
    </row>
    <row r="10" spans="1:17" s="258" customFormat="1" ht="16.5" customHeight="1">
      <c r="A10" s="305"/>
      <c r="B10" s="561"/>
      <c r="C10" s="562"/>
      <c r="D10" s="563"/>
      <c r="E10" s="265"/>
      <c r="F10" s="566"/>
      <c r="G10" s="566"/>
      <c r="H10" s="565"/>
      <c r="I10" s="295"/>
      <c r="J10" s="573"/>
      <c r="K10" s="11"/>
      <c r="L10" s="310"/>
      <c r="M10" s="574"/>
      <c r="N10" s="575"/>
      <c r="O10" s="574" t="str">
        <f t="shared" si="0"/>
        <v/>
      </c>
      <c r="P10" s="266"/>
      <c r="Q10" s="266"/>
    </row>
    <row r="11" spans="1:17" s="258" customFormat="1" ht="16.5" customHeight="1">
      <c r="A11" s="305"/>
      <c r="B11" s="561"/>
      <c r="C11" s="562"/>
      <c r="D11" s="563"/>
      <c r="E11" s="265"/>
      <c r="F11" s="566"/>
      <c r="G11" s="566"/>
      <c r="H11" s="565"/>
      <c r="I11" s="295"/>
      <c r="J11" s="573"/>
      <c r="K11" s="11"/>
      <c r="L11" s="310"/>
      <c r="M11" s="574"/>
      <c r="N11" s="575"/>
      <c r="O11" s="574" t="str">
        <f t="shared" si="0"/>
        <v/>
      </c>
      <c r="P11" s="265"/>
      <c r="Q11" s="266"/>
    </row>
    <row r="12" spans="1:17" s="258" customFormat="1" ht="16.5" customHeight="1">
      <c r="A12" s="305"/>
      <c r="B12" s="561"/>
      <c r="C12" s="562"/>
      <c r="D12" s="563"/>
      <c r="E12" s="265"/>
      <c r="F12" s="566"/>
      <c r="G12" s="566"/>
      <c r="H12" s="565"/>
      <c r="I12" s="295"/>
      <c r="J12" s="573"/>
      <c r="K12" s="11"/>
      <c r="L12" s="310"/>
      <c r="M12" s="574"/>
      <c r="N12" s="575"/>
      <c r="O12" s="574" t="str">
        <f t="shared" si="0"/>
        <v/>
      </c>
      <c r="P12" s="265"/>
      <c r="Q12" s="266"/>
    </row>
    <row r="13" spans="1:17" s="258" customFormat="1" ht="16.5" customHeight="1">
      <c r="A13" s="305"/>
      <c r="B13" s="561"/>
      <c r="C13" s="562"/>
      <c r="D13" s="563"/>
      <c r="E13" s="265"/>
      <c r="F13" s="566"/>
      <c r="G13" s="566"/>
      <c r="H13" s="565"/>
      <c r="I13" s="295"/>
      <c r="J13" s="573"/>
      <c r="K13" s="11"/>
      <c r="L13" s="310"/>
      <c r="M13" s="574"/>
      <c r="N13" s="575"/>
      <c r="O13" s="574" t="str">
        <f t="shared" si="0"/>
        <v/>
      </c>
      <c r="P13" s="266"/>
      <c r="Q13" s="266"/>
    </row>
    <row r="14" spans="1:17" s="438" customFormat="1" ht="16.5" customHeight="1">
      <c r="A14" s="304"/>
      <c r="B14" s="567"/>
      <c r="C14" s="568"/>
      <c r="D14" s="569"/>
      <c r="E14" s="307"/>
      <c r="F14" s="570"/>
      <c r="G14" s="570"/>
      <c r="H14" s="571"/>
      <c r="I14" s="306"/>
      <c r="J14" s="576"/>
      <c r="K14" s="576"/>
      <c r="L14" s="577"/>
      <c r="M14" s="578"/>
      <c r="N14" s="502"/>
      <c r="O14" s="574" t="str">
        <f t="shared" si="0"/>
        <v/>
      </c>
      <c r="P14" s="425"/>
      <c r="Q14" s="425"/>
    </row>
    <row r="15" spans="1:17" s="258" customFormat="1" ht="16.5" customHeight="1">
      <c r="A15" s="305"/>
      <c r="B15" s="561"/>
      <c r="C15" s="562"/>
      <c r="D15" s="563"/>
      <c r="E15" s="265"/>
      <c r="F15" s="562"/>
      <c r="G15" s="564"/>
      <c r="H15" s="565"/>
      <c r="I15" s="295"/>
      <c r="J15" s="573"/>
      <c r="K15" s="566"/>
      <c r="L15" s="579"/>
      <c r="M15" s="574"/>
      <c r="N15" s="575"/>
      <c r="O15" s="574" t="str">
        <f t="shared" si="0"/>
        <v/>
      </c>
      <c r="P15" s="266"/>
      <c r="Q15" s="266"/>
    </row>
    <row r="16" spans="1:17" s="258" customFormat="1" ht="16.5" customHeight="1">
      <c r="A16" s="305"/>
      <c r="B16" s="561"/>
      <c r="C16" s="562"/>
      <c r="D16" s="563"/>
      <c r="E16" s="265"/>
      <c r="F16" s="564"/>
      <c r="G16" s="564"/>
      <c r="H16" s="565"/>
      <c r="I16" s="295"/>
      <c r="J16" s="580"/>
      <c r="K16" s="580"/>
      <c r="L16" s="579"/>
      <c r="M16" s="574"/>
      <c r="N16" s="575"/>
      <c r="O16" s="574" t="str">
        <f t="shared" si="0"/>
        <v/>
      </c>
      <c r="P16" s="266"/>
      <c r="Q16" s="266"/>
    </row>
    <row r="17" spans="1:17" s="438" customFormat="1" ht="16.5" customHeight="1">
      <c r="A17" s="304"/>
      <c r="B17" s="572"/>
      <c r="C17" s="307"/>
      <c r="D17" s="414"/>
      <c r="E17" s="304"/>
      <c r="F17" s="307"/>
      <c r="G17" s="307"/>
      <c r="H17" s="307"/>
      <c r="I17" s="581"/>
      <c r="J17" s="72"/>
      <c r="K17" s="72"/>
      <c r="L17" s="581"/>
      <c r="M17" s="582"/>
      <c r="N17" s="581"/>
      <c r="O17" s="574" t="str">
        <f t="shared" si="0"/>
        <v/>
      </c>
      <c r="P17" s="425"/>
      <c r="Q17" s="307"/>
    </row>
    <row r="18" spans="1:17" s="438" customFormat="1" ht="16.5" customHeight="1">
      <c r="A18" s="304"/>
      <c r="B18" s="572"/>
      <c r="C18" s="307"/>
      <c r="D18" s="414"/>
      <c r="E18" s="307"/>
      <c r="F18" s="307"/>
      <c r="G18" s="307"/>
      <c r="H18" s="307"/>
      <c r="I18" s="306"/>
      <c r="J18" s="72"/>
      <c r="K18" s="72"/>
      <c r="L18" s="581"/>
      <c r="M18" s="582"/>
      <c r="N18" s="581"/>
      <c r="O18" s="574" t="str">
        <f t="shared" si="0"/>
        <v/>
      </c>
      <c r="P18" s="425"/>
      <c r="Q18" s="307"/>
    </row>
    <row r="19" spans="1:17" s="438" customFormat="1" ht="16.5" customHeight="1">
      <c r="A19" s="304"/>
      <c r="B19" s="572"/>
      <c r="C19" s="307"/>
      <c r="D19" s="414"/>
      <c r="E19" s="307"/>
      <c r="F19" s="307"/>
      <c r="G19" s="307"/>
      <c r="H19" s="307"/>
      <c r="I19" s="306"/>
      <c r="J19" s="72"/>
      <c r="K19" s="72"/>
      <c r="L19" s="581"/>
      <c r="M19" s="582"/>
      <c r="N19" s="581"/>
      <c r="O19" s="574" t="str">
        <f t="shared" si="0"/>
        <v/>
      </c>
      <c r="P19" s="425"/>
      <c r="Q19" s="307"/>
    </row>
    <row r="20" spans="1:17" s="438" customFormat="1" ht="16.5" customHeight="1">
      <c r="A20" s="304"/>
      <c r="B20" s="572"/>
      <c r="C20" s="307"/>
      <c r="D20" s="414"/>
      <c r="E20" s="307"/>
      <c r="F20" s="307"/>
      <c r="G20" s="307"/>
      <c r="H20" s="307"/>
      <c r="I20" s="306"/>
      <c r="J20" s="72"/>
      <c r="K20" s="72"/>
      <c r="L20" s="581"/>
      <c r="M20" s="582"/>
      <c r="N20" s="581"/>
      <c r="O20" s="574" t="str">
        <f t="shared" si="0"/>
        <v/>
      </c>
      <c r="P20" s="425"/>
      <c r="Q20" s="307"/>
    </row>
    <row r="21" spans="1:17" s="438" customFormat="1" ht="16.5" customHeight="1">
      <c r="A21" s="304"/>
      <c r="B21" s="572"/>
      <c r="C21" s="307"/>
      <c r="D21" s="414"/>
      <c r="E21" s="307"/>
      <c r="F21" s="307"/>
      <c r="G21" s="307"/>
      <c r="H21" s="307"/>
      <c r="I21" s="306"/>
      <c r="J21" s="72"/>
      <c r="K21" s="72"/>
      <c r="L21" s="581"/>
      <c r="M21" s="582"/>
      <c r="N21" s="581"/>
      <c r="O21" s="574" t="str">
        <f t="shared" si="0"/>
        <v/>
      </c>
      <c r="P21" s="425"/>
      <c r="Q21" s="307"/>
    </row>
    <row r="22" spans="1:17" s="438" customFormat="1" ht="16.5" customHeight="1">
      <c r="A22" s="304"/>
      <c r="B22" s="572"/>
      <c r="C22" s="307"/>
      <c r="D22" s="414"/>
      <c r="E22" s="304"/>
      <c r="F22" s="307"/>
      <c r="G22" s="307"/>
      <c r="H22" s="307"/>
      <c r="I22" s="581"/>
      <c r="J22" s="72"/>
      <c r="K22" s="72"/>
      <c r="L22" s="581"/>
      <c r="M22" s="582"/>
      <c r="N22" s="581"/>
      <c r="O22" s="574" t="str">
        <f t="shared" si="0"/>
        <v/>
      </c>
      <c r="P22" s="425"/>
      <c r="Q22" s="307"/>
    </row>
    <row r="23" spans="1:17" s="438" customFormat="1" ht="16.5" customHeight="1">
      <c r="A23" s="304"/>
      <c r="B23" s="572"/>
      <c r="C23" s="307"/>
      <c r="D23" s="414"/>
      <c r="E23" s="307"/>
      <c r="F23" s="307"/>
      <c r="G23" s="307"/>
      <c r="H23" s="307"/>
      <c r="I23" s="306"/>
      <c r="J23" s="72"/>
      <c r="K23" s="72"/>
      <c r="L23" s="581"/>
      <c r="M23" s="582"/>
      <c r="N23" s="581"/>
      <c r="O23" s="574" t="str">
        <f t="shared" si="0"/>
        <v/>
      </c>
      <c r="P23" s="425"/>
      <c r="Q23" s="307"/>
    </row>
    <row r="24" spans="1:17" s="438" customFormat="1" ht="16.5" customHeight="1">
      <c r="A24" s="304"/>
      <c r="B24" s="572"/>
      <c r="C24" s="307"/>
      <c r="D24" s="414"/>
      <c r="E24" s="307"/>
      <c r="F24" s="307"/>
      <c r="G24" s="307"/>
      <c r="H24" s="307"/>
      <c r="I24" s="306"/>
      <c r="J24" s="72"/>
      <c r="K24" s="72"/>
      <c r="L24" s="581"/>
      <c r="M24" s="582"/>
      <c r="N24" s="581"/>
      <c r="O24" s="574" t="str">
        <f t="shared" si="0"/>
        <v/>
      </c>
      <c r="P24" s="425"/>
      <c r="Q24" s="307"/>
    </row>
    <row r="25" spans="1:17" s="438" customFormat="1" ht="16.5" customHeight="1">
      <c r="A25" s="951" t="s">
        <v>255</v>
      </c>
      <c r="B25" s="951"/>
      <c r="C25" s="951"/>
      <c r="D25" s="414"/>
      <c r="E25" s="307"/>
      <c r="F25" s="307"/>
      <c r="G25" s="307"/>
      <c r="H25" s="307"/>
      <c r="I25" s="306"/>
      <c r="J25" s="11">
        <f>SUM(J8:J24)</f>
        <v>0</v>
      </c>
      <c r="K25" s="11">
        <f>SUM(K8:K24)</f>
        <v>0</v>
      </c>
      <c r="L25" s="11">
        <f>SUM(L8:L24)</f>
        <v>0</v>
      </c>
      <c r="M25" s="11"/>
      <c r="N25" s="11">
        <f>SUM(N8:N24)</f>
        <v>0</v>
      </c>
      <c r="O25" s="574" t="str">
        <f t="shared" si="0"/>
        <v/>
      </c>
      <c r="P25" s="425"/>
      <c r="Q25" s="307"/>
    </row>
    <row r="26" spans="1:17" s="438" customFormat="1" ht="16.5" customHeight="1">
      <c r="A26" s="951" t="s">
        <v>476</v>
      </c>
      <c r="B26" s="951"/>
      <c r="C26" s="951"/>
      <c r="D26" s="414"/>
      <c r="E26" s="307"/>
      <c r="F26" s="307"/>
      <c r="G26" s="307"/>
      <c r="H26" s="307"/>
      <c r="I26" s="306"/>
      <c r="J26" s="11"/>
      <c r="K26" s="11"/>
      <c r="L26" s="310"/>
      <c r="M26" s="23"/>
      <c r="N26" s="310"/>
      <c r="O26" s="574" t="str">
        <f t="shared" si="0"/>
        <v/>
      </c>
      <c r="P26" s="425"/>
      <c r="Q26" s="307"/>
    </row>
    <row r="27" spans="1:17" s="179" customFormat="1" ht="16.5" customHeight="1">
      <c r="A27" s="951" t="s">
        <v>255</v>
      </c>
      <c r="B27" s="951"/>
      <c r="C27" s="951"/>
      <c r="D27" s="526"/>
      <c r="E27" s="307"/>
      <c r="F27" s="307"/>
      <c r="G27" s="307"/>
      <c r="H27" s="307"/>
      <c r="I27" s="72"/>
      <c r="J27" s="11">
        <f>J25-J26</f>
        <v>0</v>
      </c>
      <c r="K27" s="11">
        <f>K25-K26</f>
        <v>0</v>
      </c>
      <c r="L27" s="11">
        <f>L25-L26</f>
        <v>0</v>
      </c>
      <c r="M27" s="11"/>
      <c r="N27" s="11">
        <f>N25-N26</f>
        <v>0</v>
      </c>
      <c r="O27" s="574" t="str">
        <f t="shared" si="0"/>
        <v/>
      </c>
      <c r="P27" s="425"/>
      <c r="Q27" s="307"/>
    </row>
    <row r="28" spans="1:17" ht="14.25" customHeight="1">
      <c r="A28" s="180" t="str">
        <f>基本情况!C45</f>
        <v>产权持有单位填表人：田仕军</v>
      </c>
      <c r="L28" s="3" t="str">
        <f>基本情况!D45</f>
        <v>评估人员：邓泽华、余颖莉、李英婕</v>
      </c>
    </row>
    <row r="29" spans="1:17" ht="14.25" customHeight="1">
      <c r="A29" s="3" t="str">
        <f>基本情况!C2</f>
        <v>填表日期：2022年4月26日</v>
      </c>
    </row>
  </sheetData>
  <mergeCells count="19">
    <mergeCell ref="A26:C26"/>
    <mergeCell ref="A27:C27"/>
    <mergeCell ref="A6:A7"/>
    <mergeCell ref="B6:B7"/>
    <mergeCell ref="C6:C7"/>
    <mergeCell ref="A1:Q1"/>
    <mergeCell ref="A2:Q2"/>
    <mergeCell ref="J6:K6"/>
    <mergeCell ref="L6:N6"/>
    <mergeCell ref="A25:C25"/>
    <mergeCell ref="D6:D7"/>
    <mergeCell ref="E6:E7"/>
    <mergeCell ref="F6:F7"/>
    <mergeCell ref="G6:G7"/>
    <mergeCell ref="H6:H7"/>
    <mergeCell ref="I6:I7"/>
    <mergeCell ref="O6:O7"/>
    <mergeCell ref="P6:P7"/>
    <mergeCell ref="Q6:Q7"/>
  </mergeCells>
  <phoneticPr fontId="24" type="noConversion"/>
  <hyperlinks>
    <hyperlink ref="Q3" location="基本情况!A1" display="表4-6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29"/>
  <sheetViews>
    <sheetView workbookViewId="0">
      <pane xSplit="1" ySplit="7" topLeftCell="B8" activePane="bottomRight" state="frozen"/>
      <selection pane="topRight"/>
      <selection pane="bottomLeft"/>
      <selection pane="bottomRight" activeCell="A19" sqref="A19:XFD19"/>
    </sheetView>
  </sheetViews>
  <sheetFormatPr defaultColWidth="9" defaultRowHeight="14.25" customHeight="1"/>
  <cols>
    <col min="1" max="1" width="4.625" style="1" customWidth="1"/>
    <col min="2" max="2" width="8.625" style="4" customWidth="1"/>
    <col min="3" max="4" width="4.625" style="4" customWidth="1"/>
    <col min="5" max="5" width="15.125" style="4" customWidth="1"/>
    <col min="6" max="7" width="5.125" style="4" customWidth="1"/>
    <col min="8" max="8" width="4.625" style="4" customWidth="1"/>
    <col min="9" max="13" width="11.125" style="4" customWidth="1"/>
    <col min="14" max="15" width="8.625" style="4" customWidth="1"/>
    <col min="16" max="16384" width="9" style="4"/>
  </cols>
  <sheetData>
    <row r="1" spans="1:15" ht="30" customHeight="1">
      <c r="A1" s="939" t="s">
        <v>1650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</row>
    <row r="2" spans="1:15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</row>
    <row r="3" spans="1:15" ht="14.25" customHeight="1">
      <c r="O3" s="16" t="s">
        <v>1651</v>
      </c>
    </row>
    <row r="4" spans="1:15" ht="14.25" customHeight="1">
      <c r="O4" s="16"/>
    </row>
    <row r="5" spans="1:15" ht="14.25" customHeight="1">
      <c r="A5" s="3" t="str">
        <f>基本情况!B2</f>
        <v>产权持有单位：瓮福（集团）有限责任公司</v>
      </c>
      <c r="O5" s="17" t="s">
        <v>247</v>
      </c>
    </row>
    <row r="6" spans="1:15" s="1" customFormat="1" ht="16.5" customHeight="1">
      <c r="A6" s="964" t="s">
        <v>219</v>
      </c>
      <c r="B6" s="979" t="s">
        <v>432</v>
      </c>
      <c r="C6" s="979" t="s">
        <v>1645</v>
      </c>
      <c r="D6" s="979" t="s">
        <v>1652</v>
      </c>
      <c r="E6" s="1015" t="s">
        <v>1653</v>
      </c>
      <c r="F6" s="979" t="s">
        <v>1654</v>
      </c>
      <c r="G6" s="979" t="s">
        <v>1655</v>
      </c>
      <c r="H6" s="979" t="s">
        <v>515</v>
      </c>
      <c r="I6" s="944" t="s">
        <v>250</v>
      </c>
      <c r="J6" s="944"/>
      <c r="K6" s="944" t="s">
        <v>251</v>
      </c>
      <c r="L6" s="944"/>
      <c r="M6" s="944"/>
      <c r="N6" s="979" t="s">
        <v>253</v>
      </c>
      <c r="O6" s="979" t="s">
        <v>258</v>
      </c>
    </row>
    <row r="7" spans="1:15" s="1" customFormat="1" ht="16.5" customHeight="1">
      <c r="A7" s="964"/>
      <c r="B7" s="979"/>
      <c r="C7" s="979"/>
      <c r="D7" s="979"/>
      <c r="E7" s="1015"/>
      <c r="F7" s="979"/>
      <c r="G7" s="979"/>
      <c r="H7" s="979"/>
      <c r="I7" s="6" t="s">
        <v>519</v>
      </c>
      <c r="J7" s="6" t="s">
        <v>520</v>
      </c>
      <c r="K7" s="6" t="s">
        <v>519</v>
      </c>
      <c r="L7" s="260" t="s">
        <v>447</v>
      </c>
      <c r="M7" s="6" t="s">
        <v>520</v>
      </c>
      <c r="N7" s="979"/>
      <c r="O7" s="979" t="e">
        <f>#REF!</f>
        <v>#REF!</v>
      </c>
    </row>
    <row r="8" spans="1:15" s="258" customFormat="1" ht="16.5" customHeight="1">
      <c r="A8" s="15"/>
      <c r="B8" s="261"/>
      <c r="C8" s="261"/>
      <c r="D8" s="261"/>
      <c r="E8" s="261"/>
      <c r="F8" s="261"/>
      <c r="G8" s="261"/>
      <c r="H8" s="15"/>
      <c r="I8" s="11"/>
      <c r="J8" s="11"/>
      <c r="K8" s="310"/>
      <c r="L8" s="23"/>
      <c r="M8" s="310"/>
      <c r="N8" s="267" t="str">
        <f t="shared" ref="N8:N27" si="0">IF(OR(J8=0,J8=M8),"",ROUND((M8-J8)/ABS(J8),4))</f>
        <v/>
      </c>
      <c r="O8" s="328"/>
    </row>
    <row r="9" spans="1:15" s="259" customFormat="1" ht="16.5" customHeight="1">
      <c r="A9" s="15"/>
      <c r="B9" s="261"/>
      <c r="C9" s="261"/>
      <c r="D9" s="261"/>
      <c r="E9" s="261"/>
      <c r="F9" s="261"/>
      <c r="G9" s="261"/>
      <c r="H9" s="15"/>
      <c r="I9" s="11"/>
      <c r="J9" s="11"/>
      <c r="K9" s="310"/>
      <c r="L9" s="23"/>
      <c r="M9" s="310"/>
      <c r="N9" s="267" t="str">
        <f t="shared" si="0"/>
        <v/>
      </c>
      <c r="O9" s="267"/>
    </row>
    <row r="10" spans="1:15" s="259" customFormat="1" ht="16.5" customHeight="1">
      <c r="A10" s="15"/>
      <c r="B10" s="261"/>
      <c r="C10" s="261"/>
      <c r="D10" s="261"/>
      <c r="E10" s="261"/>
      <c r="F10" s="261"/>
      <c r="G10" s="261"/>
      <c r="H10" s="15"/>
      <c r="I10" s="11"/>
      <c r="J10" s="11"/>
      <c r="K10" s="310"/>
      <c r="L10" s="23"/>
      <c r="M10" s="310"/>
      <c r="N10" s="267" t="str">
        <f t="shared" si="0"/>
        <v/>
      </c>
      <c r="O10" s="267"/>
    </row>
    <row r="11" spans="1:15" s="259" customFormat="1" ht="16.5" customHeight="1">
      <c r="A11" s="15"/>
      <c r="B11" s="261"/>
      <c r="C11" s="261"/>
      <c r="D11" s="261"/>
      <c r="E11" s="261"/>
      <c r="F11" s="261"/>
      <c r="G11" s="261"/>
      <c r="H11" s="15"/>
      <c r="I11" s="11"/>
      <c r="J11" s="11"/>
      <c r="K11" s="310"/>
      <c r="L11" s="23"/>
      <c r="M11" s="310"/>
      <c r="N11" s="267" t="str">
        <f t="shared" si="0"/>
        <v/>
      </c>
      <c r="O11" s="267"/>
    </row>
    <row r="12" spans="1:15" s="259" customFormat="1" ht="16.5" customHeight="1">
      <c r="A12" s="15"/>
      <c r="B12" s="261"/>
      <c r="C12" s="261"/>
      <c r="D12" s="261"/>
      <c r="E12" s="261"/>
      <c r="F12" s="261"/>
      <c r="G12" s="261"/>
      <c r="H12" s="15"/>
      <c r="I12" s="11"/>
      <c r="J12" s="11"/>
      <c r="K12" s="310"/>
      <c r="L12" s="23"/>
      <c r="M12" s="310"/>
      <c r="N12" s="267" t="str">
        <f t="shared" si="0"/>
        <v/>
      </c>
      <c r="O12" s="267"/>
    </row>
    <row r="13" spans="1:15" s="259" customFormat="1" ht="16.5" customHeight="1">
      <c r="A13" s="15"/>
      <c r="B13" s="261"/>
      <c r="C13" s="261"/>
      <c r="D13" s="261"/>
      <c r="E13" s="261"/>
      <c r="F13" s="261"/>
      <c r="G13" s="261"/>
      <c r="H13" s="15"/>
      <c r="I13" s="11"/>
      <c r="J13" s="11"/>
      <c r="K13" s="310"/>
      <c r="L13" s="23"/>
      <c r="M13" s="310"/>
      <c r="N13" s="267" t="str">
        <f t="shared" si="0"/>
        <v/>
      </c>
      <c r="O13" s="267"/>
    </row>
    <row r="14" spans="1:15" s="259" customFormat="1" ht="16.5" customHeight="1">
      <c r="A14" s="15"/>
      <c r="B14" s="261"/>
      <c r="C14" s="261"/>
      <c r="D14" s="261"/>
      <c r="E14" s="261"/>
      <c r="F14" s="261"/>
      <c r="G14" s="261"/>
      <c r="H14" s="15"/>
      <c r="I14" s="11"/>
      <c r="J14" s="11"/>
      <c r="K14" s="310"/>
      <c r="L14" s="23"/>
      <c r="M14" s="310"/>
      <c r="N14" s="267" t="str">
        <f t="shared" si="0"/>
        <v/>
      </c>
      <c r="O14" s="267"/>
    </row>
    <row r="15" spans="1:15" s="259" customFormat="1" ht="16.5" customHeight="1">
      <c r="A15" s="15"/>
      <c r="B15" s="261"/>
      <c r="C15" s="261"/>
      <c r="D15" s="261"/>
      <c r="E15" s="261"/>
      <c r="F15" s="261"/>
      <c r="G15" s="261"/>
      <c r="H15" s="15"/>
      <c r="I15" s="11"/>
      <c r="J15" s="11"/>
      <c r="K15" s="310"/>
      <c r="L15" s="23"/>
      <c r="M15" s="310"/>
      <c r="N15" s="267" t="str">
        <f t="shared" si="0"/>
        <v/>
      </c>
      <c r="O15" s="267"/>
    </row>
    <row r="16" spans="1:15" s="259" customFormat="1" ht="16.5" customHeight="1">
      <c r="A16" s="15"/>
      <c r="B16" s="261"/>
      <c r="C16" s="261"/>
      <c r="D16" s="261"/>
      <c r="E16" s="261"/>
      <c r="F16" s="261"/>
      <c r="G16" s="261"/>
      <c r="H16" s="15"/>
      <c r="I16" s="11"/>
      <c r="J16" s="11"/>
      <c r="K16" s="310"/>
      <c r="L16" s="23"/>
      <c r="M16" s="310"/>
      <c r="N16" s="267" t="str">
        <f t="shared" si="0"/>
        <v/>
      </c>
      <c r="O16" s="267"/>
    </row>
    <row r="17" spans="1:15" s="259" customFormat="1" ht="16.5" customHeight="1">
      <c r="A17" s="15"/>
      <c r="B17" s="261"/>
      <c r="C17" s="261"/>
      <c r="D17" s="261"/>
      <c r="E17" s="261"/>
      <c r="F17" s="261"/>
      <c r="G17" s="261"/>
      <c r="H17" s="15"/>
      <c r="I17" s="11"/>
      <c r="J17" s="11"/>
      <c r="K17" s="310"/>
      <c r="L17" s="23"/>
      <c r="M17" s="310"/>
      <c r="N17" s="267" t="str">
        <f t="shared" si="0"/>
        <v/>
      </c>
      <c r="O17" s="267"/>
    </row>
    <row r="18" spans="1:15" s="259" customFormat="1" ht="16.5" customHeight="1">
      <c r="A18" s="15"/>
      <c r="B18" s="261"/>
      <c r="C18" s="261"/>
      <c r="D18" s="261"/>
      <c r="E18" s="261"/>
      <c r="F18" s="261"/>
      <c r="G18" s="261"/>
      <c r="H18" s="15"/>
      <c r="I18" s="11"/>
      <c r="J18" s="11"/>
      <c r="K18" s="310"/>
      <c r="L18" s="23"/>
      <c r="M18" s="310"/>
      <c r="N18" s="267" t="str">
        <f t="shared" si="0"/>
        <v/>
      </c>
      <c r="O18" s="267"/>
    </row>
    <row r="19" spans="1:15" s="259" customFormat="1" ht="16.5" customHeight="1">
      <c r="A19" s="15"/>
      <c r="B19" s="261"/>
      <c r="C19" s="261"/>
      <c r="D19" s="261"/>
      <c r="E19" s="261"/>
      <c r="F19" s="261"/>
      <c r="G19" s="261"/>
      <c r="H19" s="15"/>
      <c r="I19" s="11"/>
      <c r="J19" s="11"/>
      <c r="K19" s="310"/>
      <c r="L19" s="23"/>
      <c r="M19" s="310"/>
      <c r="N19" s="267" t="str">
        <f t="shared" si="0"/>
        <v/>
      </c>
      <c r="O19" s="267"/>
    </row>
    <row r="20" spans="1:15" s="259" customFormat="1" ht="16.5" customHeight="1">
      <c r="A20" s="15"/>
      <c r="B20" s="261"/>
      <c r="C20" s="261"/>
      <c r="D20" s="261"/>
      <c r="E20" s="261"/>
      <c r="F20" s="261"/>
      <c r="G20" s="261"/>
      <c r="H20" s="15"/>
      <c r="I20" s="11"/>
      <c r="J20" s="11"/>
      <c r="K20" s="310"/>
      <c r="L20" s="23"/>
      <c r="M20" s="310"/>
      <c r="N20" s="267" t="str">
        <f t="shared" si="0"/>
        <v/>
      </c>
      <c r="O20" s="267"/>
    </row>
    <row r="21" spans="1:15" s="259" customFormat="1" ht="16.5" customHeight="1">
      <c r="A21" s="15"/>
      <c r="B21" s="261"/>
      <c r="C21" s="261"/>
      <c r="D21" s="261"/>
      <c r="E21" s="261"/>
      <c r="F21" s="261"/>
      <c r="G21" s="261"/>
      <c r="H21" s="15"/>
      <c r="I21" s="11"/>
      <c r="J21" s="11"/>
      <c r="K21" s="310"/>
      <c r="L21" s="23"/>
      <c r="M21" s="310"/>
      <c r="N21" s="267" t="str">
        <f t="shared" si="0"/>
        <v/>
      </c>
      <c r="O21" s="267"/>
    </row>
    <row r="22" spans="1:15" s="259" customFormat="1" ht="16.5" customHeight="1">
      <c r="A22" s="15"/>
      <c r="B22" s="261"/>
      <c r="C22" s="261"/>
      <c r="D22" s="261"/>
      <c r="E22" s="261"/>
      <c r="F22" s="261"/>
      <c r="G22" s="261"/>
      <c r="H22" s="15"/>
      <c r="I22" s="11"/>
      <c r="J22" s="11"/>
      <c r="K22" s="310"/>
      <c r="L22" s="23"/>
      <c r="M22" s="310"/>
      <c r="N22" s="267" t="str">
        <f t="shared" si="0"/>
        <v/>
      </c>
      <c r="O22" s="267"/>
    </row>
    <row r="23" spans="1:15" s="259" customFormat="1" ht="16.5" customHeight="1">
      <c r="A23" s="15"/>
      <c r="B23" s="261"/>
      <c r="C23" s="261"/>
      <c r="D23" s="261"/>
      <c r="E23" s="261"/>
      <c r="F23" s="261"/>
      <c r="G23" s="261"/>
      <c r="H23" s="15"/>
      <c r="I23" s="11"/>
      <c r="J23" s="11"/>
      <c r="K23" s="310"/>
      <c r="L23" s="23"/>
      <c r="M23" s="310"/>
      <c r="N23" s="267" t="str">
        <f t="shared" si="0"/>
        <v/>
      </c>
      <c r="O23" s="267"/>
    </row>
    <row r="24" spans="1:15" s="259" customFormat="1" ht="16.5" customHeight="1">
      <c r="A24" s="15"/>
      <c r="B24" s="261"/>
      <c r="C24" s="261"/>
      <c r="D24" s="261"/>
      <c r="E24" s="261"/>
      <c r="F24" s="261"/>
      <c r="G24" s="261"/>
      <c r="H24" s="15"/>
      <c r="I24" s="11"/>
      <c r="J24" s="11"/>
      <c r="K24" s="310"/>
      <c r="L24" s="23"/>
      <c r="M24" s="310"/>
      <c r="N24" s="267" t="str">
        <f t="shared" si="0"/>
        <v/>
      </c>
      <c r="O24" s="267"/>
    </row>
    <row r="25" spans="1:15" s="259" customFormat="1" ht="16.5" customHeight="1">
      <c r="A25" s="951" t="s">
        <v>255</v>
      </c>
      <c r="B25" s="951"/>
      <c r="C25" s="951"/>
      <c r="D25" s="414"/>
      <c r="E25" s="307"/>
      <c r="F25" s="307"/>
      <c r="G25" s="307"/>
      <c r="H25" s="306"/>
      <c r="I25" s="11">
        <f>SUM(I8:I24)</f>
        <v>0</v>
      </c>
      <c r="J25" s="11">
        <f>SUM(J8:J24)</f>
        <v>0</v>
      </c>
      <c r="K25" s="11">
        <f>SUM(K8:K24)</f>
        <v>0</v>
      </c>
      <c r="L25" s="11"/>
      <c r="M25" s="11">
        <f>SUM(M8:M24)</f>
        <v>0</v>
      </c>
      <c r="N25" s="267" t="str">
        <f t="shared" si="0"/>
        <v/>
      </c>
      <c r="O25" s="267"/>
    </row>
    <row r="26" spans="1:15" s="259" customFormat="1" ht="16.5" customHeight="1">
      <c r="A26" s="951" t="s">
        <v>476</v>
      </c>
      <c r="B26" s="951"/>
      <c r="C26" s="951"/>
      <c r="D26" s="414"/>
      <c r="E26" s="307"/>
      <c r="F26" s="307"/>
      <c r="G26" s="307"/>
      <c r="H26" s="306"/>
      <c r="I26" s="11"/>
      <c r="J26" s="11"/>
      <c r="K26" s="310"/>
      <c r="L26" s="23"/>
      <c r="M26" s="310"/>
      <c r="N26" s="267" t="str">
        <f t="shared" si="0"/>
        <v/>
      </c>
      <c r="O26" s="267"/>
    </row>
    <row r="27" spans="1:15" s="259" customFormat="1" ht="16.5" customHeight="1">
      <c r="A27" s="951" t="s">
        <v>255</v>
      </c>
      <c r="B27" s="951"/>
      <c r="C27" s="951"/>
      <c r="D27" s="526"/>
      <c r="E27" s="307"/>
      <c r="F27" s="307"/>
      <c r="G27" s="307"/>
      <c r="H27" s="72"/>
      <c r="I27" s="11">
        <f>I25-I26</f>
        <v>0</v>
      </c>
      <c r="J27" s="11">
        <f>J25-J26</f>
        <v>0</v>
      </c>
      <c r="K27" s="11">
        <f>K25-K26</f>
        <v>0</v>
      </c>
      <c r="L27" s="11"/>
      <c r="M27" s="11">
        <f>M25-M26</f>
        <v>0</v>
      </c>
      <c r="N27" s="267" t="str">
        <f t="shared" si="0"/>
        <v/>
      </c>
      <c r="O27" s="23"/>
    </row>
    <row r="28" spans="1:15" ht="14.25" customHeight="1">
      <c r="A28" s="3" t="str">
        <f>基本情况!C46</f>
        <v>产权持有单位填表人：田仕军</v>
      </c>
      <c r="K28" s="3" t="str">
        <f>基本情况!D46</f>
        <v>评估人员：邓泽华、余颖莉、李英婕</v>
      </c>
    </row>
    <row r="29" spans="1:15" ht="14.25" customHeight="1">
      <c r="A29" s="3" t="str">
        <f>基本情况!C2</f>
        <v>填表日期：2022年4月26日</v>
      </c>
    </row>
  </sheetData>
  <mergeCells count="17">
    <mergeCell ref="A26:C26"/>
    <mergeCell ref="A27:C27"/>
    <mergeCell ref="A6:A7"/>
    <mergeCell ref="B6:B7"/>
    <mergeCell ref="C6:C7"/>
    <mergeCell ref="A1:O1"/>
    <mergeCell ref="A2:O2"/>
    <mergeCell ref="I6:J6"/>
    <mergeCell ref="K6:M6"/>
    <mergeCell ref="A25:C25"/>
    <mergeCell ref="D6:D7"/>
    <mergeCell ref="E6:E7"/>
    <mergeCell ref="F6:F7"/>
    <mergeCell ref="G6:G7"/>
    <mergeCell ref="H6:H7"/>
    <mergeCell ref="N6:N7"/>
    <mergeCell ref="O6:O7"/>
  </mergeCells>
  <phoneticPr fontId="24" type="noConversion"/>
  <hyperlinks>
    <hyperlink ref="O3" location="基本情况!A1" display="表4-6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/>
  <headerFooter alignWithMargins="0">
    <oddHeader>&amp;R&amp;10    共&amp;N页第&amp;P页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XDY108"/>
  <sheetViews>
    <sheetView showZeros="0" view="pageBreakPreview" zoomScale="98" zoomScaleNormal="100" zoomScaleSheetLayoutView="98" workbookViewId="0">
      <pane xSplit="1" ySplit="7" topLeftCell="B8" activePane="bottomRight" state="frozen"/>
      <selection pane="topRight"/>
      <selection pane="bottomLeft"/>
      <selection pane="bottomRight" activeCell="C25" sqref="C25"/>
    </sheetView>
  </sheetViews>
  <sheetFormatPr defaultColWidth="9" defaultRowHeight="15.75"/>
  <cols>
    <col min="1" max="1" width="5.5" style="532" customWidth="1"/>
    <col min="2" max="2" width="57.375" style="532" customWidth="1"/>
    <col min="3" max="3" width="7.875" style="532" customWidth="1"/>
    <col min="4" max="4" width="6.5" style="532" customWidth="1"/>
    <col min="5" max="5" width="12.625" style="533" customWidth="1"/>
    <col min="6" max="7" width="12.625" style="532" customWidth="1"/>
    <col min="8" max="8" width="10.75" style="532" customWidth="1"/>
    <col min="9" max="9" width="10.375" style="532" customWidth="1"/>
    <col min="10" max="10" width="8.375" style="532" hidden="1" customWidth="1"/>
    <col min="11" max="11" width="8.875" style="532" customWidth="1"/>
    <col min="12" max="12" width="6.75" style="532" customWidth="1"/>
    <col min="13" max="13" width="9.875" style="532" customWidth="1"/>
    <col min="14" max="226" width="9" style="532"/>
    <col min="227" max="227" width="17.875" style="532" customWidth="1"/>
    <col min="228" max="228" width="7.375" style="532" customWidth="1"/>
    <col min="229" max="229" width="6.5" style="532" customWidth="1"/>
    <col min="230" max="230" width="9" style="532"/>
    <col min="231" max="231" width="8.125" style="532" customWidth="1"/>
    <col min="232" max="237" width="9" style="532"/>
    <col min="238" max="238" width="10.625" style="532" customWidth="1"/>
    <col min="239" max="241" width="9" style="532" hidden="1" customWidth="1"/>
    <col min="242" max="242" width="21.625" style="532" customWidth="1"/>
    <col min="243" max="243" width="11.875" style="532" customWidth="1"/>
    <col min="244" max="244" width="18.125" style="532" customWidth="1"/>
    <col min="245" max="245" width="9" style="532"/>
    <col min="246" max="246" width="16.5" style="532" customWidth="1"/>
    <col min="247" max="248" width="9" style="532"/>
    <col min="249" max="249" width="13.125" style="532" customWidth="1"/>
    <col min="250" max="257" width="9" style="532"/>
    <col min="258" max="258" width="9.625" style="532" customWidth="1"/>
    <col min="259" max="482" width="9" style="532"/>
    <col min="483" max="483" width="17.875" style="532" customWidth="1"/>
    <col min="484" max="484" width="7.375" style="532" customWidth="1"/>
    <col min="485" max="485" width="6.5" style="532" customWidth="1"/>
    <col min="486" max="486" width="9" style="532"/>
    <col min="487" max="487" width="8.125" style="532" customWidth="1"/>
    <col min="488" max="493" width="9" style="532"/>
    <col min="494" max="494" width="10.625" style="532" customWidth="1"/>
    <col min="495" max="497" width="9" style="532" hidden="1" customWidth="1"/>
    <col min="498" max="498" width="21.625" style="532" customWidth="1"/>
    <col min="499" max="499" width="11.875" style="532" customWidth="1"/>
    <col min="500" max="500" width="18.125" style="532" customWidth="1"/>
    <col min="501" max="501" width="9" style="532"/>
    <col min="502" max="502" width="16.5" style="532" customWidth="1"/>
    <col min="503" max="504" width="9" style="532"/>
    <col min="505" max="505" width="13.125" style="532" customWidth="1"/>
    <col min="506" max="513" width="9" style="532"/>
    <col min="514" max="514" width="9.625" style="532" customWidth="1"/>
    <col min="515" max="738" width="9" style="532"/>
    <col min="739" max="739" width="17.875" style="532" customWidth="1"/>
    <col min="740" max="740" width="7.375" style="532" customWidth="1"/>
    <col min="741" max="741" width="6.5" style="532" customWidth="1"/>
    <col min="742" max="742" width="9" style="532"/>
    <col min="743" max="743" width="8.125" style="532" customWidth="1"/>
    <col min="744" max="749" width="9" style="532"/>
    <col min="750" max="750" width="10.625" style="532" customWidth="1"/>
    <col min="751" max="753" width="9" style="532" hidden="1" customWidth="1"/>
    <col min="754" max="754" width="21.625" style="532" customWidth="1"/>
    <col min="755" max="755" width="11.875" style="532" customWidth="1"/>
    <col min="756" max="756" width="18.125" style="532" customWidth="1"/>
    <col min="757" max="757" width="9" style="532"/>
    <col min="758" max="758" width="16.5" style="532" customWidth="1"/>
    <col min="759" max="760" width="9" style="532"/>
    <col min="761" max="761" width="13.125" style="532" customWidth="1"/>
    <col min="762" max="769" width="9" style="532"/>
    <col min="770" max="770" width="9.625" style="532" customWidth="1"/>
    <col min="771" max="994" width="9" style="532"/>
    <col min="995" max="995" width="17.875" style="532" customWidth="1"/>
    <col min="996" max="996" width="7.375" style="532" customWidth="1"/>
    <col min="997" max="997" width="6.5" style="532" customWidth="1"/>
    <col min="998" max="998" width="9" style="532"/>
    <col min="999" max="999" width="8.125" style="532" customWidth="1"/>
    <col min="1000" max="1005" width="9" style="532"/>
    <col min="1006" max="1006" width="10.625" style="532" customWidth="1"/>
    <col min="1007" max="1009" width="9" style="532" hidden="1" customWidth="1"/>
    <col min="1010" max="1010" width="21.625" style="532" customWidth="1"/>
    <col min="1011" max="1011" width="11.875" style="532" customWidth="1"/>
    <col min="1012" max="1012" width="18.125" style="532" customWidth="1"/>
    <col min="1013" max="1013" width="9" style="532"/>
    <col min="1014" max="1014" width="16.5" style="532" customWidth="1"/>
    <col min="1015" max="1016" width="9" style="532"/>
    <col min="1017" max="1017" width="13.125" style="532" customWidth="1"/>
    <col min="1018" max="1025" width="9" style="532"/>
    <col min="1026" max="1026" width="9.625" style="532" customWidth="1"/>
    <col min="1027" max="1250" width="9" style="532"/>
    <col min="1251" max="1251" width="17.875" style="532" customWidth="1"/>
    <col min="1252" max="1252" width="7.375" style="532" customWidth="1"/>
    <col min="1253" max="1253" width="6.5" style="532" customWidth="1"/>
    <col min="1254" max="1254" width="9" style="532"/>
    <col min="1255" max="1255" width="8.125" style="532" customWidth="1"/>
    <col min="1256" max="1261" width="9" style="532"/>
    <col min="1262" max="1262" width="10.625" style="532" customWidth="1"/>
    <col min="1263" max="1265" width="9" style="532" hidden="1" customWidth="1"/>
    <col min="1266" max="1266" width="21.625" style="532" customWidth="1"/>
    <col min="1267" max="1267" width="11.875" style="532" customWidth="1"/>
    <col min="1268" max="1268" width="18.125" style="532" customWidth="1"/>
    <col min="1269" max="1269" width="9" style="532"/>
    <col min="1270" max="1270" width="16.5" style="532" customWidth="1"/>
    <col min="1271" max="1272" width="9" style="532"/>
    <col min="1273" max="1273" width="13.125" style="532" customWidth="1"/>
    <col min="1274" max="1281" width="9" style="532"/>
    <col min="1282" max="1282" width="9.625" style="532" customWidth="1"/>
    <col min="1283" max="1506" width="9" style="532"/>
    <col min="1507" max="1507" width="17.875" style="532" customWidth="1"/>
    <col min="1508" max="1508" width="7.375" style="532" customWidth="1"/>
    <col min="1509" max="1509" width="6.5" style="532" customWidth="1"/>
    <col min="1510" max="1510" width="9" style="532"/>
    <col min="1511" max="1511" width="8.125" style="532" customWidth="1"/>
    <col min="1512" max="1517" width="9" style="532"/>
    <col min="1518" max="1518" width="10.625" style="532" customWidth="1"/>
    <col min="1519" max="1521" width="9" style="532" hidden="1" customWidth="1"/>
    <col min="1522" max="1522" width="21.625" style="532" customWidth="1"/>
    <col min="1523" max="1523" width="11.875" style="532" customWidth="1"/>
    <col min="1524" max="1524" width="18.125" style="532" customWidth="1"/>
    <col min="1525" max="1525" width="9" style="532"/>
    <col min="1526" max="1526" width="16.5" style="532" customWidth="1"/>
    <col min="1527" max="1528" width="9" style="532"/>
    <col min="1529" max="1529" width="13.125" style="532" customWidth="1"/>
    <col min="1530" max="1537" width="9" style="532"/>
    <col min="1538" max="1538" width="9.625" style="532" customWidth="1"/>
    <col min="1539" max="1762" width="9" style="532"/>
    <col min="1763" max="1763" width="17.875" style="532" customWidth="1"/>
    <col min="1764" max="1764" width="7.375" style="532" customWidth="1"/>
    <col min="1765" max="1765" width="6.5" style="532" customWidth="1"/>
    <col min="1766" max="1766" width="9" style="532"/>
    <col min="1767" max="1767" width="8.125" style="532" customWidth="1"/>
    <col min="1768" max="1773" width="9" style="532"/>
    <col min="1774" max="1774" width="10.625" style="532" customWidth="1"/>
    <col min="1775" max="1777" width="9" style="532" hidden="1" customWidth="1"/>
    <col min="1778" max="1778" width="21.625" style="532" customWidth="1"/>
    <col min="1779" max="1779" width="11.875" style="532" customWidth="1"/>
    <col min="1780" max="1780" width="18.125" style="532" customWidth="1"/>
    <col min="1781" max="1781" width="9" style="532"/>
    <col min="1782" max="1782" width="16.5" style="532" customWidth="1"/>
    <col min="1783" max="1784" width="9" style="532"/>
    <col min="1785" max="1785" width="13.125" style="532" customWidth="1"/>
    <col min="1786" max="1793" width="9" style="532"/>
    <col min="1794" max="1794" width="9.625" style="532" customWidth="1"/>
    <col min="1795" max="2018" width="9" style="532"/>
    <col min="2019" max="2019" width="17.875" style="532" customWidth="1"/>
    <col min="2020" max="2020" width="7.375" style="532" customWidth="1"/>
    <col min="2021" max="2021" width="6.5" style="532" customWidth="1"/>
    <col min="2022" max="2022" width="9" style="532"/>
    <col min="2023" max="2023" width="8.125" style="532" customWidth="1"/>
    <col min="2024" max="2029" width="9" style="532"/>
    <col min="2030" max="2030" width="10.625" style="532" customWidth="1"/>
    <col min="2031" max="2033" width="9" style="532" hidden="1" customWidth="1"/>
    <col min="2034" max="2034" width="21.625" style="532" customWidth="1"/>
    <col min="2035" max="2035" width="11.875" style="532" customWidth="1"/>
    <col min="2036" max="2036" width="18.125" style="532" customWidth="1"/>
    <col min="2037" max="2037" width="9" style="532"/>
    <col min="2038" max="2038" width="16.5" style="532" customWidth="1"/>
    <col min="2039" max="2040" width="9" style="532"/>
    <col min="2041" max="2041" width="13.125" style="532" customWidth="1"/>
    <col min="2042" max="2049" width="9" style="532"/>
    <col min="2050" max="2050" width="9.625" style="532" customWidth="1"/>
    <col min="2051" max="2274" width="9" style="532"/>
    <col min="2275" max="2275" width="17.875" style="532" customWidth="1"/>
    <col min="2276" max="2276" width="7.375" style="532" customWidth="1"/>
    <col min="2277" max="2277" width="6.5" style="532" customWidth="1"/>
    <col min="2278" max="2278" width="9" style="532"/>
    <col min="2279" max="2279" width="8.125" style="532" customWidth="1"/>
    <col min="2280" max="2285" width="9" style="532"/>
    <col min="2286" max="2286" width="10.625" style="532" customWidth="1"/>
    <col min="2287" max="2289" width="9" style="532" hidden="1" customWidth="1"/>
    <col min="2290" max="2290" width="21.625" style="532" customWidth="1"/>
    <col min="2291" max="2291" width="11.875" style="532" customWidth="1"/>
    <col min="2292" max="2292" width="18.125" style="532" customWidth="1"/>
    <col min="2293" max="2293" width="9" style="532"/>
    <col min="2294" max="2294" width="16.5" style="532" customWidth="1"/>
    <col min="2295" max="2296" width="9" style="532"/>
    <col min="2297" max="2297" width="13.125" style="532" customWidth="1"/>
    <col min="2298" max="2305" width="9" style="532"/>
    <col min="2306" max="2306" width="9.625" style="532" customWidth="1"/>
    <col min="2307" max="2530" width="9" style="532"/>
    <col min="2531" max="2531" width="17.875" style="532" customWidth="1"/>
    <col min="2532" max="2532" width="7.375" style="532" customWidth="1"/>
    <col min="2533" max="2533" width="6.5" style="532" customWidth="1"/>
    <col min="2534" max="2534" width="9" style="532"/>
    <col min="2535" max="2535" width="8.125" style="532" customWidth="1"/>
    <col min="2536" max="2541" width="9" style="532"/>
    <col min="2542" max="2542" width="10.625" style="532" customWidth="1"/>
    <col min="2543" max="2545" width="9" style="532" hidden="1" customWidth="1"/>
    <col min="2546" max="2546" width="21.625" style="532" customWidth="1"/>
    <col min="2547" max="2547" width="11.875" style="532" customWidth="1"/>
    <col min="2548" max="2548" width="18.125" style="532" customWidth="1"/>
    <col min="2549" max="2549" width="9" style="532"/>
    <col min="2550" max="2550" width="16.5" style="532" customWidth="1"/>
    <col min="2551" max="2552" width="9" style="532"/>
    <col min="2553" max="2553" width="13.125" style="532" customWidth="1"/>
    <col min="2554" max="2561" width="9" style="532"/>
    <col min="2562" max="2562" width="9.625" style="532" customWidth="1"/>
    <col min="2563" max="2786" width="9" style="532"/>
    <col min="2787" max="2787" width="17.875" style="532" customWidth="1"/>
    <col min="2788" max="2788" width="7.375" style="532" customWidth="1"/>
    <col min="2789" max="2789" width="6.5" style="532" customWidth="1"/>
    <col min="2790" max="2790" width="9" style="532"/>
    <col min="2791" max="2791" width="8.125" style="532" customWidth="1"/>
    <col min="2792" max="2797" width="9" style="532"/>
    <col min="2798" max="2798" width="10.625" style="532" customWidth="1"/>
    <col min="2799" max="2801" width="9" style="532" hidden="1" customWidth="1"/>
    <col min="2802" max="2802" width="21.625" style="532" customWidth="1"/>
    <col min="2803" max="2803" width="11.875" style="532" customWidth="1"/>
    <col min="2804" max="2804" width="18.125" style="532" customWidth="1"/>
    <col min="2805" max="2805" width="9" style="532"/>
    <col min="2806" max="2806" width="16.5" style="532" customWidth="1"/>
    <col min="2807" max="2808" width="9" style="532"/>
    <col min="2809" max="2809" width="13.125" style="532" customWidth="1"/>
    <col min="2810" max="2817" width="9" style="532"/>
    <col min="2818" max="2818" width="9.625" style="532" customWidth="1"/>
    <col min="2819" max="3042" width="9" style="532"/>
    <col min="3043" max="3043" width="17.875" style="532" customWidth="1"/>
    <col min="3044" max="3044" width="7.375" style="532" customWidth="1"/>
    <col min="3045" max="3045" width="6.5" style="532" customWidth="1"/>
    <col min="3046" max="3046" width="9" style="532"/>
    <col min="3047" max="3047" width="8.125" style="532" customWidth="1"/>
    <col min="3048" max="3053" width="9" style="532"/>
    <col min="3054" max="3054" width="10.625" style="532" customWidth="1"/>
    <col min="3055" max="3057" width="9" style="532" hidden="1" customWidth="1"/>
    <col min="3058" max="3058" width="21.625" style="532" customWidth="1"/>
    <col min="3059" max="3059" width="11.875" style="532" customWidth="1"/>
    <col min="3060" max="3060" width="18.125" style="532" customWidth="1"/>
    <col min="3061" max="3061" width="9" style="532"/>
    <col min="3062" max="3062" width="16.5" style="532" customWidth="1"/>
    <col min="3063" max="3064" width="9" style="532"/>
    <col min="3065" max="3065" width="13.125" style="532" customWidth="1"/>
    <col min="3066" max="3073" width="9" style="532"/>
    <col min="3074" max="3074" width="9.625" style="532" customWidth="1"/>
    <col min="3075" max="3298" width="9" style="532"/>
    <col min="3299" max="3299" width="17.875" style="532" customWidth="1"/>
    <col min="3300" max="3300" width="7.375" style="532" customWidth="1"/>
    <col min="3301" max="3301" width="6.5" style="532" customWidth="1"/>
    <col min="3302" max="3302" width="9" style="532"/>
    <col min="3303" max="3303" width="8.125" style="532" customWidth="1"/>
    <col min="3304" max="3309" width="9" style="532"/>
    <col min="3310" max="3310" width="10.625" style="532" customWidth="1"/>
    <col min="3311" max="3313" width="9" style="532" hidden="1" customWidth="1"/>
    <col min="3314" max="3314" width="21.625" style="532" customWidth="1"/>
    <col min="3315" max="3315" width="11.875" style="532" customWidth="1"/>
    <col min="3316" max="3316" width="18.125" style="532" customWidth="1"/>
    <col min="3317" max="3317" width="9" style="532"/>
    <col min="3318" max="3318" width="16.5" style="532" customWidth="1"/>
    <col min="3319" max="3320" width="9" style="532"/>
    <col min="3321" max="3321" width="13.125" style="532" customWidth="1"/>
    <col min="3322" max="3329" width="9" style="532"/>
    <col min="3330" max="3330" width="9.625" style="532" customWidth="1"/>
    <col min="3331" max="3554" width="9" style="532"/>
    <col min="3555" max="3555" width="17.875" style="532" customWidth="1"/>
    <col min="3556" max="3556" width="7.375" style="532" customWidth="1"/>
    <col min="3557" max="3557" width="6.5" style="532" customWidth="1"/>
    <col min="3558" max="3558" width="9" style="532"/>
    <col min="3559" max="3559" width="8.125" style="532" customWidth="1"/>
    <col min="3560" max="3565" width="9" style="532"/>
    <col min="3566" max="3566" width="10.625" style="532" customWidth="1"/>
    <col min="3567" max="3569" width="9" style="532" hidden="1" customWidth="1"/>
    <col min="3570" max="3570" width="21.625" style="532" customWidth="1"/>
    <col min="3571" max="3571" width="11.875" style="532" customWidth="1"/>
    <col min="3572" max="3572" width="18.125" style="532" customWidth="1"/>
    <col min="3573" max="3573" width="9" style="532"/>
    <col min="3574" max="3574" width="16.5" style="532" customWidth="1"/>
    <col min="3575" max="3576" width="9" style="532"/>
    <col min="3577" max="3577" width="13.125" style="532" customWidth="1"/>
    <col min="3578" max="3585" width="9" style="532"/>
    <col min="3586" max="3586" width="9.625" style="532" customWidth="1"/>
    <col min="3587" max="3810" width="9" style="532"/>
    <col min="3811" max="3811" width="17.875" style="532" customWidth="1"/>
    <col min="3812" max="3812" width="7.375" style="532" customWidth="1"/>
    <col min="3813" max="3813" width="6.5" style="532" customWidth="1"/>
    <col min="3814" max="3814" width="9" style="532"/>
    <col min="3815" max="3815" width="8.125" style="532" customWidth="1"/>
    <col min="3816" max="3821" width="9" style="532"/>
    <col min="3822" max="3822" width="10.625" style="532" customWidth="1"/>
    <col min="3823" max="3825" width="9" style="532" hidden="1" customWidth="1"/>
    <col min="3826" max="3826" width="21.625" style="532" customWidth="1"/>
    <col min="3827" max="3827" width="11.875" style="532" customWidth="1"/>
    <col min="3828" max="3828" width="18.125" style="532" customWidth="1"/>
    <col min="3829" max="3829" width="9" style="532"/>
    <col min="3830" max="3830" width="16.5" style="532" customWidth="1"/>
    <col min="3831" max="3832" width="9" style="532"/>
    <col min="3833" max="3833" width="13.125" style="532" customWidth="1"/>
    <col min="3834" max="3841" width="9" style="532"/>
    <col min="3842" max="3842" width="9.625" style="532" customWidth="1"/>
    <col min="3843" max="4066" width="9" style="532"/>
    <col min="4067" max="4067" width="17.875" style="532" customWidth="1"/>
    <col min="4068" max="4068" width="7.375" style="532" customWidth="1"/>
    <col min="4069" max="4069" width="6.5" style="532" customWidth="1"/>
    <col min="4070" max="4070" width="9" style="532"/>
    <col min="4071" max="4071" width="8.125" style="532" customWidth="1"/>
    <col min="4072" max="4077" width="9" style="532"/>
    <col min="4078" max="4078" width="10.625" style="532" customWidth="1"/>
    <col min="4079" max="4081" width="9" style="532" hidden="1" customWidth="1"/>
    <col min="4082" max="4082" width="21.625" style="532" customWidth="1"/>
    <col min="4083" max="4083" width="11.875" style="532" customWidth="1"/>
    <col min="4084" max="4084" width="18.125" style="532" customWidth="1"/>
    <col min="4085" max="4085" width="9" style="532"/>
    <col min="4086" max="4086" width="16.5" style="532" customWidth="1"/>
    <col min="4087" max="4088" width="9" style="532"/>
    <col min="4089" max="4089" width="13.125" style="532" customWidth="1"/>
    <col min="4090" max="4097" width="9" style="532"/>
    <col min="4098" max="4098" width="9.625" style="532" customWidth="1"/>
    <col min="4099" max="4322" width="9" style="532"/>
    <col min="4323" max="4323" width="17.875" style="532" customWidth="1"/>
    <col min="4324" max="4324" width="7.375" style="532" customWidth="1"/>
    <col min="4325" max="4325" width="6.5" style="532" customWidth="1"/>
    <col min="4326" max="4326" width="9" style="532"/>
    <col min="4327" max="4327" width="8.125" style="532" customWidth="1"/>
    <col min="4328" max="4333" width="9" style="532"/>
    <col min="4334" max="4334" width="10.625" style="532" customWidth="1"/>
    <col min="4335" max="4337" width="9" style="532" hidden="1" customWidth="1"/>
    <col min="4338" max="4338" width="21.625" style="532" customWidth="1"/>
    <col min="4339" max="4339" width="11.875" style="532" customWidth="1"/>
    <col min="4340" max="4340" width="18.125" style="532" customWidth="1"/>
    <col min="4341" max="4341" width="9" style="532"/>
    <col min="4342" max="4342" width="16.5" style="532" customWidth="1"/>
    <col min="4343" max="4344" width="9" style="532"/>
    <col min="4345" max="4345" width="13.125" style="532" customWidth="1"/>
    <col min="4346" max="4353" width="9" style="532"/>
    <col min="4354" max="4354" width="9.625" style="532" customWidth="1"/>
    <col min="4355" max="4578" width="9" style="532"/>
    <col min="4579" max="4579" width="17.875" style="532" customWidth="1"/>
    <col min="4580" max="4580" width="7.375" style="532" customWidth="1"/>
    <col min="4581" max="4581" width="6.5" style="532" customWidth="1"/>
    <col min="4582" max="4582" width="9" style="532"/>
    <col min="4583" max="4583" width="8.125" style="532" customWidth="1"/>
    <col min="4584" max="4589" width="9" style="532"/>
    <col min="4590" max="4590" width="10.625" style="532" customWidth="1"/>
    <col min="4591" max="4593" width="9" style="532" hidden="1" customWidth="1"/>
    <col min="4594" max="4594" width="21.625" style="532" customWidth="1"/>
    <col min="4595" max="4595" width="11.875" style="532" customWidth="1"/>
    <col min="4596" max="4596" width="18.125" style="532" customWidth="1"/>
    <col min="4597" max="4597" width="9" style="532"/>
    <col min="4598" max="4598" width="16.5" style="532" customWidth="1"/>
    <col min="4599" max="4600" width="9" style="532"/>
    <col min="4601" max="4601" width="13.125" style="532" customWidth="1"/>
    <col min="4602" max="4609" width="9" style="532"/>
    <col min="4610" max="4610" width="9.625" style="532" customWidth="1"/>
    <col min="4611" max="4834" width="9" style="532"/>
    <col min="4835" max="4835" width="17.875" style="532" customWidth="1"/>
    <col min="4836" max="4836" width="7.375" style="532" customWidth="1"/>
    <col min="4837" max="4837" width="6.5" style="532" customWidth="1"/>
    <col min="4838" max="4838" width="9" style="532"/>
    <col min="4839" max="4839" width="8.125" style="532" customWidth="1"/>
    <col min="4840" max="4845" width="9" style="532"/>
    <col min="4846" max="4846" width="10.625" style="532" customWidth="1"/>
    <col min="4847" max="4849" width="9" style="532" hidden="1" customWidth="1"/>
    <col min="4850" max="4850" width="21.625" style="532" customWidth="1"/>
    <col min="4851" max="4851" width="11.875" style="532" customWidth="1"/>
    <col min="4852" max="4852" width="18.125" style="532" customWidth="1"/>
    <col min="4853" max="4853" width="9" style="532"/>
    <col min="4854" max="4854" width="16.5" style="532" customWidth="1"/>
    <col min="4855" max="4856" width="9" style="532"/>
    <col min="4857" max="4857" width="13.125" style="532" customWidth="1"/>
    <col min="4858" max="4865" width="9" style="532"/>
    <col min="4866" max="4866" width="9.625" style="532" customWidth="1"/>
    <col min="4867" max="5090" width="9" style="532"/>
    <col min="5091" max="5091" width="17.875" style="532" customWidth="1"/>
    <col min="5092" max="5092" width="7.375" style="532" customWidth="1"/>
    <col min="5093" max="5093" width="6.5" style="532" customWidth="1"/>
    <col min="5094" max="5094" width="9" style="532"/>
    <col min="5095" max="5095" width="8.125" style="532" customWidth="1"/>
    <col min="5096" max="5101" width="9" style="532"/>
    <col min="5102" max="5102" width="10.625" style="532" customWidth="1"/>
    <col min="5103" max="5105" width="9" style="532" hidden="1" customWidth="1"/>
    <col min="5106" max="5106" width="21.625" style="532" customWidth="1"/>
    <col min="5107" max="5107" width="11.875" style="532" customWidth="1"/>
    <col min="5108" max="5108" width="18.125" style="532" customWidth="1"/>
    <col min="5109" max="5109" width="9" style="532"/>
    <col min="5110" max="5110" width="16.5" style="532" customWidth="1"/>
    <col min="5111" max="5112" width="9" style="532"/>
    <col min="5113" max="5113" width="13.125" style="532" customWidth="1"/>
    <col min="5114" max="5121" width="9" style="532"/>
    <col min="5122" max="5122" width="9.625" style="532" customWidth="1"/>
    <col min="5123" max="5346" width="9" style="532"/>
    <col min="5347" max="5347" width="17.875" style="532" customWidth="1"/>
    <col min="5348" max="5348" width="7.375" style="532" customWidth="1"/>
    <col min="5349" max="5349" width="6.5" style="532" customWidth="1"/>
    <col min="5350" max="5350" width="9" style="532"/>
    <col min="5351" max="5351" width="8.125" style="532" customWidth="1"/>
    <col min="5352" max="5357" width="9" style="532"/>
    <col min="5358" max="5358" width="10.625" style="532" customWidth="1"/>
    <col min="5359" max="5361" width="9" style="532" hidden="1" customWidth="1"/>
    <col min="5362" max="5362" width="21.625" style="532" customWidth="1"/>
    <col min="5363" max="5363" width="11.875" style="532" customWidth="1"/>
    <col min="5364" max="5364" width="18.125" style="532" customWidth="1"/>
    <col min="5365" max="5365" width="9" style="532"/>
    <col min="5366" max="5366" width="16.5" style="532" customWidth="1"/>
    <col min="5367" max="5368" width="9" style="532"/>
    <col min="5369" max="5369" width="13.125" style="532" customWidth="1"/>
    <col min="5370" max="5377" width="9" style="532"/>
    <col min="5378" max="5378" width="9.625" style="532" customWidth="1"/>
    <col min="5379" max="5602" width="9" style="532"/>
    <col min="5603" max="5603" width="17.875" style="532" customWidth="1"/>
    <col min="5604" max="5604" width="7.375" style="532" customWidth="1"/>
    <col min="5605" max="5605" width="6.5" style="532" customWidth="1"/>
    <col min="5606" max="5606" width="9" style="532"/>
    <col min="5607" max="5607" width="8.125" style="532" customWidth="1"/>
    <col min="5608" max="5613" width="9" style="532"/>
    <col min="5614" max="5614" width="10.625" style="532" customWidth="1"/>
    <col min="5615" max="5617" width="9" style="532" hidden="1" customWidth="1"/>
    <col min="5618" max="5618" width="21.625" style="532" customWidth="1"/>
    <col min="5619" max="5619" width="11.875" style="532" customWidth="1"/>
    <col min="5620" max="5620" width="18.125" style="532" customWidth="1"/>
    <col min="5621" max="5621" width="9" style="532"/>
    <col min="5622" max="5622" width="16.5" style="532" customWidth="1"/>
    <col min="5623" max="5624" width="9" style="532"/>
    <col min="5625" max="5625" width="13.125" style="532" customWidth="1"/>
    <col min="5626" max="5633" width="9" style="532"/>
    <col min="5634" max="5634" width="9.625" style="532" customWidth="1"/>
    <col min="5635" max="5858" width="9" style="532"/>
    <col min="5859" max="5859" width="17.875" style="532" customWidth="1"/>
    <col min="5860" max="5860" width="7.375" style="532" customWidth="1"/>
    <col min="5861" max="5861" width="6.5" style="532" customWidth="1"/>
    <col min="5862" max="5862" width="9" style="532"/>
    <col min="5863" max="5863" width="8.125" style="532" customWidth="1"/>
    <col min="5864" max="5869" width="9" style="532"/>
    <col min="5870" max="5870" width="10.625" style="532" customWidth="1"/>
    <col min="5871" max="5873" width="9" style="532" hidden="1" customWidth="1"/>
    <col min="5874" max="5874" width="21.625" style="532" customWidth="1"/>
    <col min="5875" max="5875" width="11.875" style="532" customWidth="1"/>
    <col min="5876" max="5876" width="18.125" style="532" customWidth="1"/>
    <col min="5877" max="5877" width="9" style="532"/>
    <col min="5878" max="5878" width="16.5" style="532" customWidth="1"/>
    <col min="5879" max="5880" width="9" style="532"/>
    <col min="5881" max="5881" width="13.125" style="532" customWidth="1"/>
    <col min="5882" max="5889" width="9" style="532"/>
    <col min="5890" max="5890" width="9.625" style="532" customWidth="1"/>
    <col min="5891" max="6114" width="9" style="532"/>
    <col min="6115" max="6115" width="17.875" style="532" customWidth="1"/>
    <col min="6116" max="6116" width="7.375" style="532" customWidth="1"/>
    <col min="6117" max="6117" width="6.5" style="532" customWidth="1"/>
    <col min="6118" max="6118" width="9" style="532"/>
    <col min="6119" max="6119" width="8.125" style="532" customWidth="1"/>
    <col min="6120" max="6125" width="9" style="532"/>
    <col min="6126" max="6126" width="10.625" style="532" customWidth="1"/>
    <col min="6127" max="6129" width="9" style="532" hidden="1" customWidth="1"/>
    <col min="6130" max="6130" width="21.625" style="532" customWidth="1"/>
    <col min="6131" max="6131" width="11.875" style="532" customWidth="1"/>
    <col min="6132" max="6132" width="18.125" style="532" customWidth="1"/>
    <col min="6133" max="6133" width="9" style="532"/>
    <col min="6134" max="6134" width="16.5" style="532" customWidth="1"/>
    <col min="6135" max="6136" width="9" style="532"/>
    <col min="6137" max="6137" width="13.125" style="532" customWidth="1"/>
    <col min="6138" max="6145" width="9" style="532"/>
    <col min="6146" max="6146" width="9.625" style="532" customWidth="1"/>
    <col min="6147" max="6370" width="9" style="532"/>
    <col min="6371" max="6371" width="17.875" style="532" customWidth="1"/>
    <col min="6372" max="6372" width="7.375" style="532" customWidth="1"/>
    <col min="6373" max="6373" width="6.5" style="532" customWidth="1"/>
    <col min="6374" max="6374" width="9" style="532"/>
    <col min="6375" max="6375" width="8.125" style="532" customWidth="1"/>
    <col min="6376" max="6381" width="9" style="532"/>
    <col min="6382" max="6382" width="10.625" style="532" customWidth="1"/>
    <col min="6383" max="6385" width="9" style="532" hidden="1" customWidth="1"/>
    <col min="6386" max="6386" width="21.625" style="532" customWidth="1"/>
    <col min="6387" max="6387" width="11.875" style="532" customWidth="1"/>
    <col min="6388" max="6388" width="18.125" style="532" customWidth="1"/>
    <col min="6389" max="6389" width="9" style="532"/>
    <col min="6390" max="6390" width="16.5" style="532" customWidth="1"/>
    <col min="6391" max="6392" width="9" style="532"/>
    <col min="6393" max="6393" width="13.125" style="532" customWidth="1"/>
    <col min="6394" max="6401" width="9" style="532"/>
    <col min="6402" max="6402" width="9.625" style="532" customWidth="1"/>
    <col min="6403" max="6626" width="9" style="532"/>
    <col min="6627" max="6627" width="17.875" style="532" customWidth="1"/>
    <col min="6628" max="6628" width="7.375" style="532" customWidth="1"/>
    <col min="6629" max="6629" width="6.5" style="532" customWidth="1"/>
    <col min="6630" max="6630" width="9" style="532"/>
    <col min="6631" max="6631" width="8.125" style="532" customWidth="1"/>
    <col min="6632" max="6637" width="9" style="532"/>
    <col min="6638" max="6638" width="10.625" style="532" customWidth="1"/>
    <col min="6639" max="6641" width="9" style="532" hidden="1" customWidth="1"/>
    <col min="6642" max="6642" width="21.625" style="532" customWidth="1"/>
    <col min="6643" max="6643" width="11.875" style="532" customWidth="1"/>
    <col min="6644" max="6644" width="18.125" style="532" customWidth="1"/>
    <col min="6645" max="6645" width="9" style="532"/>
    <col min="6646" max="6646" width="16.5" style="532" customWidth="1"/>
    <col min="6647" max="6648" width="9" style="532"/>
    <col min="6649" max="6649" width="13.125" style="532" customWidth="1"/>
    <col min="6650" max="6657" width="9" style="532"/>
    <col min="6658" max="6658" width="9.625" style="532" customWidth="1"/>
    <col min="6659" max="6882" width="9" style="532"/>
    <col min="6883" max="6883" width="17.875" style="532" customWidth="1"/>
    <col min="6884" max="6884" width="7.375" style="532" customWidth="1"/>
    <col min="6885" max="6885" width="6.5" style="532" customWidth="1"/>
    <col min="6886" max="6886" width="9" style="532"/>
    <col min="6887" max="6887" width="8.125" style="532" customWidth="1"/>
    <col min="6888" max="6893" width="9" style="532"/>
    <col min="6894" max="6894" width="10.625" style="532" customWidth="1"/>
    <col min="6895" max="6897" width="9" style="532" hidden="1" customWidth="1"/>
    <col min="6898" max="6898" width="21.625" style="532" customWidth="1"/>
    <col min="6899" max="6899" width="11.875" style="532" customWidth="1"/>
    <col min="6900" max="6900" width="18.125" style="532" customWidth="1"/>
    <col min="6901" max="6901" width="9" style="532"/>
    <col min="6902" max="6902" width="16.5" style="532" customWidth="1"/>
    <col min="6903" max="6904" width="9" style="532"/>
    <col min="6905" max="6905" width="13.125" style="532" customWidth="1"/>
    <col min="6906" max="6913" width="9" style="532"/>
    <col min="6914" max="6914" width="9.625" style="532" customWidth="1"/>
    <col min="6915" max="7138" width="9" style="532"/>
    <col min="7139" max="7139" width="17.875" style="532" customWidth="1"/>
    <col min="7140" max="7140" width="7.375" style="532" customWidth="1"/>
    <col min="7141" max="7141" width="6.5" style="532" customWidth="1"/>
    <col min="7142" max="7142" width="9" style="532"/>
    <col min="7143" max="7143" width="8.125" style="532" customWidth="1"/>
    <col min="7144" max="7149" width="9" style="532"/>
    <col min="7150" max="7150" width="10.625" style="532" customWidth="1"/>
    <col min="7151" max="7153" width="9" style="532" hidden="1" customWidth="1"/>
    <col min="7154" max="7154" width="21.625" style="532" customWidth="1"/>
    <col min="7155" max="7155" width="11.875" style="532" customWidth="1"/>
    <col min="7156" max="7156" width="18.125" style="532" customWidth="1"/>
    <col min="7157" max="7157" width="9" style="532"/>
    <col min="7158" max="7158" width="16.5" style="532" customWidth="1"/>
    <col min="7159" max="7160" width="9" style="532"/>
    <col min="7161" max="7161" width="13.125" style="532" customWidth="1"/>
    <col min="7162" max="7169" width="9" style="532"/>
    <col min="7170" max="7170" width="9.625" style="532" customWidth="1"/>
    <col min="7171" max="7394" width="9" style="532"/>
    <col min="7395" max="7395" width="17.875" style="532" customWidth="1"/>
    <col min="7396" max="7396" width="7.375" style="532" customWidth="1"/>
    <col min="7397" max="7397" width="6.5" style="532" customWidth="1"/>
    <col min="7398" max="7398" width="9" style="532"/>
    <col min="7399" max="7399" width="8.125" style="532" customWidth="1"/>
    <col min="7400" max="7405" width="9" style="532"/>
    <col min="7406" max="7406" width="10.625" style="532" customWidth="1"/>
    <col min="7407" max="7409" width="9" style="532" hidden="1" customWidth="1"/>
    <col min="7410" max="7410" width="21.625" style="532" customWidth="1"/>
    <col min="7411" max="7411" width="11.875" style="532" customWidth="1"/>
    <col min="7412" max="7412" width="18.125" style="532" customWidth="1"/>
    <col min="7413" max="7413" width="9" style="532"/>
    <col min="7414" max="7414" width="16.5" style="532" customWidth="1"/>
    <col min="7415" max="7416" width="9" style="532"/>
    <col min="7417" max="7417" width="13.125" style="532" customWidth="1"/>
    <col min="7418" max="7425" width="9" style="532"/>
    <col min="7426" max="7426" width="9.625" style="532" customWidth="1"/>
    <col min="7427" max="7650" width="9" style="532"/>
    <col min="7651" max="7651" width="17.875" style="532" customWidth="1"/>
    <col min="7652" max="7652" width="7.375" style="532" customWidth="1"/>
    <col min="7653" max="7653" width="6.5" style="532" customWidth="1"/>
    <col min="7654" max="7654" width="9" style="532"/>
    <col min="7655" max="7655" width="8.125" style="532" customWidth="1"/>
    <col min="7656" max="7661" width="9" style="532"/>
    <col min="7662" max="7662" width="10.625" style="532" customWidth="1"/>
    <col min="7663" max="7665" width="9" style="532" hidden="1" customWidth="1"/>
    <col min="7666" max="7666" width="21.625" style="532" customWidth="1"/>
    <col min="7667" max="7667" width="11.875" style="532" customWidth="1"/>
    <col min="7668" max="7668" width="18.125" style="532" customWidth="1"/>
    <col min="7669" max="7669" width="9" style="532"/>
    <col min="7670" max="7670" width="16.5" style="532" customWidth="1"/>
    <col min="7671" max="7672" width="9" style="532"/>
    <col min="7673" max="7673" width="13.125" style="532" customWidth="1"/>
    <col min="7674" max="7681" width="9" style="532"/>
    <col min="7682" max="7682" width="9.625" style="532" customWidth="1"/>
    <col min="7683" max="7906" width="9" style="532"/>
    <col min="7907" max="7907" width="17.875" style="532" customWidth="1"/>
    <col min="7908" max="7908" width="7.375" style="532" customWidth="1"/>
    <col min="7909" max="7909" width="6.5" style="532" customWidth="1"/>
    <col min="7910" max="7910" width="9" style="532"/>
    <col min="7911" max="7911" width="8.125" style="532" customWidth="1"/>
    <col min="7912" max="7917" width="9" style="532"/>
    <col min="7918" max="7918" width="10.625" style="532" customWidth="1"/>
    <col min="7919" max="7921" width="9" style="532" hidden="1" customWidth="1"/>
    <col min="7922" max="7922" width="21.625" style="532" customWidth="1"/>
    <col min="7923" max="7923" width="11.875" style="532" customWidth="1"/>
    <col min="7924" max="7924" width="18.125" style="532" customWidth="1"/>
    <col min="7925" max="7925" width="9" style="532"/>
    <col min="7926" max="7926" width="16.5" style="532" customWidth="1"/>
    <col min="7927" max="7928" width="9" style="532"/>
    <col min="7929" max="7929" width="13.125" style="532" customWidth="1"/>
    <col min="7930" max="7937" width="9" style="532"/>
    <col min="7938" max="7938" width="9.625" style="532" customWidth="1"/>
    <col min="7939" max="8162" width="9" style="532"/>
    <col min="8163" max="8163" width="17.875" style="532" customWidth="1"/>
    <col min="8164" max="8164" width="7.375" style="532" customWidth="1"/>
    <col min="8165" max="8165" width="6.5" style="532" customWidth="1"/>
    <col min="8166" max="8166" width="9" style="532"/>
    <col min="8167" max="8167" width="8.125" style="532" customWidth="1"/>
    <col min="8168" max="8173" width="9" style="532"/>
    <col min="8174" max="8174" width="10.625" style="532" customWidth="1"/>
    <col min="8175" max="8177" width="9" style="532" hidden="1" customWidth="1"/>
    <col min="8178" max="8178" width="21.625" style="532" customWidth="1"/>
    <col min="8179" max="8179" width="11.875" style="532" customWidth="1"/>
    <col min="8180" max="8180" width="18.125" style="532" customWidth="1"/>
    <col min="8181" max="8181" width="9" style="532"/>
    <col min="8182" max="8182" width="16.5" style="532" customWidth="1"/>
    <col min="8183" max="8184" width="9" style="532"/>
    <col min="8185" max="8185" width="13.125" style="532" customWidth="1"/>
    <col min="8186" max="8193" width="9" style="532"/>
    <col min="8194" max="8194" width="9.625" style="532" customWidth="1"/>
    <col min="8195" max="8418" width="9" style="532"/>
    <col min="8419" max="8419" width="17.875" style="532" customWidth="1"/>
    <col min="8420" max="8420" width="7.375" style="532" customWidth="1"/>
    <col min="8421" max="8421" width="6.5" style="532" customWidth="1"/>
    <col min="8422" max="8422" width="9" style="532"/>
    <col min="8423" max="8423" width="8.125" style="532" customWidth="1"/>
    <col min="8424" max="8429" width="9" style="532"/>
    <col min="8430" max="8430" width="10.625" style="532" customWidth="1"/>
    <col min="8431" max="8433" width="9" style="532" hidden="1" customWidth="1"/>
    <col min="8434" max="8434" width="21.625" style="532" customWidth="1"/>
    <col min="8435" max="8435" width="11.875" style="532" customWidth="1"/>
    <col min="8436" max="8436" width="18.125" style="532" customWidth="1"/>
    <col min="8437" max="8437" width="9" style="532"/>
    <col min="8438" max="8438" width="16.5" style="532" customWidth="1"/>
    <col min="8439" max="8440" width="9" style="532"/>
    <col min="8441" max="8441" width="13.125" style="532" customWidth="1"/>
    <col min="8442" max="8449" width="9" style="532"/>
    <col min="8450" max="8450" width="9.625" style="532" customWidth="1"/>
    <col min="8451" max="8674" width="9" style="532"/>
    <col min="8675" max="8675" width="17.875" style="532" customWidth="1"/>
    <col min="8676" max="8676" width="7.375" style="532" customWidth="1"/>
    <col min="8677" max="8677" width="6.5" style="532" customWidth="1"/>
    <col min="8678" max="8678" width="9" style="532"/>
    <col min="8679" max="8679" width="8.125" style="532" customWidth="1"/>
    <col min="8680" max="8685" width="9" style="532"/>
    <col min="8686" max="8686" width="10.625" style="532" customWidth="1"/>
    <col min="8687" max="8689" width="9" style="532" hidden="1" customWidth="1"/>
    <col min="8690" max="8690" width="21.625" style="532" customWidth="1"/>
    <col min="8691" max="8691" width="11.875" style="532" customWidth="1"/>
    <col min="8692" max="8692" width="18.125" style="532" customWidth="1"/>
    <col min="8693" max="8693" width="9" style="532"/>
    <col min="8694" max="8694" width="16.5" style="532" customWidth="1"/>
    <col min="8695" max="8696" width="9" style="532"/>
    <col min="8697" max="8697" width="13.125" style="532" customWidth="1"/>
    <col min="8698" max="8705" width="9" style="532"/>
    <col min="8706" max="8706" width="9.625" style="532" customWidth="1"/>
    <col min="8707" max="8930" width="9" style="532"/>
    <col min="8931" max="8931" width="17.875" style="532" customWidth="1"/>
    <col min="8932" max="8932" width="7.375" style="532" customWidth="1"/>
    <col min="8933" max="8933" width="6.5" style="532" customWidth="1"/>
    <col min="8934" max="8934" width="9" style="532"/>
    <col min="8935" max="8935" width="8.125" style="532" customWidth="1"/>
    <col min="8936" max="8941" width="9" style="532"/>
    <col min="8942" max="8942" width="10.625" style="532" customWidth="1"/>
    <col min="8943" max="8945" width="9" style="532" hidden="1" customWidth="1"/>
    <col min="8946" max="8946" width="21.625" style="532" customWidth="1"/>
    <col min="8947" max="8947" width="11.875" style="532" customWidth="1"/>
    <col min="8948" max="8948" width="18.125" style="532" customWidth="1"/>
    <col min="8949" max="8949" width="9" style="532"/>
    <col min="8950" max="8950" width="16.5" style="532" customWidth="1"/>
    <col min="8951" max="8952" width="9" style="532"/>
    <col min="8953" max="8953" width="13.125" style="532" customWidth="1"/>
    <col min="8954" max="8961" width="9" style="532"/>
    <col min="8962" max="8962" width="9.625" style="532" customWidth="1"/>
    <col min="8963" max="9186" width="9" style="532"/>
    <col min="9187" max="9187" width="17.875" style="532" customWidth="1"/>
    <col min="9188" max="9188" width="7.375" style="532" customWidth="1"/>
    <col min="9189" max="9189" width="6.5" style="532" customWidth="1"/>
    <col min="9190" max="9190" width="9" style="532"/>
    <col min="9191" max="9191" width="8.125" style="532" customWidth="1"/>
    <col min="9192" max="9197" width="9" style="532"/>
    <col min="9198" max="9198" width="10.625" style="532" customWidth="1"/>
    <col min="9199" max="9201" width="9" style="532" hidden="1" customWidth="1"/>
    <col min="9202" max="9202" width="21.625" style="532" customWidth="1"/>
    <col min="9203" max="9203" width="11.875" style="532" customWidth="1"/>
    <col min="9204" max="9204" width="18.125" style="532" customWidth="1"/>
    <col min="9205" max="9205" width="9" style="532"/>
    <col min="9206" max="9206" width="16.5" style="532" customWidth="1"/>
    <col min="9207" max="9208" width="9" style="532"/>
    <col min="9209" max="9209" width="13.125" style="532" customWidth="1"/>
    <col min="9210" max="9217" width="9" style="532"/>
    <col min="9218" max="9218" width="9.625" style="532" customWidth="1"/>
    <col min="9219" max="9442" width="9" style="532"/>
    <col min="9443" max="9443" width="17.875" style="532" customWidth="1"/>
    <col min="9444" max="9444" width="7.375" style="532" customWidth="1"/>
    <col min="9445" max="9445" width="6.5" style="532" customWidth="1"/>
    <col min="9446" max="9446" width="9" style="532"/>
    <col min="9447" max="9447" width="8.125" style="532" customWidth="1"/>
    <col min="9448" max="9453" width="9" style="532"/>
    <col min="9454" max="9454" width="10.625" style="532" customWidth="1"/>
    <col min="9455" max="9457" width="9" style="532" hidden="1" customWidth="1"/>
    <col min="9458" max="9458" width="21.625" style="532" customWidth="1"/>
    <col min="9459" max="9459" width="11.875" style="532" customWidth="1"/>
    <col min="9460" max="9460" width="18.125" style="532" customWidth="1"/>
    <col min="9461" max="9461" width="9" style="532"/>
    <col min="9462" max="9462" width="16.5" style="532" customWidth="1"/>
    <col min="9463" max="9464" width="9" style="532"/>
    <col min="9465" max="9465" width="13.125" style="532" customWidth="1"/>
    <col min="9466" max="9473" width="9" style="532"/>
    <col min="9474" max="9474" width="9.625" style="532" customWidth="1"/>
    <col min="9475" max="9698" width="9" style="532"/>
    <col min="9699" max="9699" width="17.875" style="532" customWidth="1"/>
    <col min="9700" max="9700" width="7.375" style="532" customWidth="1"/>
    <col min="9701" max="9701" width="6.5" style="532" customWidth="1"/>
    <col min="9702" max="9702" width="9" style="532"/>
    <col min="9703" max="9703" width="8.125" style="532" customWidth="1"/>
    <col min="9704" max="9709" width="9" style="532"/>
    <col min="9710" max="9710" width="10.625" style="532" customWidth="1"/>
    <col min="9711" max="9713" width="9" style="532" hidden="1" customWidth="1"/>
    <col min="9714" max="9714" width="21.625" style="532" customWidth="1"/>
    <col min="9715" max="9715" width="11.875" style="532" customWidth="1"/>
    <col min="9716" max="9716" width="18.125" style="532" customWidth="1"/>
    <col min="9717" max="9717" width="9" style="532"/>
    <col min="9718" max="9718" width="16.5" style="532" customWidth="1"/>
    <col min="9719" max="9720" width="9" style="532"/>
    <col min="9721" max="9721" width="13.125" style="532" customWidth="1"/>
    <col min="9722" max="9729" width="9" style="532"/>
    <col min="9730" max="9730" width="9.625" style="532" customWidth="1"/>
    <col min="9731" max="9954" width="9" style="532"/>
    <col min="9955" max="9955" width="17.875" style="532" customWidth="1"/>
    <col min="9956" max="9956" width="7.375" style="532" customWidth="1"/>
    <col min="9957" max="9957" width="6.5" style="532" customWidth="1"/>
    <col min="9958" max="9958" width="9" style="532"/>
    <col min="9959" max="9959" width="8.125" style="532" customWidth="1"/>
    <col min="9960" max="9965" width="9" style="532"/>
    <col min="9966" max="9966" width="10.625" style="532" customWidth="1"/>
    <col min="9967" max="9969" width="9" style="532" hidden="1" customWidth="1"/>
    <col min="9970" max="9970" width="21.625" style="532" customWidth="1"/>
    <col min="9971" max="9971" width="11.875" style="532" customWidth="1"/>
    <col min="9972" max="9972" width="18.125" style="532" customWidth="1"/>
    <col min="9973" max="9973" width="9" style="532"/>
    <col min="9974" max="9974" width="16.5" style="532" customWidth="1"/>
    <col min="9975" max="9976" width="9" style="532"/>
    <col min="9977" max="9977" width="13.125" style="532" customWidth="1"/>
    <col min="9978" max="9985" width="9" style="532"/>
    <col min="9986" max="9986" width="9.625" style="532" customWidth="1"/>
    <col min="9987" max="10210" width="9" style="532"/>
    <col min="10211" max="10211" width="17.875" style="532" customWidth="1"/>
    <col min="10212" max="10212" width="7.375" style="532" customWidth="1"/>
    <col min="10213" max="10213" width="6.5" style="532" customWidth="1"/>
    <col min="10214" max="10214" width="9" style="532"/>
    <col min="10215" max="10215" width="8.125" style="532" customWidth="1"/>
    <col min="10216" max="10221" width="9" style="532"/>
    <col min="10222" max="10222" width="10.625" style="532" customWidth="1"/>
    <col min="10223" max="10225" width="9" style="532" hidden="1" customWidth="1"/>
    <col min="10226" max="10226" width="21.625" style="532" customWidth="1"/>
    <col min="10227" max="10227" width="11.875" style="532" customWidth="1"/>
    <col min="10228" max="10228" width="18.125" style="532" customWidth="1"/>
    <col min="10229" max="10229" width="9" style="532"/>
    <col min="10230" max="10230" width="16.5" style="532" customWidth="1"/>
    <col min="10231" max="10232" width="9" style="532"/>
    <col min="10233" max="10233" width="13.125" style="532" customWidth="1"/>
    <col min="10234" max="10241" width="9" style="532"/>
    <col min="10242" max="10242" width="9.625" style="532" customWidth="1"/>
    <col min="10243" max="10466" width="9" style="532"/>
    <col min="10467" max="10467" width="17.875" style="532" customWidth="1"/>
    <col min="10468" max="10468" width="7.375" style="532" customWidth="1"/>
    <col min="10469" max="10469" width="6.5" style="532" customWidth="1"/>
    <col min="10470" max="10470" width="9" style="532"/>
    <col min="10471" max="10471" width="8.125" style="532" customWidth="1"/>
    <col min="10472" max="10477" width="9" style="532"/>
    <col min="10478" max="10478" width="10.625" style="532" customWidth="1"/>
    <col min="10479" max="10481" width="9" style="532" hidden="1" customWidth="1"/>
    <col min="10482" max="10482" width="21.625" style="532" customWidth="1"/>
    <col min="10483" max="10483" width="11.875" style="532" customWidth="1"/>
    <col min="10484" max="10484" width="18.125" style="532" customWidth="1"/>
    <col min="10485" max="10485" width="9" style="532"/>
    <col min="10486" max="10486" width="16.5" style="532" customWidth="1"/>
    <col min="10487" max="10488" width="9" style="532"/>
    <col min="10489" max="10489" width="13.125" style="532" customWidth="1"/>
    <col min="10490" max="10497" width="9" style="532"/>
    <col min="10498" max="10498" width="9.625" style="532" customWidth="1"/>
    <col min="10499" max="10722" width="9" style="532"/>
    <col min="10723" max="10723" width="17.875" style="532" customWidth="1"/>
    <col min="10724" max="10724" width="7.375" style="532" customWidth="1"/>
    <col min="10725" max="10725" width="6.5" style="532" customWidth="1"/>
    <col min="10726" max="10726" width="9" style="532"/>
    <col min="10727" max="10727" width="8.125" style="532" customWidth="1"/>
    <col min="10728" max="10733" width="9" style="532"/>
    <col min="10734" max="10734" width="10.625" style="532" customWidth="1"/>
    <col min="10735" max="10737" width="9" style="532" hidden="1" customWidth="1"/>
    <col min="10738" max="10738" width="21.625" style="532" customWidth="1"/>
    <col min="10739" max="10739" width="11.875" style="532" customWidth="1"/>
    <col min="10740" max="10740" width="18.125" style="532" customWidth="1"/>
    <col min="10741" max="10741" width="9" style="532"/>
    <col min="10742" max="10742" width="16.5" style="532" customWidth="1"/>
    <col min="10743" max="10744" width="9" style="532"/>
    <col min="10745" max="10745" width="13.125" style="532" customWidth="1"/>
    <col min="10746" max="10753" width="9" style="532"/>
    <col min="10754" max="10754" width="9.625" style="532" customWidth="1"/>
    <col min="10755" max="10978" width="9" style="532"/>
    <col min="10979" max="10979" width="17.875" style="532" customWidth="1"/>
    <col min="10980" max="10980" width="7.375" style="532" customWidth="1"/>
    <col min="10981" max="10981" width="6.5" style="532" customWidth="1"/>
    <col min="10982" max="10982" width="9" style="532"/>
    <col min="10983" max="10983" width="8.125" style="532" customWidth="1"/>
    <col min="10984" max="10989" width="9" style="532"/>
    <col min="10990" max="10990" width="10.625" style="532" customWidth="1"/>
    <col min="10991" max="10993" width="9" style="532" hidden="1" customWidth="1"/>
    <col min="10994" max="10994" width="21.625" style="532" customWidth="1"/>
    <col min="10995" max="10995" width="11.875" style="532" customWidth="1"/>
    <col min="10996" max="10996" width="18.125" style="532" customWidth="1"/>
    <col min="10997" max="10997" width="9" style="532"/>
    <col min="10998" max="10998" width="16.5" style="532" customWidth="1"/>
    <col min="10999" max="11000" width="9" style="532"/>
    <col min="11001" max="11001" width="13.125" style="532" customWidth="1"/>
    <col min="11002" max="11009" width="9" style="532"/>
    <col min="11010" max="11010" width="9.625" style="532" customWidth="1"/>
    <col min="11011" max="11234" width="9" style="532"/>
    <col min="11235" max="11235" width="17.875" style="532" customWidth="1"/>
    <col min="11236" max="11236" width="7.375" style="532" customWidth="1"/>
    <col min="11237" max="11237" width="6.5" style="532" customWidth="1"/>
    <col min="11238" max="11238" width="9" style="532"/>
    <col min="11239" max="11239" width="8.125" style="532" customWidth="1"/>
    <col min="11240" max="11245" width="9" style="532"/>
    <col min="11246" max="11246" width="10.625" style="532" customWidth="1"/>
    <col min="11247" max="11249" width="9" style="532" hidden="1" customWidth="1"/>
    <col min="11250" max="11250" width="21.625" style="532" customWidth="1"/>
    <col min="11251" max="11251" width="11.875" style="532" customWidth="1"/>
    <col min="11252" max="11252" width="18.125" style="532" customWidth="1"/>
    <col min="11253" max="11253" width="9" style="532"/>
    <col min="11254" max="11254" width="16.5" style="532" customWidth="1"/>
    <col min="11255" max="11256" width="9" style="532"/>
    <col min="11257" max="11257" width="13.125" style="532" customWidth="1"/>
    <col min="11258" max="11265" width="9" style="532"/>
    <col min="11266" max="11266" width="9.625" style="532" customWidth="1"/>
    <col min="11267" max="11490" width="9" style="532"/>
    <col min="11491" max="11491" width="17.875" style="532" customWidth="1"/>
    <col min="11492" max="11492" width="7.375" style="532" customWidth="1"/>
    <col min="11493" max="11493" width="6.5" style="532" customWidth="1"/>
    <col min="11494" max="11494" width="9" style="532"/>
    <col min="11495" max="11495" width="8.125" style="532" customWidth="1"/>
    <col min="11496" max="11501" width="9" style="532"/>
    <col min="11502" max="11502" width="10.625" style="532" customWidth="1"/>
    <col min="11503" max="11505" width="9" style="532" hidden="1" customWidth="1"/>
    <col min="11506" max="11506" width="21.625" style="532" customWidth="1"/>
    <col min="11507" max="11507" width="11.875" style="532" customWidth="1"/>
    <col min="11508" max="11508" width="18.125" style="532" customWidth="1"/>
    <col min="11509" max="11509" width="9" style="532"/>
    <col min="11510" max="11510" width="16.5" style="532" customWidth="1"/>
    <col min="11511" max="11512" width="9" style="532"/>
    <col min="11513" max="11513" width="13.125" style="532" customWidth="1"/>
    <col min="11514" max="11521" width="9" style="532"/>
    <col min="11522" max="11522" width="9.625" style="532" customWidth="1"/>
    <col min="11523" max="11746" width="9" style="532"/>
    <col min="11747" max="11747" width="17.875" style="532" customWidth="1"/>
    <col min="11748" max="11748" width="7.375" style="532" customWidth="1"/>
    <col min="11749" max="11749" width="6.5" style="532" customWidth="1"/>
    <col min="11750" max="11750" width="9" style="532"/>
    <col min="11751" max="11751" width="8.125" style="532" customWidth="1"/>
    <col min="11752" max="11757" width="9" style="532"/>
    <col min="11758" max="11758" width="10.625" style="532" customWidth="1"/>
    <col min="11759" max="11761" width="9" style="532" hidden="1" customWidth="1"/>
    <col min="11762" max="11762" width="21.625" style="532" customWidth="1"/>
    <col min="11763" max="11763" width="11.875" style="532" customWidth="1"/>
    <col min="11764" max="11764" width="18.125" style="532" customWidth="1"/>
    <col min="11765" max="11765" width="9" style="532"/>
    <col min="11766" max="11766" width="16.5" style="532" customWidth="1"/>
    <col min="11767" max="11768" width="9" style="532"/>
    <col min="11769" max="11769" width="13.125" style="532" customWidth="1"/>
    <col min="11770" max="11777" width="9" style="532"/>
    <col min="11778" max="11778" width="9.625" style="532" customWidth="1"/>
    <col min="11779" max="12002" width="9" style="532"/>
    <col min="12003" max="12003" width="17.875" style="532" customWidth="1"/>
    <col min="12004" max="12004" width="7.375" style="532" customWidth="1"/>
    <col min="12005" max="12005" width="6.5" style="532" customWidth="1"/>
    <col min="12006" max="12006" width="9" style="532"/>
    <col min="12007" max="12007" width="8.125" style="532" customWidth="1"/>
    <col min="12008" max="12013" width="9" style="532"/>
    <col min="12014" max="12014" width="10.625" style="532" customWidth="1"/>
    <col min="12015" max="12017" width="9" style="532" hidden="1" customWidth="1"/>
    <col min="12018" max="12018" width="21.625" style="532" customWidth="1"/>
    <col min="12019" max="12019" width="11.875" style="532" customWidth="1"/>
    <col min="12020" max="12020" width="18.125" style="532" customWidth="1"/>
    <col min="12021" max="12021" width="9" style="532"/>
    <col min="12022" max="12022" width="16.5" style="532" customWidth="1"/>
    <col min="12023" max="12024" width="9" style="532"/>
    <col min="12025" max="12025" width="13.125" style="532" customWidth="1"/>
    <col min="12026" max="12033" width="9" style="532"/>
    <col min="12034" max="12034" width="9.625" style="532" customWidth="1"/>
    <col min="12035" max="12258" width="9" style="532"/>
    <col min="12259" max="12259" width="17.875" style="532" customWidth="1"/>
    <col min="12260" max="12260" width="7.375" style="532" customWidth="1"/>
    <col min="12261" max="12261" width="6.5" style="532" customWidth="1"/>
    <col min="12262" max="12262" width="9" style="532"/>
    <col min="12263" max="12263" width="8.125" style="532" customWidth="1"/>
    <col min="12264" max="12269" width="9" style="532"/>
    <col min="12270" max="12270" width="10.625" style="532" customWidth="1"/>
    <col min="12271" max="12273" width="9" style="532" hidden="1" customWidth="1"/>
    <col min="12274" max="12274" width="21.625" style="532" customWidth="1"/>
    <col min="12275" max="12275" width="11.875" style="532" customWidth="1"/>
    <col min="12276" max="12276" width="18.125" style="532" customWidth="1"/>
    <col min="12277" max="12277" width="9" style="532"/>
    <col min="12278" max="12278" width="16.5" style="532" customWidth="1"/>
    <col min="12279" max="12280" width="9" style="532"/>
    <col min="12281" max="12281" width="13.125" style="532" customWidth="1"/>
    <col min="12282" max="12289" width="9" style="532"/>
    <col min="12290" max="12290" width="9.625" style="532" customWidth="1"/>
    <col min="12291" max="12514" width="9" style="532"/>
    <col min="12515" max="12515" width="17.875" style="532" customWidth="1"/>
    <col min="12516" max="12516" width="7.375" style="532" customWidth="1"/>
    <col min="12517" max="12517" width="6.5" style="532" customWidth="1"/>
    <col min="12518" max="12518" width="9" style="532"/>
    <col min="12519" max="12519" width="8.125" style="532" customWidth="1"/>
    <col min="12520" max="12525" width="9" style="532"/>
    <col min="12526" max="12526" width="10.625" style="532" customWidth="1"/>
    <col min="12527" max="12529" width="9" style="532" hidden="1" customWidth="1"/>
    <col min="12530" max="12530" width="21.625" style="532" customWidth="1"/>
    <col min="12531" max="12531" width="11.875" style="532" customWidth="1"/>
    <col min="12532" max="12532" width="18.125" style="532" customWidth="1"/>
    <col min="12533" max="12533" width="9" style="532"/>
    <col min="12534" max="12534" width="16.5" style="532" customWidth="1"/>
    <col min="12535" max="12536" width="9" style="532"/>
    <col min="12537" max="12537" width="13.125" style="532" customWidth="1"/>
    <col min="12538" max="12545" width="9" style="532"/>
    <col min="12546" max="12546" width="9.625" style="532" customWidth="1"/>
    <col min="12547" max="12770" width="9" style="532"/>
    <col min="12771" max="12771" width="17.875" style="532" customWidth="1"/>
    <col min="12772" max="12772" width="7.375" style="532" customWidth="1"/>
    <col min="12773" max="12773" width="6.5" style="532" customWidth="1"/>
    <col min="12774" max="12774" width="9" style="532"/>
    <col min="12775" max="12775" width="8.125" style="532" customWidth="1"/>
    <col min="12776" max="12781" width="9" style="532"/>
    <col min="12782" max="12782" width="10.625" style="532" customWidth="1"/>
    <col min="12783" max="12785" width="9" style="532" hidden="1" customWidth="1"/>
    <col min="12786" max="12786" width="21.625" style="532" customWidth="1"/>
    <col min="12787" max="12787" width="11.875" style="532" customWidth="1"/>
    <col min="12788" max="12788" width="18.125" style="532" customWidth="1"/>
    <col min="12789" max="12789" width="9" style="532"/>
    <col min="12790" max="12790" width="16.5" style="532" customWidth="1"/>
    <col min="12791" max="12792" width="9" style="532"/>
    <col min="12793" max="12793" width="13.125" style="532" customWidth="1"/>
    <col min="12794" max="12801" width="9" style="532"/>
    <col min="12802" max="12802" width="9.625" style="532" customWidth="1"/>
    <col min="12803" max="13026" width="9" style="532"/>
    <col min="13027" max="13027" width="17.875" style="532" customWidth="1"/>
    <col min="13028" max="13028" width="7.375" style="532" customWidth="1"/>
    <col min="13029" max="13029" width="6.5" style="532" customWidth="1"/>
    <col min="13030" max="13030" width="9" style="532"/>
    <col min="13031" max="13031" width="8.125" style="532" customWidth="1"/>
    <col min="13032" max="13037" width="9" style="532"/>
    <col min="13038" max="13038" width="10.625" style="532" customWidth="1"/>
    <col min="13039" max="13041" width="9" style="532" hidden="1" customWidth="1"/>
    <col min="13042" max="13042" width="21.625" style="532" customWidth="1"/>
    <col min="13043" max="13043" width="11.875" style="532" customWidth="1"/>
    <col min="13044" max="13044" width="18.125" style="532" customWidth="1"/>
    <col min="13045" max="13045" width="9" style="532"/>
    <col min="13046" max="13046" width="16.5" style="532" customWidth="1"/>
    <col min="13047" max="13048" width="9" style="532"/>
    <col min="13049" max="13049" width="13.125" style="532" customWidth="1"/>
    <col min="13050" max="13057" width="9" style="532"/>
    <col min="13058" max="13058" width="9.625" style="532" customWidth="1"/>
    <col min="13059" max="13282" width="9" style="532"/>
    <col min="13283" max="13283" width="17.875" style="532" customWidth="1"/>
    <col min="13284" max="13284" width="7.375" style="532" customWidth="1"/>
    <col min="13285" max="13285" width="6.5" style="532" customWidth="1"/>
    <col min="13286" max="13286" width="9" style="532"/>
    <col min="13287" max="13287" width="8.125" style="532" customWidth="1"/>
    <col min="13288" max="13293" width="9" style="532"/>
    <col min="13294" max="13294" width="10.625" style="532" customWidth="1"/>
    <col min="13295" max="13297" width="9" style="532" hidden="1" customWidth="1"/>
    <col min="13298" max="13298" width="21.625" style="532" customWidth="1"/>
    <col min="13299" max="13299" width="11.875" style="532" customWidth="1"/>
    <col min="13300" max="13300" width="18.125" style="532" customWidth="1"/>
    <col min="13301" max="13301" width="9" style="532"/>
    <col min="13302" max="13302" width="16.5" style="532" customWidth="1"/>
    <col min="13303" max="13304" width="9" style="532"/>
    <col min="13305" max="13305" width="13.125" style="532" customWidth="1"/>
    <col min="13306" max="13313" width="9" style="532"/>
    <col min="13314" max="13314" width="9.625" style="532" customWidth="1"/>
    <col min="13315" max="13538" width="9" style="532"/>
    <col min="13539" max="13539" width="17.875" style="532" customWidth="1"/>
    <col min="13540" max="13540" width="7.375" style="532" customWidth="1"/>
    <col min="13541" max="13541" width="6.5" style="532" customWidth="1"/>
    <col min="13542" max="13542" width="9" style="532"/>
    <col min="13543" max="13543" width="8.125" style="532" customWidth="1"/>
    <col min="13544" max="13549" width="9" style="532"/>
    <col min="13550" max="13550" width="10.625" style="532" customWidth="1"/>
    <col min="13551" max="13553" width="9" style="532" hidden="1" customWidth="1"/>
    <col min="13554" max="13554" width="21.625" style="532" customWidth="1"/>
    <col min="13555" max="13555" width="11.875" style="532" customWidth="1"/>
    <col min="13556" max="13556" width="18.125" style="532" customWidth="1"/>
    <col min="13557" max="13557" width="9" style="532"/>
    <col min="13558" max="13558" width="16.5" style="532" customWidth="1"/>
    <col min="13559" max="13560" width="9" style="532"/>
    <col min="13561" max="13561" width="13.125" style="532" customWidth="1"/>
    <col min="13562" max="13569" width="9" style="532"/>
    <col min="13570" max="13570" width="9.625" style="532" customWidth="1"/>
    <col min="13571" max="13794" width="9" style="532"/>
    <col min="13795" max="13795" width="17.875" style="532" customWidth="1"/>
    <col min="13796" max="13796" width="7.375" style="532" customWidth="1"/>
    <col min="13797" max="13797" width="6.5" style="532" customWidth="1"/>
    <col min="13798" max="13798" width="9" style="532"/>
    <col min="13799" max="13799" width="8.125" style="532" customWidth="1"/>
    <col min="13800" max="13805" width="9" style="532"/>
    <col min="13806" max="13806" width="10.625" style="532" customWidth="1"/>
    <col min="13807" max="13809" width="9" style="532" hidden="1" customWidth="1"/>
    <col min="13810" max="13810" width="21.625" style="532" customWidth="1"/>
    <col min="13811" max="13811" width="11.875" style="532" customWidth="1"/>
    <col min="13812" max="13812" width="18.125" style="532" customWidth="1"/>
    <col min="13813" max="13813" width="9" style="532"/>
    <col min="13814" max="13814" width="16.5" style="532" customWidth="1"/>
    <col min="13815" max="13816" width="9" style="532"/>
    <col min="13817" max="13817" width="13.125" style="532" customWidth="1"/>
    <col min="13818" max="13825" width="9" style="532"/>
    <col min="13826" max="13826" width="9.625" style="532" customWidth="1"/>
    <col min="13827" max="14050" width="9" style="532"/>
    <col min="14051" max="14051" width="17.875" style="532" customWidth="1"/>
    <col min="14052" max="14052" width="7.375" style="532" customWidth="1"/>
    <col min="14053" max="14053" width="6.5" style="532" customWidth="1"/>
    <col min="14054" max="14054" width="9" style="532"/>
    <col min="14055" max="14055" width="8.125" style="532" customWidth="1"/>
    <col min="14056" max="14061" width="9" style="532"/>
    <col min="14062" max="14062" width="10.625" style="532" customWidth="1"/>
    <col min="14063" max="14065" width="9" style="532" hidden="1" customWidth="1"/>
    <col min="14066" max="14066" width="21.625" style="532" customWidth="1"/>
    <col min="14067" max="14067" width="11.875" style="532" customWidth="1"/>
    <col min="14068" max="14068" width="18.125" style="532" customWidth="1"/>
    <col min="14069" max="14069" width="9" style="532"/>
    <col min="14070" max="14070" width="16.5" style="532" customWidth="1"/>
    <col min="14071" max="14072" width="9" style="532"/>
    <col min="14073" max="14073" width="13.125" style="532" customWidth="1"/>
    <col min="14074" max="14081" width="9" style="532"/>
    <col min="14082" max="14082" width="9.625" style="532" customWidth="1"/>
    <col min="14083" max="14306" width="9" style="532"/>
    <col min="14307" max="14307" width="17.875" style="532" customWidth="1"/>
    <col min="14308" max="14308" width="7.375" style="532" customWidth="1"/>
    <col min="14309" max="14309" width="6.5" style="532" customWidth="1"/>
    <col min="14310" max="14310" width="9" style="532"/>
    <col min="14311" max="14311" width="8.125" style="532" customWidth="1"/>
    <col min="14312" max="14317" width="9" style="532"/>
    <col min="14318" max="14318" width="10.625" style="532" customWidth="1"/>
    <col min="14319" max="14321" width="9" style="532" hidden="1" customWidth="1"/>
    <col min="14322" max="14322" width="21.625" style="532" customWidth="1"/>
    <col min="14323" max="14323" width="11.875" style="532" customWidth="1"/>
    <col min="14324" max="14324" width="18.125" style="532" customWidth="1"/>
    <col min="14325" max="14325" width="9" style="532"/>
    <col min="14326" max="14326" width="16.5" style="532" customWidth="1"/>
    <col min="14327" max="14328" width="9" style="532"/>
    <col min="14329" max="14329" width="13.125" style="532" customWidth="1"/>
    <col min="14330" max="14337" width="9" style="532"/>
    <col min="14338" max="14338" width="9.625" style="532" customWidth="1"/>
    <col min="14339" max="14562" width="9" style="532"/>
    <col min="14563" max="14563" width="17.875" style="532" customWidth="1"/>
    <col min="14564" max="14564" width="7.375" style="532" customWidth="1"/>
    <col min="14565" max="14565" width="6.5" style="532" customWidth="1"/>
    <col min="14566" max="14566" width="9" style="532"/>
    <col min="14567" max="14567" width="8.125" style="532" customWidth="1"/>
    <col min="14568" max="14573" width="9" style="532"/>
    <col min="14574" max="14574" width="10.625" style="532" customWidth="1"/>
    <col min="14575" max="14577" width="9" style="532" hidden="1" customWidth="1"/>
    <col min="14578" max="14578" width="21.625" style="532" customWidth="1"/>
    <col min="14579" max="14579" width="11.875" style="532" customWidth="1"/>
    <col min="14580" max="14580" width="18.125" style="532" customWidth="1"/>
    <col min="14581" max="14581" width="9" style="532"/>
    <col min="14582" max="14582" width="16.5" style="532" customWidth="1"/>
    <col min="14583" max="14584" width="9" style="532"/>
    <col min="14585" max="14585" width="13.125" style="532" customWidth="1"/>
    <col min="14586" max="14593" width="9" style="532"/>
    <col min="14594" max="14594" width="9.625" style="532" customWidth="1"/>
    <col min="14595" max="14818" width="9" style="532"/>
    <col min="14819" max="14819" width="17.875" style="532" customWidth="1"/>
    <col min="14820" max="14820" width="7.375" style="532" customWidth="1"/>
    <col min="14821" max="14821" width="6.5" style="532" customWidth="1"/>
    <col min="14822" max="14822" width="9" style="532"/>
    <col min="14823" max="14823" width="8.125" style="532" customWidth="1"/>
    <col min="14824" max="14829" width="9" style="532"/>
    <col min="14830" max="14830" width="10.625" style="532" customWidth="1"/>
    <col min="14831" max="14833" width="9" style="532" hidden="1" customWidth="1"/>
    <col min="14834" max="14834" width="21.625" style="532" customWidth="1"/>
    <col min="14835" max="14835" width="11.875" style="532" customWidth="1"/>
    <col min="14836" max="14836" width="18.125" style="532" customWidth="1"/>
    <col min="14837" max="14837" width="9" style="532"/>
    <col min="14838" max="14838" width="16.5" style="532" customWidth="1"/>
    <col min="14839" max="14840" width="9" style="532"/>
    <col min="14841" max="14841" width="13.125" style="532" customWidth="1"/>
    <col min="14842" max="14849" width="9" style="532"/>
    <col min="14850" max="14850" width="9.625" style="532" customWidth="1"/>
    <col min="14851" max="15074" width="9" style="532"/>
    <col min="15075" max="15075" width="17.875" style="532" customWidth="1"/>
    <col min="15076" max="15076" width="7.375" style="532" customWidth="1"/>
    <col min="15077" max="15077" width="6.5" style="532" customWidth="1"/>
    <col min="15078" max="15078" width="9" style="532"/>
    <col min="15079" max="15079" width="8.125" style="532" customWidth="1"/>
    <col min="15080" max="15085" width="9" style="532"/>
    <col min="15086" max="15086" width="10.625" style="532" customWidth="1"/>
    <col min="15087" max="15089" width="9" style="532" hidden="1" customWidth="1"/>
    <col min="15090" max="15090" width="21.625" style="532" customWidth="1"/>
    <col min="15091" max="15091" width="11.875" style="532" customWidth="1"/>
    <col min="15092" max="15092" width="18.125" style="532" customWidth="1"/>
    <col min="15093" max="15093" width="9" style="532"/>
    <col min="15094" max="15094" width="16.5" style="532" customWidth="1"/>
    <col min="15095" max="15096" width="9" style="532"/>
    <col min="15097" max="15097" width="13.125" style="532" customWidth="1"/>
    <col min="15098" max="15105" width="9" style="532"/>
    <col min="15106" max="15106" width="9.625" style="532" customWidth="1"/>
    <col min="15107" max="15330" width="9" style="532"/>
    <col min="15331" max="15331" width="17.875" style="532" customWidth="1"/>
    <col min="15332" max="15332" width="7.375" style="532" customWidth="1"/>
    <col min="15333" max="15333" width="6.5" style="532" customWidth="1"/>
    <col min="15334" max="15334" width="9" style="532"/>
    <col min="15335" max="15335" width="8.125" style="532" customWidth="1"/>
    <col min="15336" max="15341" width="9" style="532"/>
    <col min="15342" max="15342" width="10.625" style="532" customWidth="1"/>
    <col min="15343" max="15345" width="9" style="532" hidden="1" customWidth="1"/>
    <col min="15346" max="15346" width="21.625" style="532" customWidth="1"/>
    <col min="15347" max="15347" width="11.875" style="532" customWidth="1"/>
    <col min="15348" max="15348" width="18.125" style="532" customWidth="1"/>
    <col min="15349" max="15349" width="9" style="532"/>
    <col min="15350" max="15350" width="16.5" style="532" customWidth="1"/>
    <col min="15351" max="15352" width="9" style="532"/>
    <col min="15353" max="15353" width="13.125" style="532" customWidth="1"/>
    <col min="15354" max="15361" width="9" style="532"/>
    <col min="15362" max="15362" width="9.625" style="532" customWidth="1"/>
    <col min="15363" max="15586" width="9" style="532"/>
    <col min="15587" max="15587" width="17.875" style="532" customWidth="1"/>
    <col min="15588" max="15588" width="7.375" style="532" customWidth="1"/>
    <col min="15589" max="15589" width="6.5" style="532" customWidth="1"/>
    <col min="15590" max="15590" width="9" style="532"/>
    <col min="15591" max="15591" width="8.125" style="532" customWidth="1"/>
    <col min="15592" max="15597" width="9" style="532"/>
    <col min="15598" max="15598" width="10.625" style="532" customWidth="1"/>
    <col min="15599" max="15601" width="9" style="532" hidden="1" customWidth="1"/>
    <col min="15602" max="15602" width="21.625" style="532" customWidth="1"/>
    <col min="15603" max="15603" width="11.875" style="532" customWidth="1"/>
    <col min="15604" max="15604" width="18.125" style="532" customWidth="1"/>
    <col min="15605" max="15605" width="9" style="532"/>
    <col min="15606" max="15606" width="16.5" style="532" customWidth="1"/>
    <col min="15607" max="15608" width="9" style="532"/>
    <col min="15609" max="15609" width="13.125" style="532" customWidth="1"/>
    <col min="15610" max="15617" width="9" style="532"/>
    <col min="15618" max="15618" width="9.625" style="532" customWidth="1"/>
    <col min="15619" max="15842" width="9" style="532"/>
    <col min="15843" max="15843" width="17.875" style="532" customWidth="1"/>
    <col min="15844" max="15844" width="7.375" style="532" customWidth="1"/>
    <col min="15845" max="15845" width="6.5" style="532" customWidth="1"/>
    <col min="15846" max="15846" width="9" style="532"/>
    <col min="15847" max="15847" width="8.125" style="532" customWidth="1"/>
    <col min="15848" max="15853" width="9" style="532"/>
    <col min="15854" max="15854" width="10.625" style="532" customWidth="1"/>
    <col min="15855" max="15857" width="9" style="532" hidden="1" customWidth="1"/>
    <col min="15858" max="15858" width="21.625" style="532" customWidth="1"/>
    <col min="15859" max="15859" width="11.875" style="532" customWidth="1"/>
    <col min="15860" max="15860" width="18.125" style="532" customWidth="1"/>
    <col min="15861" max="15861" width="9" style="532"/>
    <col min="15862" max="15862" width="16.5" style="532" customWidth="1"/>
    <col min="15863" max="15864" width="9" style="532"/>
    <col min="15865" max="15865" width="13.125" style="532" customWidth="1"/>
    <col min="15866" max="15873" width="9" style="532"/>
    <col min="15874" max="15874" width="9.625" style="532" customWidth="1"/>
    <col min="15875" max="16098" width="9" style="532"/>
    <col min="16099" max="16099" width="17.875" style="532" customWidth="1"/>
    <col min="16100" max="16100" width="7.375" style="532" customWidth="1"/>
    <col min="16101" max="16101" width="6.5" style="532" customWidth="1"/>
    <col min="16102" max="16102" width="9" style="532"/>
    <col min="16103" max="16103" width="8.125" style="532" customWidth="1"/>
    <col min="16104" max="16109" width="9" style="532"/>
    <col min="16110" max="16110" width="10.625" style="532" customWidth="1"/>
    <col min="16111" max="16113" width="9" style="532" hidden="1" customWidth="1"/>
    <col min="16114" max="16114" width="21.625" style="532" customWidth="1"/>
    <col min="16115" max="16115" width="11.875" style="532" customWidth="1"/>
    <col min="16116" max="16116" width="18.125" style="532" customWidth="1"/>
    <col min="16117" max="16117" width="9" style="532"/>
    <col min="16118" max="16118" width="16.5" style="532" customWidth="1"/>
    <col min="16119" max="16120" width="9" style="532"/>
    <col min="16121" max="16121" width="13.125" style="532" customWidth="1"/>
    <col min="16122" max="16129" width="9" style="532"/>
    <col min="16130" max="16130" width="9.625" style="532" customWidth="1"/>
    <col min="16131" max="16353" width="9" style="532"/>
    <col min="16354" max="16384" width="9" style="534"/>
  </cols>
  <sheetData>
    <row r="1" spans="1:13" ht="23.25">
      <c r="A1" s="1051" t="s">
        <v>1656</v>
      </c>
      <c r="B1" s="1051"/>
      <c r="C1" s="1051"/>
      <c r="D1" s="1051"/>
      <c r="E1" s="1052"/>
      <c r="F1" s="1051"/>
      <c r="G1" s="1051"/>
      <c r="H1" s="1051"/>
      <c r="I1" s="1051"/>
      <c r="J1" s="1051"/>
      <c r="K1" s="1051"/>
      <c r="L1" s="1051"/>
      <c r="M1" s="1051"/>
    </row>
    <row r="2" spans="1:13">
      <c r="A2" s="1053" t="str">
        <f>'1资产基础法汇总（万元）'!A2</f>
        <v>评估基准日：2022年4月26日</v>
      </c>
      <c r="B2" s="1053"/>
      <c r="C2" s="1053"/>
      <c r="D2" s="1053"/>
      <c r="E2" s="1054"/>
      <c r="F2" s="1053"/>
      <c r="G2" s="1055"/>
      <c r="H2" s="1055"/>
      <c r="I2" s="1055"/>
      <c r="J2" s="1055"/>
      <c r="K2" s="1055"/>
      <c r="L2" s="1055"/>
      <c r="M2" s="1055"/>
    </row>
    <row r="3" spans="1:13">
      <c r="A3" s="535"/>
      <c r="B3" s="535"/>
      <c r="C3" s="535"/>
      <c r="D3" s="535"/>
      <c r="E3" s="536"/>
      <c r="F3" s="535"/>
      <c r="G3" s="537"/>
      <c r="H3" s="537"/>
      <c r="I3" s="537"/>
      <c r="J3" s="537"/>
      <c r="K3" s="537"/>
      <c r="L3" s="1056" t="s">
        <v>1657</v>
      </c>
      <c r="M3" s="1056"/>
    </row>
    <row r="4" spans="1:13">
      <c r="A4" s="535"/>
      <c r="B4" s="535"/>
      <c r="C4" s="535"/>
      <c r="D4" s="535"/>
      <c r="E4" s="536"/>
      <c r="F4" s="535"/>
      <c r="G4" s="537"/>
      <c r="H4" s="537"/>
      <c r="I4" s="537"/>
      <c r="J4" s="537"/>
      <c r="K4" s="537"/>
      <c r="L4" s="550"/>
      <c r="M4" s="550"/>
    </row>
    <row r="5" spans="1:13">
      <c r="A5" s="538" t="str">
        <f>基本情况!B2</f>
        <v>产权持有单位：瓮福（集团）有限责任公司</v>
      </c>
      <c r="B5" s="538"/>
      <c r="C5" s="537"/>
      <c r="D5" s="537"/>
      <c r="E5" s="539"/>
      <c r="F5" s="540"/>
      <c r="G5" s="540"/>
      <c r="H5" s="540"/>
      <c r="I5" s="540"/>
      <c r="J5" s="540"/>
      <c r="K5" s="540"/>
      <c r="L5" s="540"/>
      <c r="M5" s="551" t="s">
        <v>247</v>
      </c>
    </row>
    <row r="6" spans="1:13">
      <c r="A6" s="1061" t="s">
        <v>370</v>
      </c>
      <c r="B6" s="1062" t="s">
        <v>1658</v>
      </c>
      <c r="C6" s="1063" t="s">
        <v>1659</v>
      </c>
      <c r="D6" s="1063" t="s">
        <v>562</v>
      </c>
      <c r="E6" s="1064" t="s">
        <v>1660</v>
      </c>
      <c r="F6" s="1063" t="s">
        <v>567</v>
      </c>
      <c r="G6" s="1057" t="s">
        <v>221</v>
      </c>
      <c r="H6" s="1057"/>
      <c r="I6" s="1058" t="s">
        <v>222</v>
      </c>
      <c r="J6" s="1058"/>
      <c r="K6" s="1058"/>
      <c r="L6" s="1058" t="s">
        <v>224</v>
      </c>
      <c r="M6" s="1066" t="s">
        <v>378</v>
      </c>
    </row>
    <row r="7" spans="1:13">
      <c r="A7" s="1061"/>
      <c r="B7" s="1062"/>
      <c r="C7" s="1061"/>
      <c r="D7" s="1061"/>
      <c r="E7" s="1065"/>
      <c r="F7" s="1063"/>
      <c r="G7" s="541" t="s">
        <v>1661</v>
      </c>
      <c r="H7" s="541" t="s">
        <v>1662</v>
      </c>
      <c r="I7" s="552" t="s">
        <v>1661</v>
      </c>
      <c r="J7" s="553" t="s">
        <v>1663</v>
      </c>
      <c r="K7" s="552" t="s">
        <v>1662</v>
      </c>
      <c r="L7" s="1058"/>
      <c r="M7" s="1066"/>
    </row>
    <row r="8" spans="1:13" ht="22.5" customHeight="1">
      <c r="A8" s="542"/>
      <c r="B8" s="543"/>
      <c r="C8" s="544"/>
      <c r="D8" s="544"/>
      <c r="E8" s="545"/>
      <c r="F8" s="544"/>
      <c r="G8" s="546"/>
      <c r="H8" s="546"/>
      <c r="I8" s="546"/>
      <c r="J8" s="546"/>
      <c r="K8" s="546"/>
      <c r="L8" s="60"/>
      <c r="M8" s="554"/>
    </row>
    <row r="9" spans="1:13" ht="22.5" customHeight="1">
      <c r="A9" s="542"/>
      <c r="B9" s="543"/>
      <c r="C9" s="544"/>
      <c r="D9" s="544"/>
      <c r="E9" s="545"/>
      <c r="F9" s="544"/>
      <c r="G9" s="546"/>
      <c r="H9" s="546"/>
      <c r="I9" s="546"/>
      <c r="J9" s="546"/>
      <c r="K9" s="546"/>
      <c r="L9" s="60"/>
      <c r="M9" s="554"/>
    </row>
    <row r="10" spans="1:13" ht="22.5" customHeight="1">
      <c r="A10" s="542"/>
      <c r="B10" s="543"/>
      <c r="C10" s="544"/>
      <c r="D10" s="544"/>
      <c r="E10" s="545"/>
      <c r="F10" s="544"/>
      <c r="G10" s="546"/>
      <c r="H10" s="546"/>
      <c r="I10" s="546"/>
      <c r="J10" s="546"/>
      <c r="K10" s="546"/>
      <c r="L10" s="60"/>
      <c r="M10" s="554"/>
    </row>
    <row r="11" spans="1:13" ht="22.5" customHeight="1">
      <c r="A11" s="542"/>
      <c r="B11" s="543"/>
      <c r="C11" s="544"/>
      <c r="D11" s="544"/>
      <c r="E11" s="545"/>
      <c r="F11" s="544"/>
      <c r="G11" s="546"/>
      <c r="H11" s="546"/>
      <c r="I11" s="546"/>
      <c r="J11" s="546"/>
      <c r="K11" s="546"/>
      <c r="L11" s="60"/>
      <c r="M11" s="554"/>
    </row>
    <row r="12" spans="1:13" ht="22.5" customHeight="1">
      <c r="A12" s="542"/>
      <c r="B12" s="543"/>
      <c r="C12" s="544"/>
      <c r="D12" s="544"/>
      <c r="E12" s="545"/>
      <c r="F12" s="544"/>
      <c r="G12" s="546"/>
      <c r="H12" s="546"/>
      <c r="I12" s="546"/>
      <c r="J12" s="546"/>
      <c r="K12" s="546"/>
      <c r="L12" s="60"/>
      <c r="M12" s="554"/>
    </row>
    <row r="13" spans="1:13" ht="22.5" customHeight="1">
      <c r="A13" s="542"/>
      <c r="B13" s="543"/>
      <c r="C13" s="544"/>
      <c r="D13" s="544"/>
      <c r="E13" s="545"/>
      <c r="F13" s="544"/>
      <c r="G13" s="546"/>
      <c r="H13" s="546"/>
      <c r="I13" s="546"/>
      <c r="J13" s="546"/>
      <c r="K13" s="546"/>
      <c r="L13" s="60"/>
      <c r="M13" s="554"/>
    </row>
    <row r="14" spans="1:13" ht="22.5" customHeight="1">
      <c r="A14" s="542"/>
      <c r="B14" s="543"/>
      <c r="C14" s="544"/>
      <c r="D14" s="544"/>
      <c r="E14" s="545"/>
      <c r="F14" s="544"/>
      <c r="G14" s="546"/>
      <c r="H14" s="546"/>
      <c r="I14" s="546"/>
      <c r="J14" s="546"/>
      <c r="K14" s="546"/>
      <c r="L14" s="60"/>
      <c r="M14" s="554"/>
    </row>
    <row r="15" spans="1:13" ht="22.5" customHeight="1">
      <c r="A15" s="542"/>
      <c r="B15" s="543"/>
      <c r="C15" s="544"/>
      <c r="D15" s="544"/>
      <c r="E15" s="545"/>
      <c r="F15" s="544"/>
      <c r="G15" s="546"/>
      <c r="H15" s="546"/>
      <c r="I15" s="546"/>
      <c r="J15" s="546"/>
      <c r="K15" s="546"/>
      <c r="L15" s="60"/>
      <c r="M15" s="554"/>
    </row>
    <row r="16" spans="1:13" ht="22.5" customHeight="1">
      <c r="A16" s="542"/>
      <c r="B16" s="543"/>
      <c r="C16" s="544"/>
      <c r="D16" s="544"/>
      <c r="E16" s="545"/>
      <c r="F16" s="544"/>
      <c r="G16" s="546"/>
      <c r="H16" s="546"/>
      <c r="I16" s="546"/>
      <c r="J16" s="546"/>
      <c r="K16" s="546"/>
      <c r="L16" s="60"/>
      <c r="M16" s="554"/>
    </row>
    <row r="17" spans="1:13" ht="22.5" customHeight="1">
      <c r="A17" s="542"/>
      <c r="B17" s="543"/>
      <c r="C17" s="544"/>
      <c r="D17" s="544"/>
      <c r="E17" s="545"/>
      <c r="F17" s="544"/>
      <c r="G17" s="546"/>
      <c r="H17" s="546"/>
      <c r="I17" s="546"/>
      <c r="J17" s="546"/>
      <c r="K17" s="546"/>
      <c r="L17" s="60"/>
      <c r="M17" s="554"/>
    </row>
    <row r="18" spans="1:13" ht="22.5" customHeight="1">
      <c r="A18" s="542"/>
      <c r="B18" s="543"/>
      <c r="C18" s="544"/>
      <c r="D18" s="544"/>
      <c r="E18" s="545"/>
      <c r="F18" s="544"/>
      <c r="G18" s="546"/>
      <c r="H18" s="546"/>
      <c r="I18" s="546"/>
      <c r="J18" s="546"/>
      <c r="K18" s="546"/>
      <c r="L18" s="60"/>
      <c r="M18" s="554"/>
    </row>
    <row r="19" spans="1:13" ht="22.5" customHeight="1">
      <c r="A19" s="542"/>
      <c r="B19" s="543"/>
      <c r="C19" s="544"/>
      <c r="D19" s="544"/>
      <c r="E19" s="545"/>
      <c r="F19" s="544"/>
      <c r="G19" s="546"/>
      <c r="H19" s="546"/>
      <c r="I19" s="546"/>
      <c r="J19" s="546"/>
      <c r="K19" s="546"/>
      <c r="L19" s="60"/>
      <c r="M19" s="554"/>
    </row>
    <row r="20" spans="1:13" ht="22.5" customHeight="1">
      <c r="A20" s="542"/>
      <c r="B20" s="543"/>
      <c r="C20" s="544"/>
      <c r="D20" s="544"/>
      <c r="E20" s="545"/>
      <c r="F20" s="544"/>
      <c r="G20" s="546"/>
      <c r="H20" s="546"/>
      <c r="I20" s="546"/>
      <c r="J20" s="546"/>
      <c r="K20" s="546"/>
      <c r="L20" s="60"/>
      <c r="M20" s="554"/>
    </row>
    <row r="21" spans="1:13" ht="22.5" customHeight="1">
      <c r="A21" s="542"/>
      <c r="B21" s="543"/>
      <c r="C21" s="544"/>
      <c r="D21" s="544"/>
      <c r="E21" s="545"/>
      <c r="F21" s="544"/>
      <c r="G21" s="546"/>
      <c r="H21" s="546"/>
      <c r="I21" s="546"/>
      <c r="J21" s="546"/>
      <c r="K21" s="546"/>
      <c r="L21" s="60"/>
      <c r="M21" s="554"/>
    </row>
    <row r="22" spans="1:13" ht="22.5" customHeight="1">
      <c r="A22" s="542"/>
      <c r="B22" s="543"/>
      <c r="C22" s="544"/>
      <c r="D22" s="544"/>
      <c r="E22" s="545"/>
      <c r="F22" s="544"/>
      <c r="G22" s="546"/>
      <c r="H22" s="546"/>
      <c r="I22" s="546"/>
      <c r="J22" s="546"/>
      <c r="K22" s="546"/>
      <c r="L22" s="60"/>
      <c r="M22" s="554"/>
    </row>
    <row r="23" spans="1:13" ht="22.5" customHeight="1">
      <c r="A23" s="542"/>
      <c r="B23" s="543"/>
      <c r="C23" s="544"/>
      <c r="D23" s="544"/>
      <c r="E23" s="545"/>
      <c r="F23" s="544"/>
      <c r="G23" s="546"/>
      <c r="H23" s="546"/>
      <c r="I23" s="546"/>
      <c r="J23" s="546"/>
      <c r="K23" s="546"/>
      <c r="L23" s="60"/>
      <c r="M23" s="554"/>
    </row>
    <row r="24" spans="1:13" ht="22.5" customHeight="1">
      <c r="A24" s="542"/>
      <c r="B24" s="543"/>
      <c r="C24" s="544"/>
      <c r="D24" s="544"/>
      <c r="E24" s="545"/>
      <c r="F24" s="544"/>
      <c r="G24" s="546"/>
      <c r="H24" s="546"/>
      <c r="I24" s="546"/>
      <c r="J24" s="546"/>
      <c r="K24" s="546"/>
      <c r="L24" s="60"/>
      <c r="M24" s="554"/>
    </row>
    <row r="25" spans="1:13" ht="22.5" customHeight="1">
      <c r="A25" s="542"/>
      <c r="B25" s="543"/>
      <c r="C25" s="544"/>
      <c r="D25" s="544"/>
      <c r="E25" s="545"/>
      <c r="F25" s="544"/>
      <c r="G25" s="546"/>
      <c r="H25" s="546"/>
      <c r="I25" s="546"/>
      <c r="J25" s="546"/>
      <c r="K25" s="546"/>
      <c r="L25" s="60"/>
      <c r="M25" s="554"/>
    </row>
    <row r="26" spans="1:13" ht="22.5" customHeight="1">
      <c r="A26" s="542"/>
      <c r="B26" s="543"/>
      <c r="C26" s="544"/>
      <c r="D26" s="544"/>
      <c r="E26" s="545"/>
      <c r="F26" s="544"/>
      <c r="G26" s="546"/>
      <c r="H26" s="546"/>
      <c r="I26" s="546"/>
      <c r="J26" s="546"/>
      <c r="K26" s="546"/>
      <c r="L26" s="60"/>
      <c r="M26" s="554"/>
    </row>
    <row r="27" spans="1:13" ht="22.5" customHeight="1">
      <c r="A27" s="542"/>
      <c r="B27" s="543"/>
      <c r="C27" s="544"/>
      <c r="D27" s="544"/>
      <c r="E27" s="545"/>
      <c r="F27" s="544"/>
      <c r="G27" s="546"/>
      <c r="H27" s="546"/>
      <c r="I27" s="546"/>
      <c r="J27" s="546"/>
      <c r="K27" s="546"/>
      <c r="L27" s="60"/>
      <c r="M27" s="554"/>
    </row>
    <row r="28" spans="1:13" ht="22.5" customHeight="1">
      <c r="A28" s="542"/>
      <c r="B28" s="547"/>
      <c r="C28" s="544"/>
      <c r="D28" s="544"/>
      <c r="E28" s="545"/>
      <c r="F28" s="544"/>
      <c r="G28" s="546"/>
      <c r="H28" s="546"/>
      <c r="I28" s="546"/>
      <c r="J28" s="546"/>
      <c r="K28" s="546"/>
      <c r="L28" s="60"/>
      <c r="M28" s="554"/>
    </row>
    <row r="29" spans="1:13" ht="22.5" customHeight="1">
      <c r="A29" s="542"/>
      <c r="B29" s="547"/>
      <c r="C29" s="544"/>
      <c r="D29" s="544"/>
      <c r="E29" s="545"/>
      <c r="F29" s="544"/>
      <c r="G29" s="546"/>
      <c r="H29" s="546"/>
      <c r="I29" s="546"/>
      <c r="J29" s="546"/>
      <c r="K29" s="546"/>
      <c r="L29" s="60"/>
      <c r="M29" s="554"/>
    </row>
    <row r="30" spans="1:13" ht="22.5" customHeight="1">
      <c r="A30" s="542"/>
      <c r="B30" s="547"/>
      <c r="C30" s="544"/>
      <c r="D30" s="544"/>
      <c r="E30" s="545"/>
      <c r="F30" s="544"/>
      <c r="G30" s="546"/>
      <c r="H30" s="546"/>
      <c r="I30" s="546"/>
      <c r="J30" s="546"/>
      <c r="K30" s="546"/>
      <c r="L30" s="60"/>
      <c r="M30" s="554"/>
    </row>
    <row r="31" spans="1:13" ht="22.5" customHeight="1">
      <c r="A31" s="542"/>
      <c r="B31" s="547"/>
      <c r="C31" s="544"/>
      <c r="D31" s="544"/>
      <c r="E31" s="545"/>
      <c r="F31" s="544"/>
      <c r="G31" s="546"/>
      <c r="H31" s="546"/>
      <c r="I31" s="546"/>
      <c r="J31" s="546"/>
      <c r="K31" s="546"/>
      <c r="L31" s="60"/>
      <c r="M31" s="554"/>
    </row>
    <row r="32" spans="1:13" ht="22.5" customHeight="1">
      <c r="A32" s="542"/>
      <c r="B32" s="547"/>
      <c r="C32" s="544"/>
      <c r="D32" s="544"/>
      <c r="E32" s="545"/>
      <c r="F32" s="544"/>
      <c r="G32" s="546"/>
      <c r="H32" s="546"/>
      <c r="I32" s="546"/>
      <c r="J32" s="546"/>
      <c r="K32" s="546"/>
      <c r="L32" s="60"/>
      <c r="M32" s="554"/>
    </row>
    <row r="33" spans="1:13" ht="22.5" customHeight="1">
      <c r="A33" s="542"/>
      <c r="B33" s="547"/>
      <c r="C33" s="544"/>
      <c r="D33" s="544"/>
      <c r="E33" s="545"/>
      <c r="F33" s="544"/>
      <c r="G33" s="546"/>
      <c r="H33" s="546"/>
      <c r="I33" s="546"/>
      <c r="J33" s="546"/>
      <c r="K33" s="546"/>
      <c r="L33" s="60"/>
      <c r="M33" s="554"/>
    </row>
    <row r="34" spans="1:13" ht="22.5" customHeight="1">
      <c r="A34" s="542"/>
      <c r="B34" s="547"/>
      <c r="C34" s="544"/>
      <c r="D34" s="544"/>
      <c r="E34" s="545"/>
      <c r="F34" s="544"/>
      <c r="G34" s="546"/>
      <c r="H34" s="546"/>
      <c r="I34" s="546"/>
      <c r="J34" s="546"/>
      <c r="K34" s="546"/>
      <c r="L34" s="60"/>
      <c r="M34" s="554"/>
    </row>
    <row r="35" spans="1:13" ht="22.5" customHeight="1">
      <c r="A35" s="542"/>
      <c r="B35" s="547"/>
      <c r="C35" s="544"/>
      <c r="D35" s="544"/>
      <c r="E35" s="545"/>
      <c r="F35" s="544"/>
      <c r="G35" s="546"/>
      <c r="H35" s="546"/>
      <c r="I35" s="546"/>
      <c r="J35" s="546"/>
      <c r="K35" s="546"/>
      <c r="L35" s="60"/>
      <c r="M35" s="554"/>
    </row>
    <row r="36" spans="1:13" ht="22.5" customHeight="1">
      <c r="A36" s="542"/>
      <c r="B36" s="547"/>
      <c r="C36" s="544"/>
      <c r="D36" s="544"/>
      <c r="E36" s="545"/>
      <c r="F36" s="544"/>
      <c r="G36" s="546"/>
      <c r="H36" s="546"/>
      <c r="I36" s="546"/>
      <c r="J36" s="546"/>
      <c r="K36" s="546"/>
      <c r="L36" s="60"/>
      <c r="M36" s="554"/>
    </row>
    <row r="37" spans="1:13" ht="22.5" customHeight="1">
      <c r="A37" s="542"/>
      <c r="B37" s="547"/>
      <c r="C37" s="544"/>
      <c r="D37" s="544"/>
      <c r="E37" s="545"/>
      <c r="F37" s="544"/>
      <c r="G37" s="546"/>
      <c r="H37" s="546"/>
      <c r="I37" s="546"/>
      <c r="J37" s="546"/>
      <c r="K37" s="546"/>
      <c r="L37" s="60"/>
      <c r="M37" s="554"/>
    </row>
    <row r="38" spans="1:13" ht="22.5" customHeight="1">
      <c r="A38" s="542"/>
      <c r="B38" s="547"/>
      <c r="C38" s="544"/>
      <c r="D38" s="544"/>
      <c r="E38" s="545"/>
      <c r="F38" s="544"/>
      <c r="G38" s="546"/>
      <c r="H38" s="546"/>
      <c r="I38" s="546"/>
      <c r="J38" s="546"/>
      <c r="K38" s="546"/>
      <c r="L38" s="60"/>
      <c r="M38" s="554"/>
    </row>
    <row r="39" spans="1:13" ht="22.5" customHeight="1">
      <c r="A39" s="542"/>
      <c r="B39" s="547"/>
      <c r="C39" s="544"/>
      <c r="D39" s="544"/>
      <c r="E39" s="545"/>
      <c r="F39" s="544"/>
      <c r="G39" s="546"/>
      <c r="H39" s="546"/>
      <c r="I39" s="546"/>
      <c r="J39" s="546"/>
      <c r="K39" s="546"/>
      <c r="L39" s="60"/>
      <c r="M39" s="554"/>
    </row>
    <row r="40" spans="1:13" ht="22.5" customHeight="1">
      <c r="A40" s="542"/>
      <c r="B40" s="547"/>
      <c r="C40" s="544"/>
      <c r="D40" s="544"/>
      <c r="E40" s="545"/>
      <c r="F40" s="544"/>
      <c r="G40" s="546"/>
      <c r="H40" s="546"/>
      <c r="I40" s="546"/>
      <c r="J40" s="546"/>
      <c r="K40" s="546"/>
      <c r="L40" s="60"/>
      <c r="M40" s="554"/>
    </row>
    <row r="41" spans="1:13" ht="22.5" customHeight="1">
      <c r="A41" s="542"/>
      <c r="B41" s="547"/>
      <c r="C41" s="544"/>
      <c r="D41" s="544"/>
      <c r="E41" s="545"/>
      <c r="F41" s="544"/>
      <c r="G41" s="546"/>
      <c r="H41" s="546"/>
      <c r="I41" s="546"/>
      <c r="J41" s="546"/>
      <c r="K41" s="546"/>
      <c r="L41" s="60"/>
      <c r="M41" s="554"/>
    </row>
    <row r="42" spans="1:13" ht="22.5" customHeight="1">
      <c r="A42" s="542"/>
      <c r="B42" s="547"/>
      <c r="C42" s="544"/>
      <c r="D42" s="544"/>
      <c r="E42" s="545"/>
      <c r="F42" s="544"/>
      <c r="G42" s="546"/>
      <c r="H42" s="546"/>
      <c r="I42" s="546"/>
      <c r="J42" s="546"/>
      <c r="K42" s="546"/>
      <c r="L42" s="60"/>
      <c r="M42" s="554"/>
    </row>
    <row r="43" spans="1:13" ht="22.5" customHeight="1">
      <c r="A43" s="542"/>
      <c r="B43" s="547"/>
      <c r="C43" s="544"/>
      <c r="D43" s="544"/>
      <c r="E43" s="545"/>
      <c r="F43" s="544"/>
      <c r="G43" s="546"/>
      <c r="H43" s="546"/>
      <c r="I43" s="546"/>
      <c r="J43" s="546"/>
      <c r="K43" s="546"/>
      <c r="L43" s="60"/>
      <c r="M43" s="554"/>
    </row>
    <row r="44" spans="1:13" ht="22.5" customHeight="1">
      <c r="A44" s="542"/>
      <c r="B44" s="547"/>
      <c r="C44" s="544"/>
      <c r="D44" s="544"/>
      <c r="E44" s="545"/>
      <c r="F44" s="544"/>
      <c r="G44" s="546"/>
      <c r="H44" s="546"/>
      <c r="I44" s="546"/>
      <c r="J44" s="546"/>
      <c r="K44" s="546"/>
      <c r="L44" s="60"/>
      <c r="M44" s="554"/>
    </row>
    <row r="45" spans="1:13" ht="22.5" customHeight="1">
      <c r="A45" s="542"/>
      <c r="B45" s="547"/>
      <c r="C45" s="544"/>
      <c r="D45" s="544"/>
      <c r="E45" s="545"/>
      <c r="F45" s="544"/>
      <c r="G45" s="546"/>
      <c r="H45" s="546"/>
      <c r="I45" s="546"/>
      <c r="J45" s="546"/>
      <c r="K45" s="546"/>
      <c r="L45" s="60"/>
      <c r="M45" s="554"/>
    </row>
    <row r="46" spans="1:13" ht="22.5" customHeight="1">
      <c r="A46" s="542"/>
      <c r="B46" s="547"/>
      <c r="C46" s="544"/>
      <c r="D46" s="544"/>
      <c r="E46" s="545"/>
      <c r="F46" s="544"/>
      <c r="G46" s="546"/>
      <c r="H46" s="546"/>
      <c r="I46" s="546"/>
      <c r="J46" s="546"/>
      <c r="K46" s="546"/>
      <c r="L46" s="60"/>
      <c r="M46" s="554"/>
    </row>
    <row r="47" spans="1:13" ht="22.5" customHeight="1">
      <c r="A47" s="542"/>
      <c r="B47" s="547"/>
      <c r="C47" s="544"/>
      <c r="D47" s="544"/>
      <c r="E47" s="545"/>
      <c r="F47" s="544"/>
      <c r="G47" s="546"/>
      <c r="H47" s="546"/>
      <c r="I47" s="546"/>
      <c r="J47" s="546"/>
      <c r="K47" s="546"/>
      <c r="L47" s="60"/>
      <c r="M47" s="554"/>
    </row>
    <row r="48" spans="1:13" ht="22.5" customHeight="1">
      <c r="A48" s="542"/>
      <c r="B48" s="547"/>
      <c r="C48" s="544"/>
      <c r="D48" s="544"/>
      <c r="E48" s="545"/>
      <c r="F48" s="544"/>
      <c r="G48" s="546"/>
      <c r="H48" s="546"/>
      <c r="I48" s="546"/>
      <c r="J48" s="546"/>
      <c r="K48" s="546"/>
      <c r="L48" s="60"/>
      <c r="M48" s="554"/>
    </row>
    <row r="49" spans="1:13" ht="22.5" customHeight="1">
      <c r="A49" s="542"/>
      <c r="B49" s="547"/>
      <c r="C49" s="544"/>
      <c r="D49" s="544"/>
      <c r="E49" s="545"/>
      <c r="F49" s="544"/>
      <c r="G49" s="546"/>
      <c r="H49" s="546"/>
      <c r="I49" s="546"/>
      <c r="J49" s="546"/>
      <c r="K49" s="546"/>
      <c r="L49" s="60"/>
      <c r="M49" s="554"/>
    </row>
    <row r="50" spans="1:13" ht="22.5" customHeight="1">
      <c r="A50" s="542"/>
      <c r="B50" s="547"/>
      <c r="C50" s="544"/>
      <c r="D50" s="544"/>
      <c r="E50" s="545"/>
      <c r="F50" s="544"/>
      <c r="G50" s="546"/>
      <c r="H50" s="546"/>
      <c r="I50" s="546"/>
      <c r="J50" s="546"/>
      <c r="K50" s="546"/>
      <c r="L50" s="60"/>
      <c r="M50" s="554"/>
    </row>
    <row r="51" spans="1:13" ht="22.5" customHeight="1">
      <c r="A51" s="542"/>
      <c r="B51" s="547"/>
      <c r="C51" s="544"/>
      <c r="D51" s="544"/>
      <c r="E51" s="545"/>
      <c r="F51" s="544"/>
      <c r="G51" s="546"/>
      <c r="H51" s="546"/>
      <c r="I51" s="546"/>
      <c r="J51" s="546"/>
      <c r="K51" s="546"/>
      <c r="L51" s="60"/>
      <c r="M51" s="554"/>
    </row>
    <row r="52" spans="1:13" ht="22.5" customHeight="1">
      <c r="A52" s="542"/>
      <c r="B52" s="547"/>
      <c r="C52" s="544"/>
      <c r="D52" s="544"/>
      <c r="E52" s="545"/>
      <c r="F52" s="544"/>
      <c r="G52" s="546"/>
      <c r="H52" s="546"/>
      <c r="I52" s="546"/>
      <c r="J52" s="546"/>
      <c r="K52" s="546"/>
      <c r="L52" s="60"/>
      <c r="M52" s="554"/>
    </row>
    <row r="53" spans="1:13" ht="22.5" customHeight="1">
      <c r="A53" s="542"/>
      <c r="B53" s="547"/>
      <c r="C53" s="544"/>
      <c r="D53" s="544"/>
      <c r="E53" s="545"/>
      <c r="F53" s="544"/>
      <c r="G53" s="546"/>
      <c r="H53" s="546"/>
      <c r="I53" s="546"/>
      <c r="J53" s="546"/>
      <c r="K53" s="546"/>
      <c r="L53" s="60"/>
      <c r="M53" s="554"/>
    </row>
    <row r="54" spans="1:13" ht="22.5" customHeight="1">
      <c r="A54" s="542"/>
      <c r="B54" s="547"/>
      <c r="C54" s="544"/>
      <c r="D54" s="544"/>
      <c r="E54" s="545"/>
      <c r="F54" s="544"/>
      <c r="G54" s="546"/>
      <c r="H54" s="546"/>
      <c r="I54" s="546"/>
      <c r="J54" s="546"/>
      <c r="K54" s="546"/>
      <c r="L54" s="60"/>
      <c r="M54" s="554"/>
    </row>
    <row r="55" spans="1:13" ht="22.5" customHeight="1">
      <c r="A55" s="542"/>
      <c r="B55" s="547"/>
      <c r="C55" s="544"/>
      <c r="D55" s="544"/>
      <c r="E55" s="545"/>
      <c r="F55" s="544"/>
      <c r="G55" s="546"/>
      <c r="H55" s="546"/>
      <c r="I55" s="546"/>
      <c r="J55" s="546"/>
      <c r="K55" s="546"/>
      <c r="L55" s="60"/>
      <c r="M55" s="554"/>
    </row>
    <row r="56" spans="1:13" ht="22.5" customHeight="1">
      <c r="A56" s="542"/>
      <c r="B56" s="547"/>
      <c r="C56" s="544"/>
      <c r="D56" s="544"/>
      <c r="E56" s="545"/>
      <c r="F56" s="544"/>
      <c r="G56" s="546"/>
      <c r="H56" s="546"/>
      <c r="I56" s="546"/>
      <c r="J56" s="546"/>
      <c r="K56" s="546"/>
      <c r="L56" s="60"/>
      <c r="M56" s="554"/>
    </row>
    <row r="57" spans="1:13" ht="22.5" customHeight="1">
      <c r="A57" s="542"/>
      <c r="B57" s="547"/>
      <c r="C57" s="544"/>
      <c r="D57" s="544"/>
      <c r="E57" s="545"/>
      <c r="F57" s="544"/>
      <c r="G57" s="546"/>
      <c r="H57" s="546"/>
      <c r="I57" s="546"/>
      <c r="J57" s="546"/>
      <c r="K57" s="546"/>
      <c r="L57" s="60"/>
      <c r="M57" s="554"/>
    </row>
    <row r="58" spans="1:13" ht="22.5" customHeight="1">
      <c r="A58" s="542"/>
      <c r="B58" s="547"/>
      <c r="C58" s="544"/>
      <c r="D58" s="544"/>
      <c r="E58" s="545"/>
      <c r="F58" s="544"/>
      <c r="G58" s="546"/>
      <c r="H58" s="546"/>
      <c r="I58" s="546"/>
      <c r="J58" s="546"/>
      <c r="K58" s="546"/>
      <c r="L58" s="60"/>
      <c r="M58" s="554"/>
    </row>
    <row r="59" spans="1:13" ht="22.5" customHeight="1">
      <c r="A59" s="542"/>
      <c r="B59" s="547"/>
      <c r="C59" s="544"/>
      <c r="D59" s="544"/>
      <c r="E59" s="545"/>
      <c r="F59" s="544"/>
      <c r="G59" s="546"/>
      <c r="H59" s="546"/>
      <c r="I59" s="546"/>
      <c r="J59" s="546"/>
      <c r="K59" s="546"/>
      <c r="L59" s="60"/>
      <c r="M59" s="554"/>
    </row>
    <row r="60" spans="1:13" ht="22.5" customHeight="1">
      <c r="A60" s="542"/>
      <c r="B60" s="547"/>
      <c r="C60" s="544"/>
      <c r="D60" s="544"/>
      <c r="E60" s="545"/>
      <c r="F60" s="544"/>
      <c r="G60" s="546"/>
      <c r="H60" s="546"/>
      <c r="I60" s="546"/>
      <c r="J60" s="546"/>
      <c r="K60" s="546"/>
      <c r="L60" s="60"/>
      <c r="M60" s="554"/>
    </row>
    <row r="61" spans="1:13" ht="22.5" customHeight="1">
      <c r="A61" s="542"/>
      <c r="B61" s="548"/>
      <c r="C61" s="544"/>
      <c r="D61" s="544"/>
      <c r="E61" s="545"/>
      <c r="F61" s="544"/>
      <c r="G61" s="546"/>
      <c r="H61" s="546"/>
      <c r="I61" s="546"/>
      <c r="J61" s="546"/>
      <c r="K61" s="546"/>
      <c r="L61" s="60"/>
      <c r="M61" s="554"/>
    </row>
    <row r="62" spans="1:13" ht="22.5" customHeight="1">
      <c r="A62" s="542"/>
      <c r="B62" s="548"/>
      <c r="C62" s="544"/>
      <c r="D62" s="544"/>
      <c r="E62" s="545"/>
      <c r="F62" s="544"/>
      <c r="G62" s="546"/>
      <c r="H62" s="546"/>
      <c r="I62" s="546"/>
      <c r="J62" s="546"/>
      <c r="K62" s="546"/>
      <c r="L62" s="60"/>
      <c r="M62" s="554"/>
    </row>
    <row r="63" spans="1:13" ht="22.5" customHeight="1">
      <c r="A63" s="542"/>
      <c r="B63" s="549"/>
      <c r="C63" s="544"/>
      <c r="D63" s="544"/>
      <c r="E63" s="545"/>
      <c r="F63" s="544"/>
      <c r="G63" s="546"/>
      <c r="H63" s="546"/>
      <c r="I63" s="546"/>
      <c r="J63" s="546"/>
      <c r="K63" s="546"/>
      <c r="L63" s="60"/>
      <c r="M63" s="554"/>
    </row>
    <row r="64" spans="1:13" ht="22.5" customHeight="1">
      <c r="A64" s="542"/>
      <c r="B64" s="549"/>
      <c r="C64" s="544"/>
      <c r="D64" s="544"/>
      <c r="E64" s="545"/>
      <c r="F64" s="544"/>
      <c r="G64" s="546"/>
      <c r="H64" s="546"/>
      <c r="I64" s="546"/>
      <c r="J64" s="546"/>
      <c r="K64" s="546"/>
      <c r="L64" s="60"/>
      <c r="M64" s="554"/>
    </row>
    <row r="65" spans="1:13" ht="22.5" customHeight="1">
      <c r="A65" s="542"/>
      <c r="B65" s="549"/>
      <c r="C65" s="544"/>
      <c r="D65" s="544"/>
      <c r="E65" s="545"/>
      <c r="F65" s="544"/>
      <c r="G65" s="546"/>
      <c r="H65" s="546"/>
      <c r="I65" s="546"/>
      <c r="J65" s="546"/>
      <c r="K65" s="546"/>
      <c r="L65" s="60"/>
      <c r="M65" s="554"/>
    </row>
    <row r="66" spans="1:13" ht="22.5" customHeight="1">
      <c r="A66" s="542"/>
      <c r="B66" s="549"/>
      <c r="C66" s="544"/>
      <c r="D66" s="544"/>
      <c r="E66" s="545"/>
      <c r="F66" s="544"/>
      <c r="G66" s="546"/>
      <c r="H66" s="546"/>
      <c r="I66" s="546"/>
      <c r="J66" s="546"/>
      <c r="K66" s="546"/>
      <c r="L66" s="60"/>
      <c r="M66" s="554"/>
    </row>
    <row r="67" spans="1:13" ht="22.5" customHeight="1">
      <c r="A67" s="542"/>
      <c r="B67" s="549"/>
      <c r="C67" s="544"/>
      <c r="D67" s="544"/>
      <c r="E67" s="545"/>
      <c r="F67" s="544"/>
      <c r="G67" s="546"/>
      <c r="H67" s="546"/>
      <c r="I67" s="546"/>
      <c r="J67" s="546"/>
      <c r="K67" s="546"/>
      <c r="L67" s="60"/>
      <c r="M67" s="554"/>
    </row>
    <row r="68" spans="1:13" ht="22.5" customHeight="1">
      <c r="A68" s="542"/>
      <c r="B68" s="549"/>
      <c r="C68" s="544"/>
      <c r="D68" s="544"/>
      <c r="E68" s="545"/>
      <c r="F68" s="544"/>
      <c r="G68" s="546"/>
      <c r="H68" s="546"/>
      <c r="I68" s="546"/>
      <c r="J68" s="546"/>
      <c r="K68" s="546"/>
      <c r="L68" s="60"/>
      <c r="M68" s="554"/>
    </row>
    <row r="69" spans="1:13" ht="22.5" customHeight="1">
      <c r="A69" s="542"/>
      <c r="B69" s="549"/>
      <c r="C69" s="544"/>
      <c r="D69" s="544"/>
      <c r="E69" s="545"/>
      <c r="F69" s="544"/>
      <c r="G69" s="546"/>
      <c r="H69" s="546"/>
      <c r="I69" s="546"/>
      <c r="J69" s="546"/>
      <c r="K69" s="546"/>
      <c r="L69" s="60"/>
      <c r="M69" s="554"/>
    </row>
    <row r="70" spans="1:13" ht="22.5" customHeight="1">
      <c r="A70" s="542"/>
      <c r="B70" s="549"/>
      <c r="C70" s="544"/>
      <c r="D70" s="544"/>
      <c r="E70" s="545"/>
      <c r="F70" s="544"/>
      <c r="G70" s="546"/>
      <c r="H70" s="546"/>
      <c r="I70" s="546"/>
      <c r="J70" s="546"/>
      <c r="K70" s="546"/>
      <c r="L70" s="60"/>
      <c r="M70" s="554"/>
    </row>
    <row r="71" spans="1:13" ht="22.5" customHeight="1">
      <c r="A71" s="542"/>
      <c r="B71" s="549"/>
      <c r="C71" s="544"/>
      <c r="D71" s="544"/>
      <c r="E71" s="545"/>
      <c r="F71" s="544"/>
      <c r="G71" s="546"/>
      <c r="H71" s="546"/>
      <c r="I71" s="546"/>
      <c r="J71" s="546"/>
      <c r="K71" s="546"/>
      <c r="L71" s="60"/>
      <c r="M71" s="554"/>
    </row>
    <row r="72" spans="1:13" ht="22.5" customHeight="1">
      <c r="A72" s="542"/>
      <c r="B72" s="549"/>
      <c r="C72" s="544"/>
      <c r="D72" s="544"/>
      <c r="E72" s="545"/>
      <c r="F72" s="544"/>
      <c r="G72" s="546"/>
      <c r="H72" s="546"/>
      <c r="I72" s="546"/>
      <c r="J72" s="546"/>
      <c r="K72" s="546"/>
      <c r="L72" s="60"/>
      <c r="M72" s="554"/>
    </row>
    <row r="73" spans="1:13" ht="22.5" customHeight="1">
      <c r="A73" s="542"/>
      <c r="B73" s="549"/>
      <c r="C73" s="544"/>
      <c r="D73" s="544"/>
      <c r="E73" s="545"/>
      <c r="F73" s="544"/>
      <c r="G73" s="546"/>
      <c r="H73" s="546"/>
      <c r="I73" s="546"/>
      <c r="J73" s="546"/>
      <c r="K73" s="546"/>
      <c r="L73" s="60"/>
      <c r="M73" s="554"/>
    </row>
    <row r="74" spans="1:13" ht="22.5" customHeight="1">
      <c r="A74" s="542"/>
      <c r="B74" s="549"/>
      <c r="C74" s="544"/>
      <c r="D74" s="544"/>
      <c r="E74" s="545"/>
      <c r="F74" s="544"/>
      <c r="G74" s="546"/>
      <c r="H74" s="546"/>
      <c r="I74" s="546"/>
      <c r="J74" s="546"/>
      <c r="K74" s="546"/>
      <c r="L74" s="60"/>
      <c r="M74" s="554"/>
    </row>
    <row r="75" spans="1:13" ht="22.5" customHeight="1">
      <c r="A75" s="542"/>
      <c r="B75" s="549"/>
      <c r="C75" s="544"/>
      <c r="D75" s="544"/>
      <c r="E75" s="545"/>
      <c r="F75" s="544"/>
      <c r="G75" s="546"/>
      <c r="H75" s="546"/>
      <c r="I75" s="546"/>
      <c r="J75" s="546"/>
      <c r="K75" s="546"/>
      <c r="L75" s="60"/>
      <c r="M75" s="554"/>
    </row>
    <row r="76" spans="1:13" ht="22.5" customHeight="1">
      <c r="A76" s="542"/>
      <c r="B76" s="549"/>
      <c r="C76" s="544"/>
      <c r="D76" s="544"/>
      <c r="E76" s="545"/>
      <c r="F76" s="544"/>
      <c r="G76" s="546"/>
      <c r="H76" s="546"/>
      <c r="I76" s="546"/>
      <c r="J76" s="546"/>
      <c r="K76" s="546"/>
      <c r="L76" s="60"/>
      <c r="M76" s="554"/>
    </row>
    <row r="77" spans="1:13" ht="22.5" customHeight="1">
      <c r="A77" s="542"/>
      <c r="B77" s="549"/>
      <c r="C77" s="544"/>
      <c r="D77" s="544"/>
      <c r="E77" s="545"/>
      <c r="F77" s="544"/>
      <c r="G77" s="546"/>
      <c r="H77" s="546"/>
      <c r="I77" s="546"/>
      <c r="J77" s="546"/>
      <c r="K77" s="546"/>
      <c r="L77" s="60"/>
      <c r="M77" s="554"/>
    </row>
    <row r="78" spans="1:13" ht="22.5" customHeight="1">
      <c r="A78" s="542"/>
      <c r="B78" s="549"/>
      <c r="C78" s="544"/>
      <c r="D78" s="544"/>
      <c r="E78" s="545"/>
      <c r="F78" s="544"/>
      <c r="G78" s="546"/>
      <c r="H78" s="546"/>
      <c r="I78" s="546"/>
      <c r="J78" s="546"/>
      <c r="K78" s="546"/>
      <c r="L78" s="60"/>
      <c r="M78" s="554"/>
    </row>
    <row r="79" spans="1:13" ht="22.5" customHeight="1">
      <c r="A79" s="542"/>
      <c r="B79" s="549"/>
      <c r="C79" s="544"/>
      <c r="D79" s="544"/>
      <c r="E79" s="545"/>
      <c r="F79" s="544"/>
      <c r="G79" s="546"/>
      <c r="H79" s="546"/>
      <c r="I79" s="546"/>
      <c r="J79" s="546"/>
      <c r="K79" s="546"/>
      <c r="L79" s="60"/>
      <c r="M79" s="554"/>
    </row>
    <row r="80" spans="1:13" ht="22.5" customHeight="1">
      <c r="A80" s="542"/>
      <c r="B80" s="549"/>
      <c r="C80" s="544"/>
      <c r="D80" s="544"/>
      <c r="E80" s="545"/>
      <c r="F80" s="544"/>
      <c r="G80" s="546"/>
      <c r="H80" s="546"/>
      <c r="I80" s="546"/>
      <c r="J80" s="546"/>
      <c r="K80" s="546"/>
      <c r="L80" s="60"/>
      <c r="M80" s="554"/>
    </row>
    <row r="81" spans="1:13" ht="22.5" customHeight="1">
      <c r="A81" s="542"/>
      <c r="B81" s="549"/>
      <c r="C81" s="544"/>
      <c r="D81" s="544"/>
      <c r="E81" s="545"/>
      <c r="F81" s="544"/>
      <c r="G81" s="546"/>
      <c r="H81" s="546"/>
      <c r="I81" s="546"/>
      <c r="J81" s="546"/>
      <c r="K81" s="546"/>
      <c r="L81" s="60"/>
      <c r="M81" s="554"/>
    </row>
    <row r="82" spans="1:13" ht="22.5" customHeight="1">
      <c r="A82" s="542"/>
      <c r="B82" s="549"/>
      <c r="C82" s="544"/>
      <c r="D82" s="544"/>
      <c r="E82" s="545"/>
      <c r="F82" s="544"/>
      <c r="G82" s="546"/>
      <c r="H82" s="546"/>
      <c r="I82" s="546"/>
      <c r="J82" s="546"/>
      <c r="K82" s="546"/>
      <c r="L82" s="60"/>
      <c r="M82" s="554"/>
    </row>
    <row r="83" spans="1:13" ht="22.5" customHeight="1">
      <c r="A83" s="542"/>
      <c r="B83" s="549"/>
      <c r="C83" s="544"/>
      <c r="D83" s="544"/>
      <c r="E83" s="545"/>
      <c r="F83" s="544"/>
      <c r="G83" s="546"/>
      <c r="H83" s="546"/>
      <c r="I83" s="546"/>
      <c r="J83" s="546"/>
      <c r="K83" s="546"/>
      <c r="L83" s="60"/>
      <c r="M83" s="554"/>
    </row>
    <row r="84" spans="1:13" ht="22.5" customHeight="1">
      <c r="A84" s="542"/>
      <c r="B84" s="549"/>
      <c r="C84" s="544"/>
      <c r="D84" s="544"/>
      <c r="E84" s="545"/>
      <c r="F84" s="544"/>
      <c r="G84" s="546"/>
      <c r="H84" s="546"/>
      <c r="I84" s="546"/>
      <c r="J84" s="546"/>
      <c r="K84" s="546"/>
      <c r="L84" s="60"/>
      <c r="M84" s="554"/>
    </row>
    <row r="85" spans="1:13" ht="22.5" customHeight="1">
      <c r="A85" s="542"/>
      <c r="B85" s="549"/>
      <c r="C85" s="544"/>
      <c r="D85" s="544"/>
      <c r="E85" s="545"/>
      <c r="F85" s="544"/>
      <c r="G85" s="546"/>
      <c r="H85" s="546"/>
      <c r="I85" s="546"/>
      <c r="J85" s="546"/>
      <c r="K85" s="546"/>
      <c r="L85" s="60"/>
      <c r="M85" s="554"/>
    </row>
    <row r="86" spans="1:13" ht="22.5" customHeight="1">
      <c r="A86" s="542"/>
      <c r="B86" s="549"/>
      <c r="C86" s="544"/>
      <c r="D86" s="544"/>
      <c r="E86" s="545"/>
      <c r="F86" s="544"/>
      <c r="G86" s="546"/>
      <c r="H86" s="546"/>
      <c r="I86" s="546"/>
      <c r="J86" s="546"/>
      <c r="K86" s="546"/>
      <c r="L86" s="60"/>
      <c r="M86" s="554"/>
    </row>
    <row r="87" spans="1:13" ht="22.5" customHeight="1">
      <c r="A87" s="542"/>
      <c r="B87" s="549"/>
      <c r="C87" s="544"/>
      <c r="D87" s="544"/>
      <c r="E87" s="545"/>
      <c r="F87" s="544"/>
      <c r="G87" s="546"/>
      <c r="H87" s="546"/>
      <c r="I87" s="546"/>
      <c r="J87" s="546"/>
      <c r="K87" s="546"/>
      <c r="L87" s="60"/>
      <c r="M87" s="554"/>
    </row>
    <row r="88" spans="1:13" ht="22.5" customHeight="1">
      <c r="A88" s="542"/>
      <c r="B88" s="549"/>
      <c r="C88" s="544"/>
      <c r="D88" s="544"/>
      <c r="E88" s="545"/>
      <c r="F88" s="544"/>
      <c r="G88" s="546"/>
      <c r="H88" s="546"/>
      <c r="I88" s="546"/>
      <c r="J88" s="546"/>
      <c r="K88" s="546"/>
      <c r="L88" s="60"/>
      <c r="M88" s="554"/>
    </row>
    <row r="89" spans="1:13" ht="22.5" customHeight="1">
      <c r="A89" s="542"/>
      <c r="B89" s="549"/>
      <c r="C89" s="544"/>
      <c r="D89" s="544"/>
      <c r="E89" s="545"/>
      <c r="F89" s="544"/>
      <c r="G89" s="546"/>
      <c r="H89" s="546"/>
      <c r="I89" s="546"/>
      <c r="J89" s="546"/>
      <c r="K89" s="546"/>
      <c r="L89" s="60"/>
      <c r="M89" s="554"/>
    </row>
    <row r="90" spans="1:13" ht="22.5" customHeight="1">
      <c r="A90" s="542"/>
      <c r="B90" s="549"/>
      <c r="C90" s="544"/>
      <c r="D90" s="544"/>
      <c r="E90" s="545"/>
      <c r="F90" s="544"/>
      <c r="G90" s="546"/>
      <c r="H90" s="546"/>
      <c r="I90" s="546"/>
      <c r="J90" s="546"/>
      <c r="K90" s="546"/>
      <c r="L90" s="60"/>
      <c r="M90" s="554"/>
    </row>
    <row r="91" spans="1:13" ht="22.5" customHeight="1">
      <c r="A91" s="542"/>
      <c r="B91" s="549"/>
      <c r="C91" s="544"/>
      <c r="D91" s="544"/>
      <c r="E91" s="545"/>
      <c r="F91" s="544"/>
      <c r="G91" s="546"/>
      <c r="H91" s="546"/>
      <c r="I91" s="546"/>
      <c r="J91" s="546"/>
      <c r="K91" s="546"/>
      <c r="L91" s="60"/>
      <c r="M91" s="554"/>
    </row>
    <row r="92" spans="1:13" ht="22.5" customHeight="1">
      <c r="A92" s="542"/>
      <c r="B92" s="549"/>
      <c r="C92" s="544"/>
      <c r="D92" s="544"/>
      <c r="E92" s="545"/>
      <c r="F92" s="544"/>
      <c r="G92" s="546"/>
      <c r="H92" s="546"/>
      <c r="I92" s="546"/>
      <c r="J92" s="546"/>
      <c r="K92" s="546"/>
      <c r="L92" s="60"/>
      <c r="M92" s="554"/>
    </row>
    <row r="93" spans="1:13" ht="22.5" customHeight="1">
      <c r="A93" s="542"/>
      <c r="B93" s="549"/>
      <c r="C93" s="544"/>
      <c r="D93" s="544"/>
      <c r="E93" s="545"/>
      <c r="F93" s="544"/>
      <c r="G93" s="546"/>
      <c r="H93" s="546"/>
      <c r="I93" s="546"/>
      <c r="J93" s="546"/>
      <c r="K93" s="546"/>
      <c r="L93" s="60"/>
      <c r="M93" s="554"/>
    </row>
    <row r="94" spans="1:13" ht="22.5" customHeight="1">
      <c r="A94" s="542"/>
      <c r="B94" s="549"/>
      <c r="C94" s="544"/>
      <c r="D94" s="544"/>
      <c r="E94" s="545"/>
      <c r="F94" s="544"/>
      <c r="G94" s="546"/>
      <c r="H94" s="546"/>
      <c r="I94" s="546"/>
      <c r="J94" s="546"/>
      <c r="K94" s="546"/>
      <c r="L94" s="60"/>
      <c r="M94" s="554"/>
    </row>
    <row r="95" spans="1:13" ht="22.5" customHeight="1">
      <c r="A95" s="542"/>
      <c r="B95" s="549"/>
      <c r="C95" s="544"/>
      <c r="D95" s="544"/>
      <c r="E95" s="545"/>
      <c r="F95" s="544"/>
      <c r="G95" s="546"/>
      <c r="H95" s="546"/>
      <c r="I95" s="546"/>
      <c r="J95" s="546"/>
      <c r="K95" s="546"/>
      <c r="L95" s="60"/>
      <c r="M95" s="554"/>
    </row>
    <row r="96" spans="1:13" ht="22.5" customHeight="1">
      <c r="A96" s="542"/>
      <c r="B96" s="549"/>
      <c r="C96" s="544"/>
      <c r="D96" s="544"/>
      <c r="E96" s="545"/>
      <c r="F96" s="544"/>
      <c r="G96" s="546"/>
      <c r="H96" s="546"/>
      <c r="I96" s="546"/>
      <c r="J96" s="546"/>
      <c r="K96" s="546"/>
      <c r="L96" s="60"/>
      <c r="M96" s="554"/>
    </row>
    <row r="97" spans="1:13" ht="22.5" customHeight="1">
      <c r="A97" s="542"/>
      <c r="B97" s="549"/>
      <c r="C97" s="544"/>
      <c r="D97" s="544"/>
      <c r="E97" s="545"/>
      <c r="F97" s="544"/>
      <c r="G97" s="546"/>
      <c r="H97" s="546"/>
      <c r="I97" s="546"/>
      <c r="J97" s="546"/>
      <c r="K97" s="546"/>
      <c r="L97" s="60"/>
      <c r="M97" s="554"/>
    </row>
    <row r="98" spans="1:13" ht="22.5" customHeight="1">
      <c r="A98" s="542"/>
      <c r="B98" s="549"/>
      <c r="C98" s="544"/>
      <c r="D98" s="544"/>
      <c r="E98" s="545"/>
      <c r="F98" s="544"/>
      <c r="G98" s="546"/>
      <c r="H98" s="546"/>
      <c r="I98" s="546"/>
      <c r="J98" s="546"/>
      <c r="K98" s="546"/>
      <c r="L98" s="60"/>
      <c r="M98" s="554"/>
    </row>
    <row r="99" spans="1:13" ht="22.5" customHeight="1">
      <c r="A99" s="542"/>
      <c r="B99" s="549"/>
      <c r="C99" s="544"/>
      <c r="D99" s="544"/>
      <c r="E99" s="545"/>
      <c r="F99" s="544"/>
      <c r="G99" s="546"/>
      <c r="H99" s="546"/>
      <c r="I99" s="546"/>
      <c r="J99" s="546"/>
      <c r="K99" s="546"/>
      <c r="L99" s="60"/>
      <c r="M99" s="554"/>
    </row>
    <row r="100" spans="1:13" ht="22.5" customHeight="1">
      <c r="A100" s="542"/>
      <c r="B100" s="549"/>
      <c r="C100" s="544"/>
      <c r="D100" s="544"/>
      <c r="E100" s="545"/>
      <c r="F100" s="544"/>
      <c r="G100" s="546"/>
      <c r="H100" s="546"/>
      <c r="I100" s="546"/>
      <c r="J100" s="546"/>
      <c r="K100" s="546"/>
      <c r="L100" s="60"/>
      <c r="M100" s="554"/>
    </row>
    <row r="101" spans="1:13" ht="22.5" customHeight="1">
      <c r="A101" s="542"/>
      <c r="B101" s="549"/>
      <c r="C101" s="544"/>
      <c r="D101" s="544"/>
      <c r="E101" s="545"/>
      <c r="F101" s="544"/>
      <c r="G101" s="546"/>
      <c r="H101" s="546"/>
      <c r="I101" s="546"/>
      <c r="J101" s="546"/>
      <c r="K101" s="546"/>
      <c r="L101" s="60"/>
      <c r="M101" s="554"/>
    </row>
    <row r="102" spans="1:13" ht="21.6" customHeight="1">
      <c r="A102" s="542"/>
      <c r="B102" s="555"/>
      <c r="C102" s="544"/>
      <c r="D102" s="556"/>
      <c r="E102" s="557"/>
      <c r="F102" s="558"/>
      <c r="G102" s="546"/>
      <c r="H102" s="546"/>
      <c r="I102" s="546"/>
      <c r="J102" s="546"/>
      <c r="K102" s="546"/>
      <c r="L102" s="60" t="str">
        <f>IF(OR(H102=0,H102=K102),"",ROUND((K102-H102)/ABS(H102),4))</f>
        <v/>
      </c>
      <c r="M102" s="560"/>
    </row>
    <row r="103" spans="1:13" ht="20.100000000000001" customHeight="1">
      <c r="A103" s="1059" t="s">
        <v>1664</v>
      </c>
      <c r="B103" s="1059"/>
      <c r="C103" s="1059"/>
      <c r="D103" s="1059"/>
      <c r="E103" s="1060"/>
      <c r="F103" s="559"/>
      <c r="G103" s="546">
        <f>SUM(G8:G102)</f>
        <v>0</v>
      </c>
      <c r="H103" s="546">
        <f>SUM(H8:H102)</f>
        <v>0</v>
      </c>
      <c r="I103" s="546">
        <f>SUM(I8:I102)</f>
        <v>0</v>
      </c>
      <c r="J103" s="546"/>
      <c r="K103" s="546">
        <f>SUM(K8:K102)</f>
        <v>0</v>
      </c>
      <c r="L103" s="60" t="str">
        <f>IF(OR(H103=0,H103=K103),"",ROUND((K103-H103)/ABS(H103),4))</f>
        <v/>
      </c>
      <c r="M103" s="560"/>
    </row>
    <row r="104" spans="1:13" ht="25.35" customHeight="1">
      <c r="A104" s="1059" t="s">
        <v>1665</v>
      </c>
      <c r="B104" s="1059"/>
      <c r="C104" s="1059"/>
      <c r="D104" s="1059"/>
      <c r="E104" s="1060"/>
      <c r="F104" s="559"/>
      <c r="G104" s="546">
        <v>0</v>
      </c>
      <c r="H104" s="546">
        <v>0</v>
      </c>
      <c r="I104" s="546"/>
      <c r="J104" s="546"/>
      <c r="K104" s="546"/>
      <c r="L104" s="60" t="str">
        <f>IF(OR(H104=0,H104=K104),"",ROUND((K104-H104)/ABS(H104),4))</f>
        <v/>
      </c>
      <c r="M104" s="560"/>
    </row>
    <row r="105" spans="1:13" ht="28.5" customHeight="1">
      <c r="A105" s="1059" t="s">
        <v>1666</v>
      </c>
      <c r="B105" s="1059"/>
      <c r="C105" s="1059"/>
      <c r="D105" s="1059"/>
      <c r="E105" s="1060"/>
      <c r="F105" s="559"/>
      <c r="G105" s="546">
        <f>G103-G104</f>
        <v>0</v>
      </c>
      <c r="H105" s="546">
        <f>H103-H104</f>
        <v>0</v>
      </c>
      <c r="I105" s="546">
        <f>I103-I104</f>
        <v>0</v>
      </c>
      <c r="J105" s="546"/>
      <c r="K105" s="546">
        <f>K103-K104</f>
        <v>0</v>
      </c>
      <c r="L105" s="60" t="str">
        <f>IF(OR(H105=0,H105=K105),"",ROUND((K105-H105)/ABS(H105),4))</f>
        <v/>
      </c>
      <c r="M105" s="560"/>
    </row>
    <row r="106" spans="1:13">
      <c r="A106" s="540" t="str">
        <f>'4.6固定资产汇总'!A28</f>
        <v>产权持有单位填表人：田仕军</v>
      </c>
      <c r="B106" s="540"/>
      <c r="C106" s="540"/>
      <c r="D106" s="540"/>
      <c r="G106" s="540" t="str">
        <f>基本情况!D24</f>
        <v>评估人员：邓泽华、余颖莉、李英婕</v>
      </c>
    </row>
    <row r="107" spans="1:13">
      <c r="A107" s="540" t="str">
        <f>基本情况!C2</f>
        <v>填表日期：2022年4月26日</v>
      </c>
      <c r="B107" s="540"/>
      <c r="C107" s="540"/>
      <c r="D107" s="540"/>
      <c r="E107" s="539"/>
      <c r="F107" s="540"/>
    </row>
    <row r="108" spans="1:13">
      <c r="A108" s="540"/>
      <c r="B108" s="540"/>
      <c r="C108" s="540"/>
      <c r="D108" s="540"/>
      <c r="E108" s="539"/>
      <c r="F108" s="540"/>
    </row>
  </sheetData>
  <autoFilter ref="A7:XDX107"/>
  <mergeCells count="16">
    <mergeCell ref="A103:E103"/>
    <mergeCell ref="A104:E104"/>
    <mergeCell ref="A105:E105"/>
    <mergeCell ref="A6:A7"/>
    <mergeCell ref="B6:B7"/>
    <mergeCell ref="C6:C7"/>
    <mergeCell ref="D6:D7"/>
    <mergeCell ref="E6:E7"/>
    <mergeCell ref="A1:M1"/>
    <mergeCell ref="A2:M2"/>
    <mergeCell ref="L3:M3"/>
    <mergeCell ref="G6:H6"/>
    <mergeCell ref="I6:K6"/>
    <mergeCell ref="F6:F7"/>
    <mergeCell ref="L6:L7"/>
    <mergeCell ref="M6:M7"/>
  </mergeCells>
  <phoneticPr fontId="24" type="noConversion"/>
  <dataValidations count="1">
    <dataValidation allowBlank="1" showInputMessage="1" showErrorMessage="1" prompt="请咨询本项目井巷工程评估负责人。" sqref="A1:E1 F1 G1:M1 HR1:IN1 RN1:SJ1 ABJ1:ACF1 ALF1:AMB1 AVB1:AVX1 BEX1:BFT1 BOT1:BPP1 BYP1:BZL1 CIL1:CJH1 CSH1:CTD1 DCD1:DCZ1 DLZ1:DMV1 DVV1:DWR1 EFR1:EGN1 EPN1:EQJ1 EZJ1:FAF1 FJF1:FKB1 FTB1:FTX1 GCX1:GDT1 GMT1:GNP1 GWP1:GXL1 HGL1:HHH1 HQH1:HRD1 IAD1:IAZ1 IJZ1:IKV1 ITV1:IUR1 JDR1:JEN1 JNN1:JOJ1 JXJ1:JYF1 KHF1:KIB1 KRB1:KRX1 LAX1:LBT1 LKT1:LLP1 LUP1:LVL1 MEL1:MFH1 MOH1:MPD1 MYD1:MYZ1 NHZ1:NIV1 NRV1:NSR1 OBR1:OCN1 OLN1:OMJ1 OVJ1:OWF1 PFF1:PGB1 PPB1:PPX1 PYX1:PZT1 QIT1:QJP1 QSP1:QTL1 RCL1:RDH1 RMH1:RND1 RWD1:RWZ1 SFZ1:SGV1 SPV1:SQR1 SZR1:TAN1 TJN1:TKJ1 TTJ1:TUF1 UDF1:UEB1 UNB1:UNX1 UWX1:UXT1 VGT1:VHP1 VQP1:VRL1 WAL1:WBH1 WKH1:WLD1 WUD1:WUZ1 A65614:E65614 F65614 G65614:M65614 HR65614:IN65614 RN65614:SJ65614 ABJ65614:ACF65614 ALF65614:AMB65614 AVB65614:AVX65614 BEX65614:BFT65614 BOT65614:BPP65614 BYP65614:BZL65614 CIL65614:CJH65614 CSH65614:CTD65614 DCD65614:DCZ65614 DLZ65614:DMV65614 DVV65614:DWR65614 EFR65614:EGN65614 EPN65614:EQJ65614 EZJ65614:FAF65614 FJF65614:FKB65614 FTB65614:FTX65614 GCX65614:GDT65614 GMT65614:GNP65614 GWP65614:GXL65614 HGL65614:HHH65614 HQH65614:HRD65614 IAD65614:IAZ65614 IJZ65614:IKV65614 ITV65614:IUR65614 JDR65614:JEN65614 JNN65614:JOJ65614 JXJ65614:JYF65614 KHF65614:KIB65614 KRB65614:KRX65614 LAX65614:LBT65614 LKT65614:LLP65614 LUP65614:LVL65614 MEL65614:MFH65614 MOH65614:MPD65614 MYD65614:MYZ65614 NHZ65614:NIV65614 NRV65614:NSR65614 OBR65614:OCN65614 OLN65614:OMJ65614 OVJ65614:OWF65614 PFF65614:PGB65614 PPB65614:PPX65614 PYX65614:PZT65614 QIT65614:QJP65614 QSP65614:QTL65614 RCL65614:RDH65614 RMH65614:RND65614 RWD65614:RWZ65614 SFZ65614:SGV65614 SPV65614:SQR65614 SZR65614:TAN65614 TJN65614:TKJ65614 TTJ65614:TUF65614 UDF65614:UEB65614 UNB65614:UNX65614 UWX65614:UXT65614 VGT65614:VHP65614 VQP65614:VRL65614 WAL65614:WBH65614 WKH65614:WLD65614 WUD65614:WUZ65614 A131150:E131150 F131150 G131150:M131150 HR131150:IN131150 RN131150:SJ131150 ABJ131150:ACF131150 ALF131150:AMB131150 AVB131150:AVX131150 BEX131150:BFT131150 BOT131150:BPP131150 BYP131150:BZL131150 CIL131150:CJH131150 CSH131150:CTD131150 DCD131150:DCZ131150 DLZ131150:DMV131150 DVV131150:DWR131150 EFR131150:EGN131150 EPN131150:EQJ131150 EZJ131150:FAF131150 FJF131150:FKB131150 FTB131150:FTX131150 GCX131150:GDT131150 GMT131150:GNP131150 GWP131150:GXL131150 HGL131150:HHH131150 HQH131150:HRD131150 IAD131150:IAZ131150 IJZ131150:IKV131150 ITV131150:IUR131150 JDR131150:JEN131150 JNN131150:JOJ131150 JXJ131150:JYF131150 KHF131150:KIB131150 KRB131150:KRX131150 LAX131150:LBT131150 LKT131150:LLP131150 LUP131150:LVL131150 MEL131150:MFH131150 MOH131150:MPD131150 MYD131150:MYZ131150 NHZ131150:NIV131150 NRV131150:NSR131150 OBR131150:OCN131150 OLN131150:OMJ131150 OVJ131150:OWF131150 PFF131150:PGB131150 PPB131150:PPX131150 PYX131150:PZT131150 QIT131150:QJP131150 QSP131150:QTL131150 RCL131150:RDH131150 RMH131150:RND131150 RWD131150:RWZ131150 SFZ131150:SGV131150 SPV131150:SQR131150 SZR131150:TAN131150 TJN131150:TKJ131150 TTJ131150:TUF131150 UDF131150:UEB131150 UNB131150:UNX131150 UWX131150:UXT131150 VGT131150:VHP131150 VQP131150:VRL131150 WAL131150:WBH131150 WKH131150:WLD131150 WUD131150:WUZ131150 A196686:E196686 F196686 G196686:M196686 HR196686:IN196686 RN196686:SJ196686 ABJ196686:ACF196686 ALF196686:AMB196686 AVB196686:AVX196686 BEX196686:BFT196686 BOT196686:BPP196686 BYP196686:BZL196686 CIL196686:CJH196686 CSH196686:CTD196686 DCD196686:DCZ196686 DLZ196686:DMV196686 DVV196686:DWR196686 EFR196686:EGN196686 EPN196686:EQJ196686 EZJ196686:FAF196686 FJF196686:FKB196686 FTB196686:FTX196686 GCX196686:GDT196686 GMT196686:GNP196686 GWP196686:GXL196686 HGL196686:HHH196686 HQH196686:HRD196686 IAD196686:IAZ196686 IJZ196686:IKV196686 ITV196686:IUR196686 JDR196686:JEN196686 JNN196686:JOJ196686 JXJ196686:JYF196686 KHF196686:KIB196686 KRB196686:KRX196686 LAX196686:LBT196686 LKT196686:LLP196686 LUP196686:LVL196686 MEL196686:MFH196686 MOH196686:MPD196686 MYD196686:MYZ196686 NHZ196686:NIV196686 NRV196686:NSR196686 OBR196686:OCN196686 OLN196686:OMJ196686 OVJ196686:OWF196686 PFF196686:PGB196686 PPB196686:PPX196686 PYX196686:PZT196686 QIT196686:QJP196686 QSP196686:QTL196686 RCL196686:RDH196686 RMH196686:RND196686 RWD196686:RWZ196686 SFZ196686:SGV196686 SPV196686:SQR196686 SZR196686:TAN196686 TJN196686:TKJ196686 TTJ196686:TUF196686 UDF196686:UEB196686 UNB196686:UNX196686 UWX196686:UXT196686 VGT196686:VHP196686 VQP196686:VRL196686 WAL196686:WBH196686 WKH196686:WLD196686 WUD196686:WUZ196686 A262222:E262222 F262222 G262222:M262222 HR262222:IN262222 RN262222:SJ262222 ABJ262222:ACF262222 ALF262222:AMB262222 AVB262222:AVX262222 BEX262222:BFT262222 BOT262222:BPP262222 BYP262222:BZL262222 CIL262222:CJH262222 CSH262222:CTD262222 DCD262222:DCZ262222 DLZ262222:DMV262222 DVV262222:DWR262222 EFR262222:EGN262222 EPN262222:EQJ262222 EZJ262222:FAF262222 FJF262222:FKB262222 FTB262222:FTX262222 GCX262222:GDT262222 GMT262222:GNP262222 GWP262222:GXL262222 HGL262222:HHH262222 HQH262222:HRD262222 IAD262222:IAZ262222 IJZ262222:IKV262222 ITV262222:IUR262222 JDR262222:JEN262222 JNN262222:JOJ262222 JXJ262222:JYF262222 KHF262222:KIB262222 KRB262222:KRX262222 LAX262222:LBT262222 LKT262222:LLP262222 LUP262222:LVL262222 MEL262222:MFH262222 MOH262222:MPD262222 MYD262222:MYZ262222 NHZ262222:NIV262222 NRV262222:NSR262222 OBR262222:OCN262222 OLN262222:OMJ262222 OVJ262222:OWF262222 PFF262222:PGB262222 PPB262222:PPX262222 PYX262222:PZT262222 QIT262222:QJP262222 QSP262222:QTL262222 RCL262222:RDH262222 RMH262222:RND262222 RWD262222:RWZ262222 SFZ262222:SGV262222 SPV262222:SQR262222 SZR262222:TAN262222 TJN262222:TKJ262222 TTJ262222:TUF262222 UDF262222:UEB262222 UNB262222:UNX262222 UWX262222:UXT262222 VGT262222:VHP262222 VQP262222:VRL262222 WAL262222:WBH262222 WKH262222:WLD262222 WUD262222:WUZ262222 A327758:E327758 F327758 G327758:M327758 HR327758:IN327758 RN327758:SJ327758 ABJ327758:ACF327758 ALF327758:AMB327758 AVB327758:AVX327758 BEX327758:BFT327758 BOT327758:BPP327758 BYP327758:BZL327758 CIL327758:CJH327758 CSH327758:CTD327758 DCD327758:DCZ327758 DLZ327758:DMV327758 DVV327758:DWR327758 EFR327758:EGN327758 EPN327758:EQJ327758 EZJ327758:FAF327758 FJF327758:FKB327758 FTB327758:FTX327758 GCX327758:GDT327758 GMT327758:GNP327758 GWP327758:GXL327758 HGL327758:HHH327758 HQH327758:HRD327758 IAD327758:IAZ327758 IJZ327758:IKV327758 ITV327758:IUR327758 JDR327758:JEN327758 JNN327758:JOJ327758 JXJ327758:JYF327758 KHF327758:KIB327758 KRB327758:KRX327758 LAX327758:LBT327758 LKT327758:LLP327758 LUP327758:LVL327758 MEL327758:MFH327758 MOH327758:MPD327758 MYD327758:MYZ327758 NHZ327758:NIV327758 NRV327758:NSR327758 OBR327758:OCN327758 OLN327758:OMJ327758 OVJ327758:OWF327758 PFF327758:PGB327758 PPB327758:PPX327758 PYX327758:PZT327758 QIT327758:QJP327758 QSP327758:QTL327758 RCL327758:RDH327758 RMH327758:RND327758 RWD327758:RWZ327758 SFZ327758:SGV327758 SPV327758:SQR327758 SZR327758:TAN327758 TJN327758:TKJ327758 TTJ327758:TUF327758 UDF327758:UEB327758 UNB327758:UNX327758 UWX327758:UXT327758 VGT327758:VHP327758 VQP327758:VRL327758 WAL327758:WBH327758 WKH327758:WLD327758 WUD327758:WUZ327758 A393294:E393294 F393294 G393294:M393294 HR393294:IN393294 RN393294:SJ393294 ABJ393294:ACF393294 ALF393294:AMB393294 AVB393294:AVX393294 BEX393294:BFT393294 BOT393294:BPP393294 BYP393294:BZL393294 CIL393294:CJH393294 CSH393294:CTD393294 DCD393294:DCZ393294 DLZ393294:DMV393294 DVV393294:DWR393294 EFR393294:EGN393294 EPN393294:EQJ393294 EZJ393294:FAF393294 FJF393294:FKB393294 FTB393294:FTX393294 GCX393294:GDT393294 GMT393294:GNP393294 GWP393294:GXL393294 HGL393294:HHH393294 HQH393294:HRD393294 IAD393294:IAZ393294 IJZ393294:IKV393294 ITV393294:IUR393294 JDR393294:JEN393294 JNN393294:JOJ393294 JXJ393294:JYF393294 KHF393294:KIB393294 KRB393294:KRX393294 LAX393294:LBT393294 LKT393294:LLP393294 LUP393294:LVL393294 MEL393294:MFH393294 MOH393294:MPD393294 MYD393294:MYZ393294 NHZ393294:NIV393294 NRV393294:NSR393294 OBR393294:OCN393294 OLN393294:OMJ393294 OVJ393294:OWF393294 PFF393294:PGB393294 PPB393294:PPX393294 PYX393294:PZT393294 QIT393294:QJP393294 QSP393294:QTL393294 RCL393294:RDH393294 RMH393294:RND393294 RWD393294:RWZ393294 SFZ393294:SGV393294 SPV393294:SQR393294 SZR393294:TAN393294 TJN393294:TKJ393294 TTJ393294:TUF393294 UDF393294:UEB393294 UNB393294:UNX393294 UWX393294:UXT393294 VGT393294:VHP393294 VQP393294:VRL393294 WAL393294:WBH393294 WKH393294:WLD393294 WUD393294:WUZ393294 A458830:E458830 F458830 G458830:M458830 HR458830:IN458830 RN458830:SJ458830 ABJ458830:ACF458830 ALF458830:AMB458830 AVB458830:AVX458830 BEX458830:BFT458830 BOT458830:BPP458830 BYP458830:BZL458830 CIL458830:CJH458830 CSH458830:CTD458830 DCD458830:DCZ458830 DLZ458830:DMV458830 DVV458830:DWR458830 EFR458830:EGN458830 EPN458830:EQJ458830 EZJ458830:FAF458830 FJF458830:FKB458830 FTB458830:FTX458830 GCX458830:GDT458830 GMT458830:GNP458830 GWP458830:GXL458830 HGL458830:HHH458830 HQH458830:HRD458830 IAD458830:IAZ458830 IJZ458830:IKV458830 ITV458830:IUR458830 JDR458830:JEN458830 JNN458830:JOJ458830 JXJ458830:JYF458830 KHF458830:KIB458830 KRB458830:KRX458830 LAX458830:LBT458830 LKT458830:LLP458830 LUP458830:LVL458830 MEL458830:MFH458830 MOH458830:MPD458830 MYD458830:MYZ458830 NHZ458830:NIV458830 NRV458830:NSR458830 OBR458830:OCN458830 OLN458830:OMJ458830 OVJ458830:OWF458830 PFF458830:PGB458830 PPB458830:PPX458830 PYX458830:PZT458830 QIT458830:QJP458830 QSP458830:QTL458830 RCL458830:RDH458830 RMH458830:RND458830 RWD458830:RWZ458830 SFZ458830:SGV458830 SPV458830:SQR458830 SZR458830:TAN458830 TJN458830:TKJ458830 TTJ458830:TUF458830 UDF458830:UEB458830 UNB458830:UNX458830 UWX458830:UXT458830 VGT458830:VHP458830 VQP458830:VRL458830 WAL458830:WBH458830 WKH458830:WLD458830 WUD458830:WUZ458830 A524366:E524366 F524366 G524366:M524366 HR524366:IN524366 RN524366:SJ524366 ABJ524366:ACF524366 ALF524366:AMB524366 AVB524366:AVX524366 BEX524366:BFT524366 BOT524366:BPP524366 BYP524366:BZL524366 CIL524366:CJH524366 CSH524366:CTD524366 DCD524366:DCZ524366 DLZ524366:DMV524366 DVV524366:DWR524366 EFR524366:EGN524366 EPN524366:EQJ524366 EZJ524366:FAF524366 FJF524366:FKB524366 FTB524366:FTX524366 GCX524366:GDT524366 GMT524366:GNP524366 GWP524366:GXL524366 HGL524366:HHH524366 HQH524366:HRD524366 IAD524366:IAZ524366 IJZ524366:IKV524366 ITV524366:IUR524366 JDR524366:JEN524366 JNN524366:JOJ524366 JXJ524366:JYF524366 KHF524366:KIB524366 KRB524366:KRX524366 LAX524366:LBT524366 LKT524366:LLP524366 LUP524366:LVL524366 MEL524366:MFH524366 MOH524366:MPD524366 MYD524366:MYZ524366 NHZ524366:NIV524366 NRV524366:NSR524366 OBR524366:OCN524366 OLN524366:OMJ524366 OVJ524366:OWF524366 PFF524366:PGB524366 PPB524366:PPX524366 PYX524366:PZT524366 QIT524366:QJP524366 QSP524366:QTL524366 RCL524366:RDH524366 RMH524366:RND524366 RWD524366:RWZ524366 SFZ524366:SGV524366 SPV524366:SQR524366 SZR524366:TAN524366 TJN524366:TKJ524366 TTJ524366:TUF524366 UDF524366:UEB524366 UNB524366:UNX524366 UWX524366:UXT524366 VGT524366:VHP524366 VQP524366:VRL524366 WAL524366:WBH524366 WKH524366:WLD524366 WUD524366:WUZ524366 A589902:E589902 F589902 G589902:M589902 HR589902:IN589902 RN589902:SJ589902 ABJ589902:ACF589902 ALF589902:AMB589902 AVB589902:AVX589902 BEX589902:BFT589902 BOT589902:BPP589902 BYP589902:BZL589902 CIL589902:CJH589902 CSH589902:CTD589902 DCD589902:DCZ589902 DLZ589902:DMV589902 DVV589902:DWR589902 EFR589902:EGN589902 EPN589902:EQJ589902 EZJ589902:FAF589902 FJF589902:FKB589902 FTB589902:FTX589902 GCX589902:GDT589902 GMT589902:GNP589902 GWP589902:GXL589902 HGL589902:HHH589902 HQH589902:HRD589902 IAD589902:IAZ589902 IJZ589902:IKV589902 ITV589902:IUR589902 JDR589902:JEN589902 JNN589902:JOJ589902 JXJ589902:JYF589902 KHF589902:KIB589902 KRB589902:KRX589902 LAX589902:LBT589902 LKT589902:LLP589902 LUP589902:LVL589902 MEL589902:MFH589902 MOH589902:MPD589902 MYD589902:MYZ589902 NHZ589902:NIV589902 NRV589902:NSR589902 OBR589902:OCN589902 OLN589902:OMJ589902 OVJ589902:OWF589902 PFF589902:PGB589902 PPB589902:PPX589902 PYX589902:PZT589902 QIT589902:QJP589902 QSP589902:QTL589902 RCL589902:RDH589902 RMH589902:RND589902 RWD589902:RWZ589902 SFZ589902:SGV589902 SPV589902:SQR589902 SZR589902:TAN589902 TJN589902:TKJ589902 TTJ589902:TUF589902 UDF589902:UEB589902 UNB589902:UNX589902 UWX589902:UXT589902 VGT589902:VHP589902 VQP589902:VRL589902 WAL589902:WBH589902 WKH589902:WLD589902 WUD589902:WUZ589902 A655438:E655438 F655438 G655438:M655438 HR655438:IN655438 RN655438:SJ655438 ABJ655438:ACF655438 ALF655438:AMB655438 AVB655438:AVX655438 BEX655438:BFT655438 BOT655438:BPP655438 BYP655438:BZL655438 CIL655438:CJH655438 CSH655438:CTD655438 DCD655438:DCZ655438 DLZ655438:DMV655438 DVV655438:DWR655438 EFR655438:EGN655438 EPN655438:EQJ655438 EZJ655438:FAF655438 FJF655438:FKB655438 FTB655438:FTX655438 GCX655438:GDT655438 GMT655438:GNP655438 GWP655438:GXL655438 HGL655438:HHH655438 HQH655438:HRD655438 IAD655438:IAZ655438 IJZ655438:IKV655438 ITV655438:IUR655438 JDR655438:JEN655438 JNN655438:JOJ655438 JXJ655438:JYF655438 KHF655438:KIB655438 KRB655438:KRX655438 LAX655438:LBT655438 LKT655438:LLP655438 LUP655438:LVL655438 MEL655438:MFH655438 MOH655438:MPD655438 MYD655438:MYZ655438 NHZ655438:NIV655438 NRV655438:NSR655438 OBR655438:OCN655438 OLN655438:OMJ655438 OVJ655438:OWF655438 PFF655438:PGB655438 PPB655438:PPX655438 PYX655438:PZT655438 QIT655438:QJP655438 QSP655438:QTL655438 RCL655438:RDH655438 RMH655438:RND655438 RWD655438:RWZ655438 SFZ655438:SGV655438 SPV655438:SQR655438 SZR655438:TAN655438 TJN655438:TKJ655438 TTJ655438:TUF655438 UDF655438:UEB655438 UNB655438:UNX655438 UWX655438:UXT655438 VGT655438:VHP655438 VQP655438:VRL655438 WAL655438:WBH655438 WKH655438:WLD655438 WUD655438:WUZ655438 A720974:E720974 F720974 G720974:M720974 HR720974:IN720974 RN720974:SJ720974 ABJ720974:ACF720974 ALF720974:AMB720974 AVB720974:AVX720974 BEX720974:BFT720974 BOT720974:BPP720974 BYP720974:BZL720974 CIL720974:CJH720974 CSH720974:CTD720974 DCD720974:DCZ720974 DLZ720974:DMV720974 DVV720974:DWR720974 EFR720974:EGN720974 EPN720974:EQJ720974 EZJ720974:FAF720974 FJF720974:FKB720974 FTB720974:FTX720974 GCX720974:GDT720974 GMT720974:GNP720974 GWP720974:GXL720974 HGL720974:HHH720974 HQH720974:HRD720974 IAD720974:IAZ720974 IJZ720974:IKV720974 ITV720974:IUR720974 JDR720974:JEN720974 JNN720974:JOJ720974 JXJ720974:JYF720974 KHF720974:KIB720974 KRB720974:KRX720974 LAX720974:LBT720974 LKT720974:LLP720974 LUP720974:LVL720974 MEL720974:MFH720974 MOH720974:MPD720974 MYD720974:MYZ720974 NHZ720974:NIV720974 NRV720974:NSR720974 OBR720974:OCN720974 OLN720974:OMJ720974 OVJ720974:OWF720974 PFF720974:PGB720974 PPB720974:PPX720974 PYX720974:PZT720974 QIT720974:QJP720974 QSP720974:QTL720974 RCL720974:RDH720974 RMH720974:RND720974 RWD720974:RWZ720974 SFZ720974:SGV720974 SPV720974:SQR720974 SZR720974:TAN720974 TJN720974:TKJ720974 TTJ720974:TUF720974 UDF720974:UEB720974 UNB720974:UNX720974 UWX720974:UXT720974 VGT720974:VHP720974 VQP720974:VRL720974 WAL720974:WBH720974 WKH720974:WLD720974 WUD720974:WUZ720974 A786510:E786510 F786510 G786510:M786510 HR786510:IN786510 RN786510:SJ786510 ABJ786510:ACF786510 ALF786510:AMB786510 AVB786510:AVX786510 BEX786510:BFT786510 BOT786510:BPP786510 BYP786510:BZL786510 CIL786510:CJH786510 CSH786510:CTD786510 DCD786510:DCZ786510 DLZ786510:DMV786510 DVV786510:DWR786510 EFR786510:EGN786510 EPN786510:EQJ786510 EZJ786510:FAF786510 FJF786510:FKB786510 FTB786510:FTX786510 GCX786510:GDT786510 GMT786510:GNP786510 GWP786510:GXL786510 HGL786510:HHH786510 HQH786510:HRD786510 IAD786510:IAZ786510 IJZ786510:IKV786510 ITV786510:IUR786510 JDR786510:JEN786510 JNN786510:JOJ786510 JXJ786510:JYF786510 KHF786510:KIB786510 KRB786510:KRX786510 LAX786510:LBT786510 LKT786510:LLP786510 LUP786510:LVL786510 MEL786510:MFH786510 MOH786510:MPD786510 MYD786510:MYZ786510 NHZ786510:NIV786510 NRV786510:NSR786510 OBR786510:OCN786510 OLN786510:OMJ786510 OVJ786510:OWF786510 PFF786510:PGB786510 PPB786510:PPX786510 PYX786510:PZT786510 QIT786510:QJP786510 QSP786510:QTL786510 RCL786510:RDH786510 RMH786510:RND786510 RWD786510:RWZ786510 SFZ786510:SGV786510 SPV786510:SQR786510 SZR786510:TAN786510 TJN786510:TKJ786510 TTJ786510:TUF786510 UDF786510:UEB786510 UNB786510:UNX786510 UWX786510:UXT786510 VGT786510:VHP786510 VQP786510:VRL786510 WAL786510:WBH786510 WKH786510:WLD786510 WUD786510:WUZ786510 A852046:E852046 F852046 G852046:M852046 HR852046:IN852046 RN852046:SJ852046 ABJ852046:ACF852046 ALF852046:AMB852046 AVB852046:AVX852046 BEX852046:BFT852046 BOT852046:BPP852046 BYP852046:BZL852046 CIL852046:CJH852046 CSH852046:CTD852046 DCD852046:DCZ852046 DLZ852046:DMV852046 DVV852046:DWR852046 EFR852046:EGN852046 EPN852046:EQJ852046 EZJ852046:FAF852046 FJF852046:FKB852046 FTB852046:FTX852046 GCX852046:GDT852046 GMT852046:GNP852046 GWP852046:GXL852046 HGL852046:HHH852046 HQH852046:HRD852046 IAD852046:IAZ852046 IJZ852046:IKV852046 ITV852046:IUR852046 JDR852046:JEN852046 JNN852046:JOJ852046 JXJ852046:JYF852046 KHF852046:KIB852046 KRB852046:KRX852046 LAX852046:LBT852046 LKT852046:LLP852046 LUP852046:LVL852046 MEL852046:MFH852046 MOH852046:MPD852046 MYD852046:MYZ852046 NHZ852046:NIV852046 NRV852046:NSR852046 OBR852046:OCN852046 OLN852046:OMJ852046 OVJ852046:OWF852046 PFF852046:PGB852046 PPB852046:PPX852046 PYX852046:PZT852046 QIT852046:QJP852046 QSP852046:QTL852046 RCL852046:RDH852046 RMH852046:RND852046 RWD852046:RWZ852046 SFZ852046:SGV852046 SPV852046:SQR852046 SZR852046:TAN852046 TJN852046:TKJ852046 TTJ852046:TUF852046 UDF852046:UEB852046 UNB852046:UNX852046 UWX852046:UXT852046 VGT852046:VHP852046 VQP852046:VRL852046 WAL852046:WBH852046 WKH852046:WLD852046 WUD852046:WUZ852046 A917582:E917582 F917582 G917582:M917582 HR917582:IN917582 RN917582:SJ917582 ABJ917582:ACF917582 ALF917582:AMB917582 AVB917582:AVX917582 BEX917582:BFT917582 BOT917582:BPP917582 BYP917582:BZL917582 CIL917582:CJH917582 CSH917582:CTD917582 DCD917582:DCZ917582 DLZ917582:DMV917582 DVV917582:DWR917582 EFR917582:EGN917582 EPN917582:EQJ917582 EZJ917582:FAF917582 FJF917582:FKB917582 FTB917582:FTX917582 GCX917582:GDT917582 GMT917582:GNP917582 GWP917582:GXL917582 HGL917582:HHH917582 HQH917582:HRD917582 IAD917582:IAZ917582 IJZ917582:IKV917582 ITV917582:IUR917582 JDR917582:JEN917582 JNN917582:JOJ917582 JXJ917582:JYF917582 KHF917582:KIB917582 KRB917582:KRX917582 LAX917582:LBT917582 LKT917582:LLP917582 LUP917582:LVL917582 MEL917582:MFH917582 MOH917582:MPD917582 MYD917582:MYZ917582 NHZ917582:NIV917582 NRV917582:NSR917582 OBR917582:OCN917582 OLN917582:OMJ917582 OVJ917582:OWF917582 PFF917582:PGB917582 PPB917582:PPX917582 PYX917582:PZT917582 QIT917582:QJP917582 QSP917582:QTL917582 RCL917582:RDH917582 RMH917582:RND917582 RWD917582:RWZ917582 SFZ917582:SGV917582 SPV917582:SQR917582 SZR917582:TAN917582 TJN917582:TKJ917582 TTJ917582:TUF917582 UDF917582:UEB917582 UNB917582:UNX917582 UWX917582:UXT917582 VGT917582:VHP917582 VQP917582:VRL917582 WAL917582:WBH917582 WKH917582:WLD917582 WUD917582:WUZ917582 A983118:E983118 F983118 G983118:M983118 HR983118:IN983118 RN983118:SJ983118 ABJ983118:ACF983118 ALF983118:AMB983118 AVB983118:AVX983118 BEX983118:BFT983118 BOT983118:BPP983118 BYP983118:BZL983118 CIL983118:CJH983118 CSH983118:CTD983118 DCD983118:DCZ983118 DLZ983118:DMV983118 DVV983118:DWR983118 EFR983118:EGN983118 EPN983118:EQJ983118 EZJ983118:FAF983118 FJF983118:FKB983118 FTB983118:FTX983118 GCX983118:GDT983118 GMT983118:GNP983118 GWP983118:GXL983118 HGL983118:HHH983118 HQH983118:HRD983118 IAD983118:IAZ983118 IJZ983118:IKV983118 ITV983118:IUR983118 JDR983118:JEN983118 JNN983118:JOJ983118 JXJ983118:JYF983118 KHF983118:KIB983118 KRB983118:KRX983118 LAX983118:LBT983118 LKT983118:LLP983118 LUP983118:LVL983118 MEL983118:MFH983118 MOH983118:MPD983118 MYD983118:MYZ983118 NHZ983118:NIV983118 NRV983118:NSR983118 OBR983118:OCN983118 OLN983118:OMJ983118 OVJ983118:OWF983118 PFF983118:PGB983118 PPB983118:PPX983118 PYX983118:PZT983118 QIT983118:QJP983118 QSP983118:QTL983118 RCL983118:RDH983118 RMH983118:RND983118 RWD983118:RWZ983118 SFZ983118:SGV983118 SPV983118:SQR983118 SZR983118:TAN983118 TJN983118:TKJ983118 TTJ983118:TUF983118 UDF983118:UEB983118 UNB983118:UNX983118 UWX983118:UXT983118 VGT983118:VHP983118 VQP983118:VRL983118 WAL983118:WBH983118 WKH983118:WLD983118 WUD983118:WUZ983118"/>
  </dataValidations>
  <hyperlinks>
    <hyperlink ref="L3:M3" location="基本情况!A1" display="表4-6-4"/>
  </hyperlinks>
  <printOptions horizontalCentered="1"/>
  <pageMargins left="0.35416666666666702" right="0.35416666666666702" top="0.74791666666666701" bottom="0.59027777777777801" header="0.86597222222222203" footer="0.39305555555555599"/>
  <pageSetup paperSize="9" scale="81" fitToHeight="0" orientation="landscape" r:id="rId1"/>
  <headerFooter alignWithMargins="0">
    <oddHeader>&amp;R&amp;"仿宋_GB2312,常规"
&amp;"宋体,常规"&amp;10共&amp;N页第&amp;P页</oddHeader>
  </headerFooter>
  <colBreaks count="1" manualBreakCount="1">
    <brk id="13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AH80"/>
  <sheetViews>
    <sheetView topLeftCell="L1" workbookViewId="0">
      <selection activeCell="T12" sqref="B8:T12"/>
    </sheetView>
  </sheetViews>
  <sheetFormatPr defaultColWidth="9" defaultRowHeight="14.25" customHeight="1"/>
  <cols>
    <col min="1" max="1" width="4" style="177" customWidth="1"/>
    <col min="2" max="2" width="9.25" style="76" customWidth="1"/>
    <col min="3" max="3" width="18.5" style="76" customWidth="1"/>
    <col min="4" max="4" width="23.5" style="180" customWidth="1"/>
    <col min="5" max="5" width="11.875" style="76" customWidth="1"/>
    <col min="6" max="6" width="22.75" style="76" customWidth="1"/>
    <col min="7" max="7" width="4.5" style="177" customWidth="1"/>
    <col min="8" max="8" width="3.625" style="177" customWidth="1"/>
    <col min="9" max="11" width="9.625" style="177" customWidth="1"/>
    <col min="12" max="17" width="9.625" style="415" customWidth="1"/>
    <col min="18" max="18" width="11.5" style="426" customWidth="1"/>
    <col min="19" max="20" width="10.125" style="426" customWidth="1"/>
    <col min="21" max="21" width="10.625" style="476" customWidth="1"/>
    <col min="22" max="22" width="8" style="76" hidden="1" customWidth="1"/>
    <col min="23" max="23" width="10.625" style="476" customWidth="1"/>
    <col min="24" max="24" width="6.625" style="76" customWidth="1"/>
    <col min="25" max="25" width="17" style="76" customWidth="1"/>
    <col min="26" max="26" width="9" style="76"/>
    <col min="27" max="27" width="27.5" style="400" customWidth="1"/>
    <col min="28" max="28" width="17.625" style="400" customWidth="1"/>
    <col min="29" max="29" width="8.25" style="400"/>
    <col min="30" max="30" width="11.25" style="400"/>
    <col min="31" max="34" width="8.25" style="400"/>
    <col min="35" max="16384" width="9" style="76"/>
  </cols>
  <sheetData>
    <row r="1" spans="1:34" ht="30" customHeight="1">
      <c r="A1" s="963" t="s">
        <v>1667</v>
      </c>
      <c r="B1" s="959"/>
      <c r="C1" s="959"/>
      <c r="D1" s="1019"/>
      <c r="E1" s="959"/>
      <c r="F1" s="959"/>
      <c r="G1" s="959"/>
      <c r="H1" s="959"/>
      <c r="I1" s="959"/>
      <c r="J1" s="959"/>
      <c r="K1" s="959"/>
      <c r="L1" s="1020"/>
      <c r="M1" s="1020"/>
      <c r="N1" s="1020"/>
      <c r="O1" s="1020"/>
      <c r="P1" s="1020"/>
      <c r="Q1" s="1020"/>
      <c r="R1" s="959"/>
      <c r="S1" s="959"/>
      <c r="T1" s="959"/>
      <c r="U1" s="959"/>
      <c r="V1" s="959"/>
      <c r="W1" s="959"/>
      <c r="X1" s="959"/>
      <c r="Y1" s="959"/>
      <c r="AA1" s="530"/>
      <c r="AB1" s="530"/>
      <c r="AC1" s="530"/>
      <c r="AD1" s="530"/>
      <c r="AE1" s="530"/>
      <c r="AF1" s="530"/>
      <c r="AG1" s="530"/>
      <c r="AH1" s="530"/>
    </row>
    <row r="2" spans="1:34" ht="14.25" customHeight="1">
      <c r="A2" s="960" t="str">
        <f>基本情况!C1</f>
        <v>评估基准日：2022年4月26日</v>
      </c>
      <c r="B2" s="960"/>
      <c r="C2" s="960"/>
      <c r="D2" s="1021"/>
      <c r="E2" s="960"/>
      <c r="F2" s="960"/>
      <c r="G2" s="960"/>
      <c r="H2" s="960"/>
      <c r="I2" s="960"/>
      <c r="J2" s="960"/>
      <c r="K2" s="960"/>
      <c r="L2" s="1022"/>
      <c r="M2" s="1022"/>
      <c r="N2" s="1022"/>
      <c r="O2" s="1022"/>
      <c r="P2" s="1022"/>
      <c r="Q2" s="1022"/>
      <c r="R2" s="960"/>
      <c r="S2" s="960"/>
      <c r="T2" s="960"/>
      <c r="U2" s="960"/>
      <c r="V2" s="960"/>
      <c r="W2" s="960"/>
      <c r="X2" s="960"/>
      <c r="Y2" s="960"/>
      <c r="AA2" s="428"/>
      <c r="AB2" s="428"/>
      <c r="AC2" s="428"/>
      <c r="AD2" s="428"/>
      <c r="AE2" s="428"/>
      <c r="AF2" s="428"/>
      <c r="AG2" s="428"/>
      <c r="AH2" s="428"/>
    </row>
    <row r="3" spans="1:34" ht="14.25" customHeight="1">
      <c r="Y3" s="531" t="s">
        <v>1668</v>
      </c>
      <c r="AA3" s="428"/>
      <c r="AB3" s="429"/>
      <c r="AC3" s="429"/>
      <c r="AD3" s="429"/>
      <c r="AE3" s="429"/>
      <c r="AF3" s="429"/>
      <c r="AG3" s="429"/>
      <c r="AH3" s="429"/>
    </row>
    <row r="4" spans="1:34" ht="14.25" customHeight="1">
      <c r="Y4" s="53"/>
      <c r="AA4" s="429"/>
      <c r="AB4" s="429"/>
      <c r="AC4" s="429"/>
      <c r="AD4" s="429"/>
      <c r="AE4" s="429"/>
      <c r="AF4" s="429"/>
      <c r="AG4" s="429"/>
      <c r="AH4" s="429"/>
    </row>
    <row r="5" spans="1:34" ht="14.25" customHeight="1">
      <c r="A5" s="180" t="str">
        <f>基本情况!B2</f>
        <v>产权持有单位：瓮福（集团）有限责任公司</v>
      </c>
      <c r="Y5" s="182" t="s">
        <v>247</v>
      </c>
      <c r="AA5" s="430"/>
      <c r="AB5" s="430"/>
      <c r="AC5" s="430"/>
      <c r="AD5" s="430"/>
      <c r="AE5" s="430"/>
      <c r="AF5" s="430"/>
      <c r="AG5" s="430"/>
      <c r="AH5" s="430"/>
    </row>
    <row r="6" spans="1:34" s="177" customFormat="1" ht="16.5">
      <c r="A6" s="964" t="s">
        <v>219</v>
      </c>
      <c r="B6" s="1027" t="s">
        <v>1669</v>
      </c>
      <c r="C6" s="1028" t="s">
        <v>558</v>
      </c>
      <c r="D6" s="1027" t="s">
        <v>1670</v>
      </c>
      <c r="E6" s="1027" t="s">
        <v>433</v>
      </c>
      <c r="F6" s="1027" t="s">
        <v>1671</v>
      </c>
      <c r="G6" s="1027" t="s">
        <v>416</v>
      </c>
      <c r="H6" s="1027" t="s">
        <v>417</v>
      </c>
      <c r="I6" s="1030" t="s">
        <v>1672</v>
      </c>
      <c r="J6" s="1030" t="s">
        <v>443</v>
      </c>
      <c r="K6" s="1031" t="s">
        <v>566</v>
      </c>
      <c r="L6" s="1023" t="s">
        <v>1673</v>
      </c>
      <c r="M6" s="1024"/>
      <c r="N6" s="1024"/>
      <c r="O6" s="1024"/>
      <c r="P6" s="1024"/>
      <c r="Q6" s="1024"/>
      <c r="R6" s="1025" t="s">
        <v>250</v>
      </c>
      <c r="S6" s="1025"/>
      <c r="T6" s="1034" t="s">
        <v>569</v>
      </c>
      <c r="U6" s="964" t="s">
        <v>186</v>
      </c>
      <c r="V6" s="964"/>
      <c r="W6" s="964"/>
      <c r="X6" s="1027" t="s">
        <v>253</v>
      </c>
      <c r="Y6" s="1027" t="s">
        <v>258</v>
      </c>
      <c r="AA6" s="430"/>
      <c r="AB6" s="400"/>
      <c r="AC6" s="1037" t="s">
        <v>1639</v>
      </c>
      <c r="AD6" s="1038"/>
      <c r="AE6" s="1038"/>
      <c r="AF6" s="1038"/>
      <c r="AG6" s="1038"/>
      <c r="AH6" s="1038"/>
    </row>
    <row r="7" spans="1:34" s="177" customFormat="1" ht="16.5" customHeight="1">
      <c r="A7" s="964"/>
      <c r="B7" s="1027"/>
      <c r="C7" s="1029"/>
      <c r="D7" s="1027"/>
      <c r="E7" s="1027"/>
      <c r="F7" s="1027"/>
      <c r="G7" s="1027"/>
      <c r="H7" s="1027"/>
      <c r="I7" s="1030"/>
      <c r="J7" s="1030"/>
      <c r="K7" s="1032"/>
      <c r="L7" s="444" t="s">
        <v>571</v>
      </c>
      <c r="M7" s="444" t="s">
        <v>572</v>
      </c>
      <c r="N7" s="444" t="s">
        <v>573</v>
      </c>
      <c r="O7" s="444" t="s">
        <v>574</v>
      </c>
      <c r="P7" s="444" t="s">
        <v>575</v>
      </c>
      <c r="Q7" s="444" t="s">
        <v>576</v>
      </c>
      <c r="R7" s="499" t="s">
        <v>519</v>
      </c>
      <c r="S7" s="499" t="s">
        <v>520</v>
      </c>
      <c r="T7" s="1034"/>
      <c r="U7" s="183" t="s">
        <v>538</v>
      </c>
      <c r="V7" s="183" t="s">
        <v>1674</v>
      </c>
      <c r="W7" s="183" t="s">
        <v>539</v>
      </c>
      <c r="X7" s="1027"/>
      <c r="Y7" s="1027"/>
      <c r="AA7" s="1039" t="s">
        <v>1640</v>
      </c>
      <c r="AB7" s="1040"/>
      <c r="AC7" s="523" t="s">
        <v>571</v>
      </c>
      <c r="AD7" s="523" t="s">
        <v>572</v>
      </c>
      <c r="AE7" s="523" t="s">
        <v>573</v>
      </c>
      <c r="AF7" s="523" t="s">
        <v>1641</v>
      </c>
      <c r="AG7" s="523" t="s">
        <v>1642</v>
      </c>
      <c r="AH7" s="523" t="s">
        <v>576</v>
      </c>
    </row>
    <row r="8" spans="1:34" s="179" customFormat="1" ht="16.5" customHeight="1">
      <c r="A8" s="65" t="s">
        <v>275</v>
      </c>
      <c r="B8" s="519"/>
      <c r="C8" s="519"/>
      <c r="D8" s="520"/>
      <c r="E8" s="519"/>
      <c r="F8" s="521"/>
      <c r="G8" s="519"/>
      <c r="H8" s="522"/>
      <c r="I8" s="519"/>
      <c r="J8" s="519"/>
      <c r="K8" s="418"/>
      <c r="L8" s="510"/>
      <c r="M8" s="510"/>
      <c r="N8" s="510"/>
      <c r="O8" s="511"/>
      <c r="P8" s="510"/>
      <c r="Q8" s="492"/>
      <c r="R8" s="528"/>
      <c r="S8" s="528"/>
      <c r="T8" s="529"/>
      <c r="U8" s="421"/>
      <c r="V8" s="505"/>
      <c r="W8" s="421"/>
      <c r="X8" s="325"/>
      <c r="Y8" s="325"/>
      <c r="AA8" s="400"/>
      <c r="AB8" s="400"/>
      <c r="AC8" s="434"/>
      <c r="AD8" s="434"/>
      <c r="AE8" s="434"/>
      <c r="AF8" s="434"/>
      <c r="AG8" s="434"/>
      <c r="AH8" s="434"/>
    </row>
    <row r="9" spans="1:34" s="179" customFormat="1" ht="16.5" customHeight="1">
      <c r="A9" s="65" t="s">
        <v>276</v>
      </c>
      <c r="B9" s="519"/>
      <c r="C9" s="519"/>
      <c r="D9" s="520"/>
      <c r="E9" s="519"/>
      <c r="F9" s="521"/>
      <c r="G9" s="519"/>
      <c r="H9" s="522"/>
      <c r="I9" s="519"/>
      <c r="J9" s="519"/>
      <c r="K9" s="418"/>
      <c r="L9" s="510"/>
      <c r="M9" s="510"/>
      <c r="N9" s="510"/>
      <c r="O9" s="511"/>
      <c r="P9" s="510"/>
      <c r="Q9" s="492"/>
      <c r="R9" s="528"/>
      <c r="S9" s="528"/>
      <c r="T9" s="529"/>
      <c r="U9" s="421"/>
      <c r="V9" s="505"/>
      <c r="W9" s="421"/>
      <c r="X9" s="325"/>
      <c r="Y9" s="325"/>
      <c r="AA9" s="400"/>
      <c r="AB9" s="400"/>
      <c r="AC9" s="434"/>
      <c r="AD9" s="434"/>
      <c r="AE9" s="434"/>
      <c r="AF9" s="434"/>
      <c r="AG9" s="434"/>
      <c r="AH9" s="434"/>
    </row>
    <row r="10" spans="1:34" s="179" customFormat="1" ht="16.5" customHeight="1">
      <c r="A10" s="65" t="s">
        <v>9</v>
      </c>
      <c r="B10" s="477"/>
      <c r="C10" s="477"/>
      <c r="D10" s="478"/>
      <c r="E10" s="477"/>
      <c r="F10" s="484"/>
      <c r="G10" s="477"/>
      <c r="H10" s="481"/>
      <c r="I10" s="477"/>
      <c r="J10" s="477"/>
      <c r="K10" s="418"/>
      <c r="L10" s="510"/>
      <c r="M10" s="510"/>
      <c r="N10" s="510"/>
      <c r="O10" s="511"/>
      <c r="P10" s="510"/>
      <c r="Q10" s="492"/>
      <c r="R10" s="501"/>
      <c r="S10" s="528"/>
      <c r="T10" s="487"/>
      <c r="U10" s="421"/>
      <c r="V10" s="505"/>
      <c r="W10" s="421"/>
      <c r="X10" s="325"/>
      <c r="Y10" s="325"/>
      <c r="AA10" s="400"/>
      <c r="AB10" s="400"/>
      <c r="AC10" s="434"/>
      <c r="AD10" s="434"/>
      <c r="AE10" s="434"/>
      <c r="AF10" s="434"/>
      <c r="AG10" s="434"/>
      <c r="AH10" s="434"/>
    </row>
    <row r="11" spans="1:34" s="179" customFormat="1" ht="16.5" customHeight="1">
      <c r="A11" s="65"/>
      <c r="B11" s="432"/>
      <c r="C11" s="432"/>
      <c r="D11" s="523"/>
      <c r="E11" s="524"/>
      <c r="F11" s="524"/>
      <c r="G11" s="480"/>
      <c r="H11" s="413"/>
      <c r="I11" s="417"/>
      <c r="J11" s="417"/>
      <c r="K11" s="417"/>
      <c r="L11" s="419"/>
      <c r="M11" s="419"/>
      <c r="N11" s="419"/>
      <c r="O11" s="419"/>
      <c r="P11" s="419"/>
      <c r="Q11" s="419"/>
      <c r="R11" s="424"/>
      <c r="S11" s="424"/>
      <c r="T11" s="424"/>
      <c r="U11" s="421"/>
      <c r="V11" s="505"/>
      <c r="W11" s="421"/>
      <c r="X11" s="325" t="str">
        <f t="shared" ref="X11:X16" si="0">IF(OR(S11=0,S11=W11),"",ROUND((W11-S11)/ABS(S11),4))</f>
        <v/>
      </c>
      <c r="Y11" s="325"/>
      <c r="AA11" s="400"/>
      <c r="AB11" s="400"/>
      <c r="AC11" s="434"/>
      <c r="AD11" s="434"/>
      <c r="AE11" s="434"/>
      <c r="AF11" s="434"/>
      <c r="AG11" s="434"/>
      <c r="AH11" s="434"/>
    </row>
    <row r="12" spans="1:34" s="179" customFormat="1" ht="16.5" customHeight="1">
      <c r="A12" s="65"/>
      <c r="B12" s="432"/>
      <c r="C12" s="432"/>
      <c r="D12" s="523"/>
      <c r="E12" s="524"/>
      <c r="F12" s="524"/>
      <c r="G12" s="480"/>
      <c r="H12" s="413"/>
      <c r="I12" s="417"/>
      <c r="J12" s="417"/>
      <c r="K12" s="417"/>
      <c r="L12" s="419"/>
      <c r="M12" s="419"/>
      <c r="N12" s="419"/>
      <c r="O12" s="419"/>
      <c r="P12" s="419"/>
      <c r="Q12" s="419"/>
      <c r="R12" s="424"/>
      <c r="S12" s="424"/>
      <c r="T12" s="424"/>
      <c r="U12" s="421"/>
      <c r="V12" s="505"/>
      <c r="W12" s="421"/>
      <c r="X12" s="325" t="str">
        <f t="shared" si="0"/>
        <v/>
      </c>
      <c r="Y12" s="325"/>
      <c r="AA12" s="400"/>
      <c r="AB12" s="400"/>
      <c r="AC12" s="434"/>
      <c r="AD12" s="434"/>
      <c r="AE12" s="434"/>
      <c r="AF12" s="434"/>
      <c r="AG12" s="434"/>
      <c r="AH12" s="434"/>
    </row>
    <row r="13" spans="1:34" s="179" customFormat="1" ht="16.5" customHeight="1">
      <c r="A13" s="65"/>
      <c r="B13" s="486"/>
      <c r="C13" s="486"/>
      <c r="D13" s="486"/>
      <c r="E13" s="486"/>
      <c r="F13" s="486"/>
      <c r="G13" s="191"/>
      <c r="H13" s="191"/>
      <c r="I13" s="527"/>
      <c r="J13" s="527"/>
      <c r="K13" s="527"/>
      <c r="L13" s="505"/>
      <c r="M13" s="505"/>
      <c r="N13" s="505"/>
      <c r="O13" s="505"/>
      <c r="P13" s="505"/>
      <c r="Q13" s="505"/>
      <c r="R13" s="422"/>
      <c r="S13" s="422"/>
      <c r="T13" s="422"/>
      <c r="U13" s="421"/>
      <c r="V13" s="505"/>
      <c r="W13" s="421"/>
      <c r="X13" s="325" t="str">
        <f t="shared" si="0"/>
        <v/>
      </c>
      <c r="Y13" s="325"/>
      <c r="AA13" s="400"/>
      <c r="AB13" s="400"/>
      <c r="AC13" s="434"/>
      <c r="AD13" s="434"/>
      <c r="AE13" s="434"/>
      <c r="AF13" s="434"/>
      <c r="AG13" s="434"/>
      <c r="AH13" s="434"/>
    </row>
    <row r="14" spans="1:34" s="179" customFormat="1" ht="16.5" customHeight="1">
      <c r="A14" s="65"/>
      <c r="B14" s="65"/>
      <c r="C14" s="65"/>
      <c r="D14" s="525"/>
      <c r="E14" s="414"/>
      <c r="F14" s="307"/>
      <c r="G14" s="307"/>
      <c r="H14" s="307"/>
      <c r="I14" s="307"/>
      <c r="J14" s="307"/>
      <c r="K14" s="307"/>
      <c r="L14" s="419"/>
      <c r="M14" s="419"/>
      <c r="N14" s="419"/>
      <c r="O14" s="419"/>
      <c r="P14" s="419"/>
      <c r="Q14" s="419"/>
      <c r="R14" s="422">
        <f>SUM(R8:R13)</f>
        <v>0</v>
      </c>
      <c r="S14" s="422">
        <f>SUM(S8:S13)</f>
        <v>0</v>
      </c>
      <c r="T14" s="422">
        <f>SUM(T8:T13)</f>
        <v>0</v>
      </c>
      <c r="U14" s="422"/>
      <c r="V14" s="421"/>
      <c r="W14" s="422"/>
      <c r="X14" s="325" t="str">
        <f t="shared" si="0"/>
        <v/>
      </c>
      <c r="Y14" s="325"/>
      <c r="AA14" s="400"/>
      <c r="AB14" s="400"/>
      <c r="AC14" s="434"/>
      <c r="AD14" s="434"/>
      <c r="AE14" s="434"/>
      <c r="AF14" s="434"/>
      <c r="AG14" s="434"/>
      <c r="AH14" s="434"/>
    </row>
    <row r="15" spans="1:34" s="179" customFormat="1" ht="16.5" customHeight="1">
      <c r="A15" s="962" t="s">
        <v>476</v>
      </c>
      <c r="B15" s="962"/>
      <c r="C15" s="962"/>
      <c r="D15" s="1026"/>
      <c r="E15" s="414"/>
      <c r="F15" s="307"/>
      <c r="G15" s="307"/>
      <c r="H15" s="307"/>
      <c r="I15" s="307"/>
      <c r="J15" s="307"/>
      <c r="K15" s="307"/>
      <c r="L15" s="505"/>
      <c r="M15" s="505"/>
      <c r="N15" s="505"/>
      <c r="O15" s="505"/>
      <c r="P15" s="505"/>
      <c r="Q15" s="505"/>
      <c r="R15" s="422"/>
      <c r="S15" s="422"/>
      <c r="T15" s="422"/>
      <c r="U15" s="505"/>
      <c r="V15" s="421"/>
      <c r="W15" s="505"/>
      <c r="X15" s="325" t="str">
        <f t="shared" si="0"/>
        <v/>
      </c>
      <c r="Y15" s="325"/>
      <c r="AA15" s="400"/>
      <c r="AB15" s="400"/>
      <c r="AC15" s="434"/>
      <c r="AD15" s="434"/>
      <c r="AE15" s="434"/>
      <c r="AF15" s="434"/>
      <c r="AG15" s="434"/>
      <c r="AH15" s="434"/>
    </row>
    <row r="16" spans="1:34" s="179" customFormat="1" ht="16.5" customHeight="1">
      <c r="A16" s="962" t="s">
        <v>255</v>
      </c>
      <c r="B16" s="962"/>
      <c r="C16" s="962"/>
      <c r="D16" s="1026"/>
      <c r="E16" s="526"/>
      <c r="F16" s="307"/>
      <c r="G16" s="307"/>
      <c r="H16" s="307"/>
      <c r="I16" s="307"/>
      <c r="J16" s="307"/>
      <c r="K16" s="307"/>
      <c r="L16" s="505"/>
      <c r="M16" s="505"/>
      <c r="N16" s="505"/>
      <c r="O16" s="505"/>
      <c r="P16" s="505"/>
      <c r="Q16" s="505"/>
      <c r="R16" s="422">
        <f t="shared" ref="R16:U16" si="1">R14-R15</f>
        <v>0</v>
      </c>
      <c r="S16" s="422">
        <f t="shared" si="1"/>
        <v>0</v>
      </c>
      <c r="T16" s="422">
        <f t="shared" si="1"/>
        <v>0</v>
      </c>
      <c r="U16" s="421">
        <f t="shared" si="1"/>
        <v>0</v>
      </c>
      <c r="V16" s="421"/>
      <c r="W16" s="421">
        <f>W14-W15</f>
        <v>0</v>
      </c>
      <c r="X16" s="325" t="str">
        <f t="shared" si="0"/>
        <v/>
      </c>
      <c r="Y16" s="325"/>
      <c r="AA16" s="400"/>
      <c r="AB16" s="400"/>
      <c r="AC16" s="434"/>
      <c r="AD16" s="434"/>
      <c r="AE16" s="434"/>
      <c r="AF16" s="434"/>
      <c r="AG16" s="434"/>
      <c r="AH16" s="434"/>
    </row>
    <row r="17" spans="1:34" ht="14.25" customHeight="1">
      <c r="A17" s="180" t="str">
        <f>'4.6.2构筑物'!A28</f>
        <v>产权持有单位填表人：田仕军</v>
      </c>
      <c r="B17" s="180"/>
      <c r="C17" s="180"/>
      <c r="H17" s="76"/>
      <c r="S17" s="426" t="str">
        <f>'4.6.6.1车辆（报废）'!T59</f>
        <v>评估人员：邓泽华、余颖莉、李英婕</v>
      </c>
      <c r="AC17" s="434"/>
      <c r="AD17" s="434"/>
      <c r="AE17" s="434"/>
      <c r="AF17" s="434"/>
      <c r="AG17" s="434"/>
      <c r="AH17" s="434"/>
    </row>
    <row r="18" spans="1:34" ht="14.25" customHeight="1">
      <c r="A18" s="180" t="str">
        <f>'4.6.2构筑物'!A29</f>
        <v>填表日期：2022年4月26日</v>
      </c>
      <c r="H18" s="76"/>
      <c r="AC18" s="434"/>
      <c r="AD18" s="434"/>
      <c r="AE18" s="434"/>
      <c r="AF18" s="434"/>
      <c r="AG18" s="434"/>
      <c r="AH18" s="434"/>
    </row>
    <row r="19" spans="1:34" ht="14.25" customHeight="1">
      <c r="AC19" s="434"/>
      <c r="AD19" s="434"/>
      <c r="AE19" s="434"/>
      <c r="AF19" s="434"/>
      <c r="AG19" s="434"/>
      <c r="AH19" s="434"/>
    </row>
    <row r="20" spans="1:34" ht="14.25" customHeight="1">
      <c r="AC20" s="434"/>
      <c r="AD20" s="434"/>
      <c r="AE20" s="434"/>
      <c r="AF20" s="434"/>
      <c r="AG20" s="434"/>
      <c r="AH20" s="434"/>
    </row>
    <row r="21" spans="1:34" ht="14.25" customHeight="1">
      <c r="N21" s="415">
        <f>N14+'4.6.7.1电子设备（报废设备）'!O347</f>
        <v>54.3</v>
      </c>
      <c r="AC21" s="434"/>
      <c r="AD21" s="434"/>
      <c r="AE21" s="434"/>
      <c r="AF21" s="434"/>
      <c r="AG21" s="434"/>
      <c r="AH21" s="434"/>
    </row>
    <row r="22" spans="1:34" ht="14.25" customHeight="1">
      <c r="AC22" s="434"/>
      <c r="AD22" s="434"/>
      <c r="AE22" s="434"/>
      <c r="AF22" s="434"/>
      <c r="AG22" s="434"/>
      <c r="AH22" s="434"/>
    </row>
    <row r="23" spans="1:34" ht="14.25" customHeight="1">
      <c r="AC23" s="434"/>
      <c r="AD23" s="434"/>
      <c r="AE23" s="434"/>
      <c r="AF23" s="434"/>
      <c r="AG23" s="434"/>
      <c r="AH23" s="434"/>
    </row>
    <row r="24" spans="1:34" ht="14.25" customHeight="1">
      <c r="AC24" s="434"/>
      <c r="AD24" s="434"/>
      <c r="AE24" s="434"/>
      <c r="AF24" s="434"/>
      <c r="AG24" s="434"/>
      <c r="AH24" s="434"/>
    </row>
    <row r="25" spans="1:34" ht="14.25" customHeight="1">
      <c r="AC25" s="434"/>
      <c r="AD25" s="434"/>
      <c r="AE25" s="434"/>
      <c r="AF25" s="434"/>
      <c r="AG25" s="434"/>
      <c r="AH25" s="434"/>
    </row>
    <row r="26" spans="1:34" ht="14.25" customHeight="1">
      <c r="AC26" s="434"/>
      <c r="AD26" s="434"/>
      <c r="AE26" s="434"/>
      <c r="AF26" s="434"/>
      <c r="AG26" s="434"/>
      <c r="AH26" s="434"/>
    </row>
    <row r="27" spans="1:34" ht="14.25" customHeight="1">
      <c r="AC27" s="434"/>
      <c r="AD27" s="434"/>
      <c r="AE27" s="434"/>
      <c r="AF27" s="434"/>
      <c r="AG27" s="434"/>
      <c r="AH27" s="434"/>
    </row>
    <row r="28" spans="1:34" ht="14.25" customHeight="1">
      <c r="AC28" s="434"/>
      <c r="AD28" s="434"/>
      <c r="AE28" s="434"/>
      <c r="AF28" s="434"/>
      <c r="AG28" s="434"/>
      <c r="AH28" s="434"/>
    </row>
    <row r="29" spans="1:34" ht="14.25" customHeight="1">
      <c r="AC29" s="434"/>
      <c r="AD29" s="434"/>
      <c r="AE29" s="434"/>
      <c r="AF29" s="434"/>
      <c r="AG29" s="434"/>
      <c r="AH29" s="434"/>
    </row>
    <row r="30" spans="1:34" ht="14.25" customHeight="1">
      <c r="AC30" s="434"/>
      <c r="AD30" s="434"/>
      <c r="AE30" s="434"/>
      <c r="AF30" s="434"/>
      <c r="AG30" s="434"/>
      <c r="AH30" s="434"/>
    </row>
    <row r="31" spans="1:34" ht="14.25" customHeight="1">
      <c r="AC31" s="434"/>
      <c r="AD31" s="434"/>
      <c r="AE31" s="434"/>
      <c r="AF31" s="434"/>
      <c r="AG31" s="434"/>
      <c r="AH31" s="434"/>
    </row>
    <row r="32" spans="1:34" ht="14.25" customHeight="1">
      <c r="AC32" s="434"/>
      <c r="AD32" s="434"/>
      <c r="AE32" s="434"/>
      <c r="AF32" s="434"/>
      <c r="AG32" s="434"/>
      <c r="AH32" s="434"/>
    </row>
    <row r="33" spans="29:34" ht="14.25" customHeight="1">
      <c r="AC33" s="434"/>
      <c r="AD33" s="434"/>
      <c r="AE33" s="434"/>
      <c r="AF33" s="434"/>
      <c r="AG33" s="434"/>
      <c r="AH33" s="434"/>
    </row>
    <row r="34" spans="29:34" ht="14.25" customHeight="1">
      <c r="AC34" s="434"/>
      <c r="AD34" s="434"/>
      <c r="AE34" s="434"/>
      <c r="AF34" s="434"/>
      <c r="AG34" s="434"/>
      <c r="AH34" s="434"/>
    </row>
    <row r="35" spans="29:34" ht="14.25" customHeight="1">
      <c r="AC35" s="434"/>
      <c r="AD35" s="434"/>
      <c r="AE35" s="434"/>
      <c r="AF35" s="434"/>
      <c r="AG35" s="434"/>
      <c r="AH35" s="434"/>
    </row>
    <row r="36" spans="29:34" ht="14.25" customHeight="1">
      <c r="AC36" s="434"/>
      <c r="AD36" s="434"/>
      <c r="AE36" s="434"/>
      <c r="AF36" s="434"/>
      <c r="AG36" s="434"/>
      <c r="AH36" s="434"/>
    </row>
    <row r="37" spans="29:34" ht="14.25" customHeight="1">
      <c r="AC37" s="434"/>
      <c r="AD37" s="434"/>
      <c r="AE37" s="434"/>
      <c r="AF37" s="434"/>
      <c r="AG37" s="434"/>
      <c r="AH37" s="434"/>
    </row>
    <row r="38" spans="29:34" ht="14.25" customHeight="1">
      <c r="AC38" s="434"/>
      <c r="AD38" s="434"/>
      <c r="AE38" s="434"/>
      <c r="AF38" s="434"/>
      <c r="AG38" s="434"/>
      <c r="AH38" s="434"/>
    </row>
    <row r="39" spans="29:34" ht="14.25" customHeight="1">
      <c r="AC39" s="434"/>
      <c r="AD39" s="434"/>
      <c r="AE39" s="434"/>
      <c r="AF39" s="434"/>
      <c r="AG39" s="434"/>
      <c r="AH39" s="434"/>
    </row>
    <row r="40" spans="29:34" ht="14.25" customHeight="1">
      <c r="AC40" s="434"/>
      <c r="AD40" s="434"/>
      <c r="AE40" s="434"/>
      <c r="AF40" s="434"/>
      <c r="AG40" s="434"/>
      <c r="AH40" s="434"/>
    </row>
    <row r="41" spans="29:34" ht="14.25" customHeight="1">
      <c r="AC41" s="434"/>
      <c r="AD41" s="434"/>
      <c r="AE41" s="434"/>
      <c r="AF41" s="434"/>
      <c r="AG41" s="434"/>
      <c r="AH41" s="434"/>
    </row>
    <row r="42" spans="29:34" ht="14.25" customHeight="1">
      <c r="AC42" s="434"/>
      <c r="AD42" s="434"/>
      <c r="AE42" s="434"/>
      <c r="AF42" s="434"/>
      <c r="AG42" s="434"/>
      <c r="AH42" s="434"/>
    </row>
    <row r="43" spans="29:34" ht="14.25" customHeight="1">
      <c r="AC43" s="434"/>
      <c r="AD43" s="434"/>
      <c r="AE43" s="434"/>
      <c r="AF43" s="434"/>
      <c r="AG43" s="434"/>
      <c r="AH43" s="434"/>
    </row>
    <row r="44" spans="29:34" ht="14.25" customHeight="1">
      <c r="AC44" s="434"/>
      <c r="AD44" s="434"/>
      <c r="AE44" s="434"/>
      <c r="AF44" s="434"/>
      <c r="AG44" s="434"/>
      <c r="AH44" s="434"/>
    </row>
    <row r="45" spans="29:34" ht="14.25" customHeight="1">
      <c r="AC45" s="434"/>
      <c r="AD45" s="434"/>
      <c r="AE45" s="434"/>
      <c r="AF45" s="434"/>
      <c r="AG45" s="434"/>
      <c r="AH45" s="434"/>
    </row>
    <row r="46" spans="29:34" ht="14.25" customHeight="1">
      <c r="AC46" s="434"/>
      <c r="AD46" s="434"/>
      <c r="AE46" s="434"/>
      <c r="AF46" s="434"/>
      <c r="AG46" s="434"/>
      <c r="AH46" s="434"/>
    </row>
    <row r="47" spans="29:34" ht="14.25" customHeight="1">
      <c r="AC47" s="434"/>
      <c r="AD47" s="434"/>
      <c r="AE47" s="434"/>
      <c r="AF47" s="434"/>
      <c r="AG47" s="434"/>
      <c r="AH47" s="434"/>
    </row>
    <row r="48" spans="29:34" ht="14.25" customHeight="1">
      <c r="AC48" s="434"/>
      <c r="AD48" s="434"/>
      <c r="AE48" s="434"/>
      <c r="AF48" s="434"/>
      <c r="AG48" s="434"/>
      <c r="AH48" s="434"/>
    </row>
    <row r="49" spans="29:34" ht="14.25" customHeight="1">
      <c r="AC49" s="434"/>
      <c r="AD49" s="434"/>
      <c r="AE49" s="434"/>
      <c r="AF49" s="434"/>
      <c r="AG49" s="434"/>
      <c r="AH49" s="434"/>
    </row>
    <row r="50" spans="29:34" ht="14.25" customHeight="1">
      <c r="AC50" s="434"/>
      <c r="AD50" s="434"/>
      <c r="AE50" s="434"/>
      <c r="AF50" s="434"/>
      <c r="AG50" s="434"/>
      <c r="AH50" s="434"/>
    </row>
    <row r="51" spans="29:34" ht="14.25" customHeight="1">
      <c r="AC51" s="434"/>
      <c r="AD51" s="434"/>
      <c r="AE51" s="434"/>
      <c r="AF51" s="434"/>
      <c r="AG51" s="434"/>
      <c r="AH51" s="434"/>
    </row>
    <row r="52" spans="29:34" ht="14.25" customHeight="1">
      <c r="AC52" s="434"/>
      <c r="AD52" s="434"/>
      <c r="AE52" s="434"/>
      <c r="AF52" s="434"/>
      <c r="AG52" s="434"/>
      <c r="AH52" s="434"/>
    </row>
    <row r="53" spans="29:34" ht="14.25" customHeight="1">
      <c r="AC53" s="434"/>
      <c r="AD53" s="434"/>
      <c r="AE53" s="434"/>
      <c r="AF53" s="434"/>
      <c r="AG53" s="434"/>
      <c r="AH53" s="434"/>
    </row>
    <row r="54" spans="29:34" ht="14.25" customHeight="1">
      <c r="AC54" s="434"/>
      <c r="AD54" s="434"/>
      <c r="AE54" s="434"/>
      <c r="AF54" s="434"/>
      <c r="AG54" s="434"/>
      <c r="AH54" s="434"/>
    </row>
    <row r="55" spans="29:34" ht="14.25" customHeight="1">
      <c r="AC55" s="434"/>
      <c r="AD55" s="434"/>
      <c r="AE55" s="434"/>
      <c r="AF55" s="434"/>
      <c r="AG55" s="434"/>
      <c r="AH55" s="434"/>
    </row>
    <row r="56" spans="29:34" ht="14.25" customHeight="1">
      <c r="AC56" s="434"/>
      <c r="AD56" s="434"/>
      <c r="AE56" s="434"/>
      <c r="AF56" s="434"/>
      <c r="AG56" s="434"/>
      <c r="AH56" s="434"/>
    </row>
    <row r="57" spans="29:34" ht="14.25" customHeight="1">
      <c r="AC57" s="434"/>
      <c r="AD57" s="434"/>
      <c r="AE57" s="434"/>
      <c r="AF57" s="434"/>
      <c r="AG57" s="434"/>
      <c r="AH57" s="434"/>
    </row>
    <row r="58" spans="29:34" ht="14.25" customHeight="1">
      <c r="AC58" s="434"/>
      <c r="AD58" s="434"/>
      <c r="AE58" s="434"/>
      <c r="AF58" s="434"/>
      <c r="AG58" s="434"/>
      <c r="AH58" s="434"/>
    </row>
    <row r="59" spans="29:34" ht="14.25" customHeight="1">
      <c r="AC59" s="434"/>
      <c r="AD59" s="434"/>
      <c r="AE59" s="434"/>
      <c r="AF59" s="434"/>
      <c r="AG59" s="434"/>
      <c r="AH59" s="434"/>
    </row>
    <row r="60" spans="29:34" ht="14.25" customHeight="1">
      <c r="AC60" s="434"/>
      <c r="AD60" s="434"/>
      <c r="AE60" s="434"/>
      <c r="AF60" s="434"/>
      <c r="AG60" s="434"/>
      <c r="AH60" s="434"/>
    </row>
    <row r="61" spans="29:34" ht="14.25" customHeight="1">
      <c r="AC61" s="434"/>
      <c r="AD61" s="434"/>
      <c r="AE61" s="434"/>
      <c r="AF61" s="434"/>
      <c r="AG61" s="434"/>
      <c r="AH61" s="434"/>
    </row>
    <row r="62" spans="29:34" ht="14.25" customHeight="1">
      <c r="AC62" s="434"/>
      <c r="AD62" s="434"/>
      <c r="AE62" s="434"/>
      <c r="AF62" s="434"/>
      <c r="AG62" s="434"/>
      <c r="AH62" s="434"/>
    </row>
    <row r="63" spans="29:34" ht="14.25" customHeight="1">
      <c r="AC63" s="434"/>
      <c r="AD63" s="434"/>
      <c r="AE63" s="434"/>
      <c r="AF63" s="434"/>
      <c r="AG63" s="434"/>
      <c r="AH63" s="434"/>
    </row>
    <row r="64" spans="29:34" ht="14.25" customHeight="1">
      <c r="AC64" s="434"/>
      <c r="AD64" s="434"/>
      <c r="AE64" s="434"/>
      <c r="AF64" s="434"/>
      <c r="AG64" s="434"/>
      <c r="AH64" s="434"/>
    </row>
    <row r="65" spans="27:34" ht="14.25" customHeight="1">
      <c r="AC65" s="434"/>
      <c r="AD65" s="434"/>
      <c r="AE65" s="434"/>
      <c r="AF65" s="434"/>
      <c r="AG65" s="434"/>
      <c r="AH65" s="434"/>
    </row>
    <row r="66" spans="27:34" ht="14.25" customHeight="1">
      <c r="AC66" s="434"/>
      <c r="AD66" s="434"/>
      <c r="AE66" s="434"/>
      <c r="AF66" s="434"/>
      <c r="AG66" s="434"/>
      <c r="AH66" s="434"/>
    </row>
    <row r="67" spans="27:34" ht="14.25" customHeight="1">
      <c r="AC67" s="434"/>
      <c r="AD67" s="434"/>
      <c r="AE67" s="434"/>
      <c r="AF67" s="434"/>
      <c r="AG67" s="434"/>
      <c r="AH67" s="434"/>
    </row>
    <row r="68" spans="27:34" ht="14.25" customHeight="1">
      <c r="AC68" s="434"/>
      <c r="AD68" s="434"/>
      <c r="AE68" s="434"/>
      <c r="AF68" s="434"/>
      <c r="AG68" s="434"/>
      <c r="AH68" s="434"/>
    </row>
    <row r="69" spans="27:34" ht="14.25" customHeight="1">
      <c r="AC69" s="434"/>
      <c r="AD69" s="434"/>
      <c r="AE69" s="434"/>
      <c r="AF69" s="434"/>
      <c r="AG69" s="434"/>
      <c r="AH69" s="434"/>
    </row>
    <row r="70" spans="27:34" ht="14.25" customHeight="1">
      <c r="AC70" s="434"/>
      <c r="AD70" s="434"/>
      <c r="AE70" s="434"/>
      <c r="AF70" s="434"/>
      <c r="AG70" s="434"/>
      <c r="AH70" s="434"/>
    </row>
    <row r="71" spans="27:34" ht="14.25" customHeight="1">
      <c r="AC71" s="434"/>
      <c r="AD71" s="434"/>
      <c r="AE71" s="434"/>
      <c r="AF71" s="434"/>
      <c r="AG71" s="434"/>
      <c r="AH71" s="434"/>
    </row>
    <row r="72" spans="27:34" ht="14.25" customHeight="1">
      <c r="AC72" s="434"/>
      <c r="AD72" s="434"/>
      <c r="AE72" s="434"/>
      <c r="AF72" s="434"/>
      <c r="AG72" s="434"/>
      <c r="AH72" s="434"/>
    </row>
    <row r="73" spans="27:34" ht="14.25" customHeight="1">
      <c r="AC73" s="434"/>
      <c r="AD73" s="434"/>
      <c r="AE73" s="434"/>
      <c r="AF73" s="434"/>
      <c r="AG73" s="434"/>
      <c r="AH73" s="434"/>
    </row>
    <row r="74" spans="27:34" ht="14.25" customHeight="1">
      <c r="AC74" s="434"/>
      <c r="AD74" s="434"/>
      <c r="AE74" s="434"/>
      <c r="AF74" s="434"/>
      <c r="AG74" s="434"/>
      <c r="AH74" s="434"/>
    </row>
    <row r="75" spans="27:34" ht="14.25" customHeight="1">
      <c r="AC75" s="434"/>
      <c r="AD75" s="434"/>
      <c r="AE75" s="434"/>
      <c r="AF75" s="434"/>
      <c r="AG75" s="434"/>
      <c r="AH75" s="434"/>
    </row>
    <row r="78" spans="27:34" ht="14.25" customHeight="1">
      <c r="AA78" s="430"/>
    </row>
    <row r="79" spans="27:34" ht="14.25" customHeight="1">
      <c r="AD79" s="400">
        <f>AC79*100</f>
        <v>0</v>
      </c>
    </row>
    <row r="80" spans="27:34" ht="14.25" customHeight="1">
      <c r="AA80" s="530"/>
      <c r="AB80" s="530"/>
      <c r="AC80" s="530"/>
      <c r="AD80" s="530"/>
      <c r="AE80" s="530"/>
      <c r="AF80" s="530"/>
      <c r="AG80" s="530"/>
      <c r="AH80" s="530"/>
    </row>
  </sheetData>
  <autoFilter ref="A7:AH18"/>
  <mergeCells count="23">
    <mergeCell ref="AC6:AH6"/>
    <mergeCell ref="AA7:AB7"/>
    <mergeCell ref="A15:D15"/>
    <mergeCell ref="A16:D1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T6:T7"/>
    <mergeCell ref="A1:Y1"/>
    <mergeCell ref="A2:Y2"/>
    <mergeCell ref="L6:Q6"/>
    <mergeCell ref="R6:S6"/>
    <mergeCell ref="U6:W6"/>
    <mergeCell ref="X6:X7"/>
    <mergeCell ref="Y6:Y7"/>
  </mergeCells>
  <phoneticPr fontId="24" type="noConversion"/>
  <conditionalFormatting sqref="B10">
    <cfRule type="duplicateValues" dxfId="32" priority="1"/>
    <cfRule type="duplicateValues" dxfId="31" priority="2"/>
  </conditionalFormatting>
  <conditionalFormatting sqref="B8:B9">
    <cfRule type="duplicateValues" dxfId="30" priority="3"/>
    <cfRule type="duplicateValues" dxfId="29" priority="4"/>
  </conditionalFormatting>
  <hyperlinks>
    <hyperlink ref="Y3" location="基本情况!A1" display="表4-6-5-2"/>
  </hyperlinks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X60"/>
  <sheetViews>
    <sheetView showZeros="0" view="pageBreakPreview" zoomScaleNormal="130" zoomScaleSheetLayoutView="100" workbookViewId="0">
      <pane xSplit="1" ySplit="7" topLeftCell="C44" activePane="bottomRight" state="frozen"/>
      <selection pane="topRight"/>
      <selection pane="bottomLeft"/>
      <selection pane="bottomRight" activeCell="G68" sqref="G68"/>
    </sheetView>
  </sheetViews>
  <sheetFormatPr defaultColWidth="9" defaultRowHeight="14.25" customHeight="1"/>
  <cols>
    <col min="1" max="1" width="4.625" style="177" customWidth="1"/>
    <col min="2" max="3" width="10.5" style="76" customWidth="1"/>
    <col min="4" max="5" width="13.5" style="76" customWidth="1"/>
    <col min="6" max="6" width="18.875" style="76" customWidth="1"/>
    <col min="7" max="7" width="4.5" style="76" customWidth="1"/>
    <col min="8" max="9" width="7.5" style="76" customWidth="1"/>
    <col min="10" max="10" width="8" style="76" customWidth="1"/>
    <col min="11" max="11" width="8.125" style="398" customWidth="1"/>
    <col min="12" max="13" width="8.125" style="475" customWidth="1"/>
    <col min="14" max="19" width="7.125" style="475" customWidth="1"/>
    <col min="20" max="20" width="8.125" style="476" customWidth="1"/>
    <col min="21" max="21" width="7.625" style="399" hidden="1" customWidth="1"/>
    <col min="22" max="22" width="8.625" style="476" customWidth="1"/>
    <col min="23" max="23" width="6.625" style="399" customWidth="1"/>
    <col min="24" max="24" width="10.25" style="76" customWidth="1"/>
    <col min="25" max="16384" width="9" style="76"/>
  </cols>
  <sheetData>
    <row r="1" spans="1:24" ht="30" customHeight="1">
      <c r="A1" s="959" t="s">
        <v>1675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  <c r="X1" s="959"/>
    </row>
    <row r="2" spans="1:24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</row>
    <row r="3" spans="1:24" ht="14.25" customHeight="1">
      <c r="X3" s="498" t="s">
        <v>1676</v>
      </c>
    </row>
    <row r="4" spans="1:24" ht="14.25" customHeight="1">
      <c r="X4" s="53"/>
    </row>
    <row r="5" spans="1:24" ht="14.25" customHeight="1">
      <c r="A5" s="180" t="str">
        <f>基本情况!B2</f>
        <v>产权持有单位：瓮福（集团）有限责任公司</v>
      </c>
      <c r="X5" s="182" t="s">
        <v>247</v>
      </c>
    </row>
    <row r="6" spans="1:24" s="177" customFormat="1" ht="16.5" customHeight="1">
      <c r="A6" s="964" t="s">
        <v>219</v>
      </c>
      <c r="B6" s="1027" t="s">
        <v>1677</v>
      </c>
      <c r="C6" s="1028" t="s">
        <v>558</v>
      </c>
      <c r="D6" s="1067" t="s">
        <v>1678</v>
      </c>
      <c r="E6" s="1067" t="s">
        <v>560</v>
      </c>
      <c r="F6" s="1067" t="s">
        <v>561</v>
      </c>
      <c r="G6" s="1027" t="s">
        <v>417</v>
      </c>
      <c r="H6" s="1030" t="s">
        <v>1672</v>
      </c>
      <c r="I6" s="1030" t="s">
        <v>443</v>
      </c>
      <c r="J6" s="1068" t="s">
        <v>566</v>
      </c>
      <c r="K6" s="1023" t="s">
        <v>1673</v>
      </c>
      <c r="L6" s="1024"/>
      <c r="M6" s="1024"/>
      <c r="N6" s="1024"/>
      <c r="O6" s="1024"/>
      <c r="P6" s="1024"/>
      <c r="Q6" s="964" t="s">
        <v>250</v>
      </c>
      <c r="R6" s="964"/>
      <c r="S6" s="1035" t="s">
        <v>569</v>
      </c>
      <c r="T6" s="964" t="s">
        <v>186</v>
      </c>
      <c r="U6" s="964"/>
      <c r="V6" s="964"/>
      <c r="W6" s="1070" t="s">
        <v>253</v>
      </c>
      <c r="X6" s="1027" t="s">
        <v>258</v>
      </c>
    </row>
    <row r="7" spans="1:24" s="177" customFormat="1" ht="16.5" customHeight="1">
      <c r="A7" s="964"/>
      <c r="B7" s="1027"/>
      <c r="C7" s="1029"/>
      <c r="D7" s="1027"/>
      <c r="E7" s="1027" t="s">
        <v>1679</v>
      </c>
      <c r="F7" s="1027"/>
      <c r="G7" s="1027"/>
      <c r="H7" s="1030"/>
      <c r="I7" s="1030"/>
      <c r="J7" s="1030"/>
      <c r="K7" s="444" t="s">
        <v>571</v>
      </c>
      <c r="L7" s="444" t="s">
        <v>572</v>
      </c>
      <c r="M7" s="444" t="s">
        <v>573</v>
      </c>
      <c r="N7" s="444" t="s">
        <v>574</v>
      </c>
      <c r="O7" s="444" t="s">
        <v>575</v>
      </c>
      <c r="P7" s="444" t="s">
        <v>576</v>
      </c>
      <c r="Q7" s="499" t="s">
        <v>519</v>
      </c>
      <c r="R7" s="500" t="s">
        <v>520</v>
      </c>
      <c r="S7" s="1069"/>
      <c r="T7" s="183" t="s">
        <v>538</v>
      </c>
      <c r="U7" s="183" t="s">
        <v>1674</v>
      </c>
      <c r="V7" s="183" t="s">
        <v>539</v>
      </c>
      <c r="W7" s="1070"/>
      <c r="X7" s="1027" t="e">
        <f>#REF!</f>
        <v>#REF!</v>
      </c>
    </row>
    <row r="8" spans="1:24" s="438" customFormat="1" ht="16.5" customHeight="1">
      <c r="A8" s="191">
        <v>1</v>
      </c>
      <c r="B8" s="477"/>
      <c r="C8" s="477"/>
      <c r="D8" s="478"/>
      <c r="E8" s="479"/>
      <c r="F8" s="480"/>
      <c r="G8" s="481"/>
      <c r="H8" s="477"/>
      <c r="I8" s="477"/>
      <c r="J8" s="191"/>
      <c r="K8" s="487"/>
      <c r="L8" s="487"/>
      <c r="M8" s="489"/>
      <c r="N8" s="487"/>
      <c r="O8" s="487"/>
      <c r="P8" s="487"/>
      <c r="Q8" s="501"/>
      <c r="R8" s="501"/>
      <c r="S8" s="487"/>
      <c r="T8" s="502"/>
      <c r="U8" s="503"/>
      <c r="V8" s="502"/>
      <c r="W8" s="503" t="str">
        <f>IF(OR(R8=0,R8=V8),"",ROUND((V8-R8)/ABS(R8),4))</f>
        <v/>
      </c>
      <c r="X8" s="504"/>
    </row>
    <row r="9" spans="1:24" s="438" customFormat="1" ht="16.5" customHeight="1">
      <c r="A9" s="191">
        <v>2</v>
      </c>
      <c r="B9" s="477"/>
      <c r="C9" s="477"/>
      <c r="D9" s="478"/>
      <c r="E9" s="191"/>
      <c r="F9" s="191"/>
      <c r="G9" s="481"/>
      <c r="H9" s="477"/>
      <c r="I9" s="477"/>
      <c r="J9" s="509"/>
      <c r="K9" s="510"/>
      <c r="L9" s="510"/>
      <c r="M9" s="491"/>
      <c r="N9" s="511"/>
      <c r="O9" s="510"/>
      <c r="P9" s="487"/>
      <c r="Q9" s="501"/>
      <c r="R9" s="501"/>
      <c r="S9" s="487"/>
      <c r="T9" s="502"/>
      <c r="U9" s="503"/>
      <c r="V9" s="502"/>
      <c r="W9" s="503" t="str">
        <f t="shared" ref="W9:W14" si="0">IF(OR(R9=0,R9=V9),"",ROUND((V9-R9)/ABS(R9),4))</f>
        <v/>
      </c>
      <c r="X9" s="191"/>
    </row>
    <row r="10" spans="1:24" s="438" customFormat="1" ht="16.5" customHeight="1">
      <c r="A10" s="191">
        <v>3</v>
      </c>
      <c r="B10" s="477"/>
      <c r="C10" s="477"/>
      <c r="D10" s="478"/>
      <c r="E10" s="191"/>
      <c r="F10" s="191"/>
      <c r="G10" s="481"/>
      <c r="H10" s="477"/>
      <c r="I10" s="477"/>
      <c r="J10" s="509"/>
      <c r="K10" s="510"/>
      <c r="L10" s="510"/>
      <c r="M10" s="491"/>
      <c r="N10" s="511"/>
      <c r="O10" s="510"/>
      <c r="P10" s="487"/>
      <c r="Q10" s="501"/>
      <c r="R10" s="501"/>
      <c r="S10" s="487"/>
      <c r="T10" s="502"/>
      <c r="U10" s="503"/>
      <c r="V10" s="502"/>
      <c r="W10" s="503" t="str">
        <f t="shared" si="0"/>
        <v/>
      </c>
      <c r="X10" s="191"/>
    </row>
    <row r="11" spans="1:24" s="438" customFormat="1" ht="16.5" customHeight="1">
      <c r="A11" s="191">
        <v>4</v>
      </c>
      <c r="B11" s="477"/>
      <c r="C11" s="477"/>
      <c r="D11" s="478"/>
      <c r="E11" s="191"/>
      <c r="F11" s="191"/>
      <c r="G11" s="481"/>
      <c r="H11" s="477"/>
      <c r="I11" s="477"/>
      <c r="J11" s="509"/>
      <c r="K11" s="510"/>
      <c r="L11" s="510"/>
      <c r="M11" s="491"/>
      <c r="N11" s="511"/>
      <c r="O11" s="510"/>
      <c r="P11" s="487"/>
      <c r="Q11" s="501"/>
      <c r="R11" s="501"/>
      <c r="S11" s="487"/>
      <c r="T11" s="502"/>
      <c r="U11" s="503"/>
      <c r="V11" s="502"/>
      <c r="W11" s="503" t="str">
        <f t="shared" si="0"/>
        <v/>
      </c>
      <c r="X11" s="191"/>
    </row>
    <row r="12" spans="1:24" s="438" customFormat="1" ht="16.5" customHeight="1">
      <c r="A12" s="191">
        <v>5</v>
      </c>
      <c r="B12" s="477"/>
      <c r="C12" s="477"/>
      <c r="D12" s="478"/>
      <c r="E12" s="191"/>
      <c r="F12" s="191"/>
      <c r="G12" s="481"/>
      <c r="H12" s="477"/>
      <c r="I12" s="477"/>
      <c r="J12" s="509"/>
      <c r="K12" s="510"/>
      <c r="L12" s="510"/>
      <c r="M12" s="491"/>
      <c r="N12" s="511"/>
      <c r="O12" s="510"/>
      <c r="P12" s="487"/>
      <c r="Q12" s="501"/>
      <c r="R12" s="501"/>
      <c r="S12" s="487"/>
      <c r="T12" s="502"/>
      <c r="U12" s="503"/>
      <c r="V12" s="502"/>
      <c r="W12" s="503" t="str">
        <f t="shared" si="0"/>
        <v/>
      </c>
      <c r="X12" s="191"/>
    </row>
    <row r="13" spans="1:24" s="438" customFormat="1" ht="16.5" customHeight="1">
      <c r="A13" s="191">
        <v>6</v>
      </c>
      <c r="B13" s="477"/>
      <c r="C13" s="477"/>
      <c r="D13" s="478"/>
      <c r="E13" s="191"/>
      <c r="F13" s="191"/>
      <c r="G13" s="481"/>
      <c r="H13" s="477"/>
      <c r="I13" s="477"/>
      <c r="J13" s="509"/>
      <c r="K13" s="510"/>
      <c r="L13" s="510"/>
      <c r="M13" s="491"/>
      <c r="N13" s="511"/>
      <c r="O13" s="510"/>
      <c r="P13" s="487"/>
      <c r="Q13" s="501"/>
      <c r="R13" s="501"/>
      <c r="S13" s="487"/>
      <c r="T13" s="502"/>
      <c r="U13" s="503"/>
      <c r="V13" s="502"/>
      <c r="W13" s="503" t="str">
        <f t="shared" si="0"/>
        <v/>
      </c>
      <c r="X13" s="191"/>
    </row>
    <row r="14" spans="1:24" s="438" customFormat="1" ht="16.5" customHeight="1">
      <c r="A14" s="191">
        <v>7</v>
      </c>
      <c r="B14" s="477"/>
      <c r="C14" s="477"/>
      <c r="D14" s="478"/>
      <c r="E14" s="191"/>
      <c r="F14" s="191"/>
      <c r="G14" s="481"/>
      <c r="H14" s="477"/>
      <c r="I14" s="477"/>
      <c r="J14" s="512"/>
      <c r="K14" s="513"/>
      <c r="L14" s="513"/>
      <c r="M14" s="513"/>
      <c r="N14" s="513"/>
      <c r="O14" s="513"/>
      <c r="P14" s="487"/>
      <c r="Q14" s="501"/>
      <c r="R14" s="501"/>
      <c r="S14" s="487"/>
      <c r="T14" s="502"/>
      <c r="U14" s="503"/>
      <c r="V14" s="502"/>
      <c r="W14" s="503" t="str">
        <f t="shared" si="0"/>
        <v/>
      </c>
      <c r="X14" s="191"/>
    </row>
    <row r="15" spans="1:24" s="438" customFormat="1" ht="16.5" customHeight="1">
      <c r="A15" s="191">
        <v>8</v>
      </c>
      <c r="B15" s="477"/>
      <c r="C15" s="477"/>
      <c r="D15" s="478"/>
      <c r="E15" s="191"/>
      <c r="F15" s="191"/>
      <c r="G15" s="481"/>
      <c r="H15" s="477"/>
      <c r="I15" s="477"/>
      <c r="J15" s="509"/>
      <c r="K15" s="490"/>
      <c r="L15" s="490"/>
      <c r="M15" s="491"/>
      <c r="N15" s="490"/>
      <c r="O15" s="490"/>
      <c r="P15" s="490"/>
      <c r="Q15" s="501"/>
      <c r="R15" s="501"/>
      <c r="S15" s="487"/>
      <c r="T15" s="502"/>
      <c r="U15" s="503"/>
      <c r="V15" s="502"/>
      <c r="W15" s="503"/>
      <c r="X15" s="191"/>
    </row>
    <row r="16" spans="1:24" s="438" customFormat="1" ht="16.5" customHeight="1">
      <c r="A16" s="191">
        <v>9</v>
      </c>
      <c r="B16" s="477"/>
      <c r="C16" s="477"/>
      <c r="D16" s="478"/>
      <c r="E16" s="191"/>
      <c r="F16" s="191"/>
      <c r="G16" s="481"/>
      <c r="H16" s="477"/>
      <c r="I16" s="477"/>
      <c r="J16" s="509"/>
      <c r="K16" s="490"/>
      <c r="L16" s="490"/>
      <c r="M16" s="491"/>
      <c r="N16" s="490"/>
      <c r="O16" s="490"/>
      <c r="P16" s="490"/>
      <c r="Q16" s="501"/>
      <c r="R16" s="501"/>
      <c r="S16" s="487"/>
      <c r="T16" s="502"/>
      <c r="U16" s="503"/>
      <c r="V16" s="502"/>
      <c r="W16" s="503"/>
      <c r="X16" s="191"/>
    </row>
    <row r="17" spans="1:24" s="438" customFormat="1" ht="16.5" customHeight="1">
      <c r="A17" s="191">
        <v>10</v>
      </c>
      <c r="B17" s="477"/>
      <c r="C17" s="477"/>
      <c r="D17" s="478"/>
      <c r="E17" s="191"/>
      <c r="F17" s="191"/>
      <c r="G17" s="481"/>
      <c r="H17" s="477"/>
      <c r="I17" s="477"/>
      <c r="J17" s="509"/>
      <c r="K17" s="490"/>
      <c r="L17" s="490"/>
      <c r="M17" s="491"/>
      <c r="N17" s="490"/>
      <c r="O17" s="490"/>
      <c r="P17" s="490"/>
      <c r="Q17" s="501"/>
      <c r="R17" s="501"/>
      <c r="S17" s="487"/>
      <c r="T17" s="502"/>
      <c r="U17" s="503"/>
      <c r="V17" s="502"/>
      <c r="W17" s="503"/>
      <c r="X17" s="191"/>
    </row>
    <row r="18" spans="1:24" s="438" customFormat="1" ht="16.5" customHeight="1">
      <c r="A18" s="191">
        <v>11</v>
      </c>
      <c r="B18" s="477"/>
      <c r="C18" s="477"/>
      <c r="D18" s="478"/>
      <c r="E18" s="191"/>
      <c r="F18" s="191"/>
      <c r="G18" s="481"/>
      <c r="H18" s="477"/>
      <c r="I18" s="477"/>
      <c r="J18" s="509"/>
      <c r="K18" s="490"/>
      <c r="L18" s="490"/>
      <c r="M18" s="491"/>
      <c r="N18" s="490"/>
      <c r="O18" s="490"/>
      <c r="P18" s="490"/>
      <c r="Q18" s="501"/>
      <c r="R18" s="501"/>
      <c r="S18" s="487"/>
      <c r="T18" s="502"/>
      <c r="U18" s="503"/>
      <c r="V18" s="502"/>
      <c r="W18" s="503"/>
      <c r="X18" s="191"/>
    </row>
    <row r="19" spans="1:24" s="438" customFormat="1" ht="16.5" customHeight="1">
      <c r="A19" s="191">
        <v>12</v>
      </c>
      <c r="B19" s="477"/>
      <c r="C19" s="477"/>
      <c r="D19" s="478"/>
      <c r="E19" s="191"/>
      <c r="F19" s="191"/>
      <c r="G19" s="481"/>
      <c r="H19" s="477"/>
      <c r="I19" s="477"/>
      <c r="J19" s="509"/>
      <c r="K19" s="490"/>
      <c r="L19" s="490"/>
      <c r="M19" s="491"/>
      <c r="N19" s="490"/>
      <c r="O19" s="490"/>
      <c r="P19" s="490"/>
      <c r="Q19" s="501"/>
      <c r="R19" s="501"/>
      <c r="S19" s="487"/>
      <c r="T19" s="502"/>
      <c r="U19" s="503"/>
      <c r="V19" s="502"/>
      <c r="W19" s="503"/>
      <c r="X19" s="191"/>
    </row>
    <row r="20" spans="1:24" s="438" customFormat="1" ht="16.5" customHeight="1">
      <c r="A20" s="191">
        <v>13</v>
      </c>
      <c r="B20" s="477"/>
      <c r="C20" s="477"/>
      <c r="D20" s="478"/>
      <c r="E20" s="191"/>
      <c r="F20" s="191"/>
      <c r="G20" s="481"/>
      <c r="H20" s="477"/>
      <c r="I20" s="477"/>
      <c r="J20" s="509"/>
      <c r="K20" s="490"/>
      <c r="L20" s="491"/>
      <c r="M20" s="490"/>
      <c r="N20" s="490"/>
      <c r="O20" s="490"/>
      <c r="P20" s="490"/>
      <c r="Q20" s="501"/>
      <c r="R20" s="501"/>
      <c r="S20" s="487"/>
      <c r="T20" s="502"/>
      <c r="U20" s="503"/>
      <c r="V20" s="502"/>
      <c r="W20" s="503"/>
      <c r="X20" s="191"/>
    </row>
    <row r="21" spans="1:24" s="438" customFormat="1" ht="16.5" customHeight="1">
      <c r="A21" s="191">
        <v>14</v>
      </c>
      <c r="B21" s="477"/>
      <c r="C21" s="477"/>
      <c r="D21" s="478"/>
      <c r="E21" s="191"/>
      <c r="F21" s="191"/>
      <c r="G21" s="481"/>
      <c r="H21" s="477"/>
      <c r="I21" s="477"/>
      <c r="J21" s="509"/>
      <c r="K21" s="490"/>
      <c r="L21" s="491"/>
      <c r="M21" s="490"/>
      <c r="N21" s="490"/>
      <c r="O21" s="490"/>
      <c r="P21" s="490"/>
      <c r="Q21" s="501"/>
      <c r="R21" s="501"/>
      <c r="S21" s="487"/>
      <c r="T21" s="502"/>
      <c r="U21" s="503"/>
      <c r="V21" s="502"/>
      <c r="W21" s="503"/>
      <c r="X21" s="191"/>
    </row>
    <row r="22" spans="1:24" s="438" customFormat="1" ht="16.5" customHeight="1">
      <c r="A22" s="191">
        <v>15</v>
      </c>
      <c r="B22" s="477"/>
      <c r="C22" s="477"/>
      <c r="D22" s="478"/>
      <c r="E22" s="191"/>
      <c r="F22" s="191"/>
      <c r="G22" s="481"/>
      <c r="H22" s="477"/>
      <c r="I22" s="477"/>
      <c r="J22" s="509"/>
      <c r="K22" s="490"/>
      <c r="L22" s="491"/>
      <c r="M22" s="490"/>
      <c r="N22" s="490"/>
      <c r="O22" s="490"/>
      <c r="P22" s="490"/>
      <c r="Q22" s="501"/>
      <c r="R22" s="501"/>
      <c r="S22" s="487"/>
      <c r="T22" s="502"/>
      <c r="U22" s="503"/>
      <c r="V22" s="502"/>
      <c r="W22" s="503"/>
      <c r="X22" s="191"/>
    </row>
    <row r="23" spans="1:24" s="438" customFormat="1" ht="16.5" customHeight="1">
      <c r="A23" s="191">
        <v>16</v>
      </c>
      <c r="B23" s="477"/>
      <c r="C23" s="477"/>
      <c r="D23" s="478"/>
      <c r="E23" s="191"/>
      <c r="F23" s="191"/>
      <c r="G23" s="481"/>
      <c r="H23" s="477"/>
      <c r="I23" s="477"/>
      <c r="J23" s="509"/>
      <c r="K23" s="490"/>
      <c r="L23" s="491"/>
      <c r="M23" s="490"/>
      <c r="N23" s="490"/>
      <c r="O23" s="490"/>
      <c r="P23" s="490"/>
      <c r="Q23" s="501"/>
      <c r="R23" s="501"/>
      <c r="S23" s="487"/>
      <c r="T23" s="502"/>
      <c r="U23" s="503"/>
      <c r="V23" s="502"/>
      <c r="W23" s="503"/>
      <c r="X23" s="191"/>
    </row>
    <row r="24" spans="1:24" s="438" customFormat="1" ht="16.5" customHeight="1">
      <c r="A24" s="191">
        <v>17</v>
      </c>
      <c r="B24" s="477"/>
      <c r="C24" s="477"/>
      <c r="D24" s="478"/>
      <c r="E24" s="191"/>
      <c r="F24" s="191"/>
      <c r="G24" s="481"/>
      <c r="H24" s="477"/>
      <c r="I24" s="477"/>
      <c r="J24" s="509"/>
      <c r="K24" s="490"/>
      <c r="L24" s="491"/>
      <c r="M24" s="490"/>
      <c r="N24" s="490"/>
      <c r="O24" s="490"/>
      <c r="P24" s="490"/>
      <c r="Q24" s="501"/>
      <c r="R24" s="501"/>
      <c r="S24" s="487"/>
      <c r="T24" s="502"/>
      <c r="U24" s="503"/>
      <c r="V24" s="502"/>
      <c r="W24" s="503"/>
      <c r="X24" s="191"/>
    </row>
    <row r="25" spans="1:24" s="438" customFormat="1" ht="16.5" customHeight="1">
      <c r="A25" s="191">
        <v>18</v>
      </c>
      <c r="B25" s="477"/>
      <c r="C25" s="477"/>
      <c r="D25" s="478"/>
      <c r="E25" s="191"/>
      <c r="F25" s="191"/>
      <c r="G25" s="481"/>
      <c r="H25" s="477"/>
      <c r="I25" s="477"/>
      <c r="J25" s="509"/>
      <c r="K25" s="490"/>
      <c r="L25" s="491"/>
      <c r="M25" s="490"/>
      <c r="N25" s="490"/>
      <c r="O25" s="490"/>
      <c r="P25" s="490"/>
      <c r="Q25" s="501"/>
      <c r="R25" s="501"/>
      <c r="S25" s="487"/>
      <c r="T25" s="502"/>
      <c r="U25" s="503"/>
      <c r="V25" s="502"/>
      <c r="W25" s="503"/>
      <c r="X25" s="191"/>
    </row>
    <row r="26" spans="1:24" s="438" customFormat="1" ht="16.5" customHeight="1">
      <c r="A26" s="191">
        <v>19</v>
      </c>
      <c r="B26" s="401"/>
      <c r="C26" s="402"/>
      <c r="D26" s="482"/>
      <c r="E26" s="483"/>
      <c r="F26" s="484"/>
      <c r="G26" s="481"/>
      <c r="H26" s="482"/>
      <c r="I26" s="482"/>
      <c r="J26" s="509"/>
      <c r="K26" s="490"/>
      <c r="L26" s="490"/>
      <c r="M26" s="490"/>
      <c r="N26" s="490"/>
      <c r="O26" s="490"/>
      <c r="P26" s="490"/>
      <c r="Q26" s="505"/>
      <c r="R26" s="490"/>
      <c r="S26" s="490"/>
      <c r="T26" s="502"/>
      <c r="U26" s="503"/>
      <c r="V26" s="502"/>
      <c r="W26" s="503"/>
      <c r="X26" s="191"/>
    </row>
    <row r="27" spans="1:24" s="438" customFormat="1" ht="16.5" customHeight="1">
      <c r="A27" s="191">
        <v>20</v>
      </c>
      <c r="B27" s="401"/>
      <c r="C27" s="402"/>
      <c r="D27" s="482"/>
      <c r="E27" s="483"/>
      <c r="F27" s="484"/>
      <c r="G27" s="481"/>
      <c r="H27" s="482"/>
      <c r="I27" s="482"/>
      <c r="J27" s="509"/>
      <c r="K27" s="490"/>
      <c r="L27" s="490"/>
      <c r="M27" s="490"/>
      <c r="N27" s="490"/>
      <c r="O27" s="490"/>
      <c r="P27" s="490"/>
      <c r="Q27" s="505"/>
      <c r="R27" s="490"/>
      <c r="S27" s="490"/>
      <c r="T27" s="502"/>
      <c r="U27" s="503"/>
      <c r="V27" s="502"/>
      <c r="W27" s="503"/>
      <c r="X27" s="191"/>
    </row>
    <row r="28" spans="1:24" s="438" customFormat="1" ht="16.5" customHeight="1">
      <c r="A28" s="191">
        <v>21</v>
      </c>
      <c r="B28" s="401"/>
      <c r="C28" s="402"/>
      <c r="D28" s="482"/>
      <c r="E28" s="483"/>
      <c r="F28" s="484"/>
      <c r="G28" s="481"/>
      <c r="H28" s="482"/>
      <c r="I28" s="482"/>
      <c r="J28" s="509"/>
      <c r="K28" s="490"/>
      <c r="L28" s="514"/>
      <c r="M28" s="490"/>
      <c r="N28" s="490"/>
      <c r="O28" s="490"/>
      <c r="P28" s="514"/>
      <c r="Q28" s="505"/>
      <c r="R28" s="490"/>
      <c r="S28" s="490"/>
      <c r="T28" s="502"/>
      <c r="U28" s="503"/>
      <c r="V28" s="502"/>
      <c r="W28" s="503"/>
      <c r="X28" s="191"/>
    </row>
    <row r="29" spans="1:24" s="438" customFormat="1" ht="16.5" customHeight="1">
      <c r="A29" s="191">
        <v>22</v>
      </c>
      <c r="B29" s="401"/>
      <c r="C29" s="402"/>
      <c r="D29" s="482"/>
      <c r="E29" s="483"/>
      <c r="F29" s="484"/>
      <c r="G29" s="481"/>
      <c r="H29" s="482"/>
      <c r="I29" s="482"/>
      <c r="J29" s="509"/>
      <c r="K29" s="490"/>
      <c r="L29" s="490"/>
      <c r="M29" s="490"/>
      <c r="N29" s="490"/>
      <c r="O29" s="490"/>
      <c r="P29" s="490"/>
      <c r="Q29" s="505"/>
      <c r="R29" s="490"/>
      <c r="S29" s="490"/>
      <c r="T29" s="502"/>
      <c r="U29" s="503"/>
      <c r="V29" s="502"/>
      <c r="W29" s="503"/>
      <c r="X29" s="191"/>
    </row>
    <row r="30" spans="1:24" s="438" customFormat="1" ht="16.5" customHeight="1">
      <c r="A30" s="191">
        <v>23</v>
      </c>
      <c r="B30" s="401"/>
      <c r="C30" s="402"/>
      <c r="D30" s="482"/>
      <c r="E30" s="483"/>
      <c r="F30" s="484"/>
      <c r="G30" s="481"/>
      <c r="H30" s="482"/>
      <c r="I30" s="482"/>
      <c r="J30" s="509"/>
      <c r="K30" s="490"/>
      <c r="L30" s="490"/>
      <c r="M30" s="490"/>
      <c r="N30" s="490"/>
      <c r="O30" s="490"/>
      <c r="P30" s="490"/>
      <c r="Q30" s="505"/>
      <c r="R30" s="490"/>
      <c r="S30" s="490"/>
      <c r="T30" s="502"/>
      <c r="U30" s="503"/>
      <c r="V30" s="502"/>
      <c r="W30" s="503"/>
      <c r="X30" s="191"/>
    </row>
    <row r="31" spans="1:24" s="438" customFormat="1" ht="16.5" customHeight="1">
      <c r="A31" s="191">
        <v>24</v>
      </c>
      <c r="B31" s="401"/>
      <c r="C31" s="402"/>
      <c r="D31" s="482"/>
      <c r="E31" s="483"/>
      <c r="F31" s="484"/>
      <c r="G31" s="481"/>
      <c r="H31" s="482"/>
      <c r="I31" s="482"/>
      <c r="J31" s="509"/>
      <c r="K31" s="490"/>
      <c r="L31" s="490"/>
      <c r="M31" s="490"/>
      <c r="N31" s="490"/>
      <c r="O31" s="490"/>
      <c r="P31" s="490"/>
      <c r="Q31" s="505"/>
      <c r="R31" s="490"/>
      <c r="S31" s="490"/>
      <c r="T31" s="502"/>
      <c r="U31" s="503"/>
      <c r="V31" s="502"/>
      <c r="W31" s="503"/>
      <c r="X31" s="191"/>
    </row>
    <row r="32" spans="1:24" s="438" customFormat="1" ht="16.5" customHeight="1">
      <c r="A32" s="191">
        <v>25</v>
      </c>
      <c r="B32" s="401"/>
      <c r="C32" s="402"/>
      <c r="D32" s="482"/>
      <c r="E32" s="508"/>
      <c r="F32" s="484"/>
      <c r="G32" s="481"/>
      <c r="H32" s="482"/>
      <c r="I32" s="482"/>
      <c r="J32" s="509"/>
      <c r="K32" s="490"/>
      <c r="L32" s="490"/>
      <c r="M32" s="490"/>
      <c r="N32" s="490"/>
      <c r="O32" s="490"/>
      <c r="P32" s="490"/>
      <c r="Q32" s="505"/>
      <c r="R32" s="490"/>
      <c r="S32" s="490"/>
      <c r="T32" s="502"/>
      <c r="U32" s="503"/>
      <c r="V32" s="502"/>
      <c r="W32" s="503"/>
      <c r="X32" s="191"/>
    </row>
    <row r="33" spans="1:24" s="438" customFormat="1" ht="16.5" customHeight="1">
      <c r="A33" s="191">
        <v>26</v>
      </c>
      <c r="B33" s="401"/>
      <c r="C33" s="402"/>
      <c r="D33" s="482"/>
      <c r="E33" s="483"/>
      <c r="F33" s="484"/>
      <c r="G33" s="481"/>
      <c r="H33" s="482"/>
      <c r="I33" s="482"/>
      <c r="J33" s="509"/>
      <c r="K33" s="490"/>
      <c r="L33" s="490"/>
      <c r="M33" s="515"/>
      <c r="N33" s="490"/>
      <c r="O33" s="490"/>
      <c r="P33" s="490"/>
      <c r="Q33" s="505"/>
      <c r="R33" s="490"/>
      <c r="S33" s="490"/>
      <c r="T33" s="502"/>
      <c r="U33" s="503"/>
      <c r="V33" s="502"/>
      <c r="W33" s="503"/>
      <c r="X33" s="191"/>
    </row>
    <row r="34" spans="1:24" s="438" customFormat="1" ht="16.5" customHeight="1">
      <c r="A34" s="191">
        <v>27</v>
      </c>
      <c r="B34" s="401"/>
      <c r="C34" s="402"/>
      <c r="D34" s="482"/>
      <c r="E34" s="483"/>
      <c r="F34" s="484"/>
      <c r="G34" s="481"/>
      <c r="H34" s="482"/>
      <c r="I34" s="482"/>
      <c r="J34" s="509"/>
      <c r="K34" s="490"/>
      <c r="L34" s="490"/>
      <c r="M34" s="515"/>
      <c r="N34" s="490"/>
      <c r="O34" s="490"/>
      <c r="P34" s="490"/>
      <c r="Q34" s="505"/>
      <c r="R34" s="490"/>
      <c r="S34" s="490"/>
      <c r="T34" s="502"/>
      <c r="U34" s="503"/>
      <c r="V34" s="502"/>
      <c r="W34" s="503"/>
      <c r="X34" s="191"/>
    </row>
    <row r="35" spans="1:24" s="438" customFormat="1" ht="16.5" customHeight="1">
      <c r="A35" s="191">
        <v>28</v>
      </c>
      <c r="B35" s="401"/>
      <c r="C35" s="402"/>
      <c r="D35" s="482"/>
      <c r="E35" s="483"/>
      <c r="F35" s="484"/>
      <c r="G35" s="481"/>
      <c r="H35" s="482"/>
      <c r="I35" s="482"/>
      <c r="J35" s="509"/>
      <c r="K35" s="490"/>
      <c r="L35" s="490"/>
      <c r="M35" s="515"/>
      <c r="N35" s="490"/>
      <c r="O35" s="490"/>
      <c r="P35" s="490"/>
      <c r="Q35" s="505"/>
      <c r="R35" s="490"/>
      <c r="S35" s="490"/>
      <c r="T35" s="502"/>
      <c r="U35" s="503"/>
      <c r="V35" s="502"/>
      <c r="W35" s="503"/>
      <c r="X35" s="191"/>
    </row>
    <row r="36" spans="1:24" s="438" customFormat="1" ht="16.5" customHeight="1">
      <c r="A36" s="191">
        <v>29</v>
      </c>
      <c r="B36" s="401"/>
      <c r="C36" s="402"/>
      <c r="D36" s="482"/>
      <c r="E36" s="483"/>
      <c r="F36" s="484"/>
      <c r="G36" s="481"/>
      <c r="H36" s="482"/>
      <c r="I36" s="482"/>
      <c r="J36" s="509"/>
      <c r="K36" s="490"/>
      <c r="L36" s="490"/>
      <c r="M36" s="515"/>
      <c r="N36" s="490"/>
      <c r="O36" s="490"/>
      <c r="P36" s="490"/>
      <c r="Q36" s="505"/>
      <c r="R36" s="490"/>
      <c r="S36" s="490"/>
      <c r="T36" s="502"/>
      <c r="U36" s="503"/>
      <c r="V36" s="502"/>
      <c r="W36" s="503"/>
      <c r="X36" s="191"/>
    </row>
    <row r="37" spans="1:24" s="438" customFormat="1" ht="16.5" customHeight="1">
      <c r="A37" s="191">
        <v>30</v>
      </c>
      <c r="B37" s="401"/>
      <c r="C37" s="402"/>
      <c r="D37" s="482"/>
      <c r="E37" s="483"/>
      <c r="F37" s="484"/>
      <c r="G37" s="481"/>
      <c r="H37" s="482"/>
      <c r="I37" s="482"/>
      <c r="J37" s="509"/>
      <c r="K37" s="490"/>
      <c r="L37" s="490"/>
      <c r="M37" s="516"/>
      <c r="N37" s="490"/>
      <c r="O37" s="490"/>
      <c r="P37" s="490"/>
      <c r="Q37" s="505"/>
      <c r="R37" s="490"/>
      <c r="S37" s="490"/>
      <c r="T37" s="502"/>
      <c r="U37" s="503"/>
      <c r="V37" s="502"/>
      <c r="W37" s="503"/>
      <c r="X37" s="191"/>
    </row>
    <row r="38" spans="1:24" s="438" customFormat="1" ht="16.5" customHeight="1">
      <c r="A38" s="191">
        <v>31</v>
      </c>
      <c r="B38" s="401"/>
      <c r="C38" s="402"/>
      <c r="D38" s="482"/>
      <c r="E38" s="483"/>
      <c r="F38" s="484"/>
      <c r="G38" s="481"/>
      <c r="H38" s="482"/>
      <c r="I38" s="482"/>
      <c r="J38" s="509"/>
      <c r="K38" s="490"/>
      <c r="L38" s="490"/>
      <c r="M38" s="515"/>
      <c r="N38" s="490"/>
      <c r="O38" s="490"/>
      <c r="P38" s="490"/>
      <c r="Q38" s="505"/>
      <c r="R38" s="490"/>
      <c r="S38" s="490"/>
      <c r="T38" s="502"/>
      <c r="U38" s="503"/>
      <c r="V38" s="502"/>
      <c r="W38" s="503"/>
      <c r="X38" s="191"/>
    </row>
    <row r="39" spans="1:24" s="438" customFormat="1" ht="16.5" customHeight="1">
      <c r="A39" s="191">
        <v>32</v>
      </c>
      <c r="B39" s="401"/>
      <c r="C39" s="402"/>
      <c r="D39" s="482"/>
      <c r="E39" s="483"/>
      <c r="F39" s="484"/>
      <c r="G39" s="481"/>
      <c r="H39" s="482"/>
      <c r="I39" s="482"/>
      <c r="J39" s="509"/>
      <c r="K39" s="490"/>
      <c r="L39" s="490"/>
      <c r="M39" s="515"/>
      <c r="N39" s="490"/>
      <c r="O39" s="490"/>
      <c r="P39" s="490"/>
      <c r="Q39" s="505"/>
      <c r="R39" s="490"/>
      <c r="S39" s="490"/>
      <c r="T39" s="502"/>
      <c r="U39" s="503"/>
      <c r="V39" s="502"/>
      <c r="W39" s="503"/>
      <c r="X39" s="191"/>
    </row>
    <row r="40" spans="1:24" s="438" customFormat="1" ht="16.5" customHeight="1">
      <c r="A40" s="191">
        <v>33</v>
      </c>
      <c r="B40" s="401"/>
      <c r="C40" s="402"/>
      <c r="D40" s="482"/>
      <c r="E40" s="483"/>
      <c r="F40" s="484"/>
      <c r="G40" s="481"/>
      <c r="H40" s="482"/>
      <c r="I40" s="482"/>
      <c r="J40" s="509"/>
      <c r="K40" s="490"/>
      <c r="L40" s="490"/>
      <c r="M40" s="515"/>
      <c r="N40" s="490"/>
      <c r="O40" s="490"/>
      <c r="P40" s="490"/>
      <c r="Q40" s="505"/>
      <c r="R40" s="490"/>
      <c r="S40" s="490"/>
      <c r="T40" s="502"/>
      <c r="U40" s="503"/>
      <c r="V40" s="502"/>
      <c r="W40" s="503"/>
      <c r="X40" s="191"/>
    </row>
    <row r="41" spans="1:24" s="438" customFormat="1" ht="16.5" customHeight="1">
      <c r="A41" s="191">
        <v>34</v>
      </c>
      <c r="B41" s="401"/>
      <c r="C41" s="402"/>
      <c r="D41" s="482"/>
      <c r="E41" s="483"/>
      <c r="F41" s="484"/>
      <c r="G41" s="481"/>
      <c r="H41" s="482"/>
      <c r="I41" s="482"/>
      <c r="J41" s="509"/>
      <c r="K41" s="490"/>
      <c r="L41" s="490"/>
      <c r="M41" s="517"/>
      <c r="N41" s="490"/>
      <c r="O41" s="490"/>
      <c r="P41" s="514"/>
      <c r="Q41" s="505"/>
      <c r="R41" s="490"/>
      <c r="S41" s="490"/>
      <c r="T41" s="502"/>
      <c r="U41" s="503"/>
      <c r="V41" s="502"/>
      <c r="W41" s="503"/>
      <c r="X41" s="191"/>
    </row>
    <row r="42" spans="1:24" s="438" customFormat="1" ht="16.5" customHeight="1">
      <c r="A42" s="191">
        <v>35</v>
      </c>
      <c r="B42" s="401"/>
      <c r="C42" s="402"/>
      <c r="D42" s="482"/>
      <c r="E42" s="483"/>
      <c r="F42" s="484"/>
      <c r="G42" s="481"/>
      <c r="H42" s="482"/>
      <c r="I42" s="482"/>
      <c r="J42" s="509"/>
      <c r="K42" s="490"/>
      <c r="L42" s="490"/>
      <c r="M42" s="490"/>
      <c r="N42" s="490"/>
      <c r="O42" s="490"/>
      <c r="P42" s="490"/>
      <c r="Q42" s="505"/>
      <c r="R42" s="490"/>
      <c r="S42" s="490"/>
      <c r="T42" s="502"/>
      <c r="U42" s="503"/>
      <c r="V42" s="502"/>
      <c r="W42" s="503"/>
      <c r="X42" s="191"/>
    </row>
    <row r="43" spans="1:24" s="438" customFormat="1" ht="16.5" customHeight="1">
      <c r="A43" s="191">
        <v>36</v>
      </c>
      <c r="B43" s="401"/>
      <c r="C43" s="402"/>
      <c r="D43" s="482"/>
      <c r="E43" s="483"/>
      <c r="F43" s="484"/>
      <c r="G43" s="481"/>
      <c r="H43" s="482"/>
      <c r="I43" s="482"/>
      <c r="J43" s="509"/>
      <c r="K43" s="490"/>
      <c r="L43" s="490"/>
      <c r="M43" s="490"/>
      <c r="N43" s="490"/>
      <c r="O43" s="490"/>
      <c r="P43" s="490"/>
      <c r="Q43" s="505"/>
      <c r="R43" s="490"/>
      <c r="S43" s="490"/>
      <c r="T43" s="502"/>
      <c r="U43" s="503"/>
      <c r="V43" s="502"/>
      <c r="W43" s="503"/>
      <c r="X43" s="191"/>
    </row>
    <row r="44" spans="1:24" s="438" customFormat="1" ht="16.5" customHeight="1">
      <c r="A44" s="191">
        <v>37</v>
      </c>
      <c r="B44" s="401"/>
      <c r="C44" s="402"/>
      <c r="D44" s="482"/>
      <c r="E44" s="483"/>
      <c r="F44" s="484"/>
      <c r="G44" s="481"/>
      <c r="H44" s="482"/>
      <c r="I44" s="482"/>
      <c r="J44" s="509"/>
      <c r="K44" s="490"/>
      <c r="L44" s="490"/>
      <c r="M44" s="490"/>
      <c r="N44" s="490"/>
      <c r="O44" s="490"/>
      <c r="P44" s="490"/>
      <c r="Q44" s="505"/>
      <c r="R44" s="490"/>
      <c r="S44" s="490"/>
      <c r="T44" s="502"/>
      <c r="U44" s="503"/>
      <c r="V44" s="502"/>
      <c r="W44" s="503"/>
      <c r="X44" s="191"/>
    </row>
    <row r="45" spans="1:24" s="438" customFormat="1" ht="16.5" customHeight="1">
      <c r="A45" s="191">
        <v>38</v>
      </c>
      <c r="B45" s="401"/>
      <c r="C45" s="402"/>
      <c r="D45" s="482"/>
      <c r="E45" s="483"/>
      <c r="F45" s="484"/>
      <c r="G45" s="481"/>
      <c r="H45" s="482"/>
      <c r="I45" s="482"/>
      <c r="J45" s="509"/>
      <c r="K45" s="490"/>
      <c r="L45" s="490"/>
      <c r="M45" s="490"/>
      <c r="N45" s="490"/>
      <c r="O45" s="490"/>
      <c r="P45" s="490"/>
      <c r="Q45" s="505"/>
      <c r="R45" s="490"/>
      <c r="S45" s="490"/>
      <c r="T45" s="502"/>
      <c r="U45" s="503"/>
      <c r="V45" s="502"/>
      <c r="W45" s="503"/>
      <c r="X45" s="191"/>
    </row>
    <row r="46" spans="1:24" s="438" customFormat="1" ht="16.5" customHeight="1">
      <c r="A46" s="191">
        <v>39</v>
      </c>
      <c r="B46" s="401"/>
      <c r="C46" s="402"/>
      <c r="D46" s="482"/>
      <c r="E46" s="482"/>
      <c r="F46" s="482"/>
      <c r="G46" s="509"/>
      <c r="H46" s="485"/>
      <c r="I46" s="485"/>
      <c r="J46" s="402"/>
      <c r="K46" s="490"/>
      <c r="L46" s="490"/>
      <c r="M46" s="518"/>
      <c r="N46" s="490"/>
      <c r="O46" s="490"/>
      <c r="P46" s="490"/>
      <c r="Q46" s="505"/>
      <c r="R46" s="490"/>
      <c r="S46" s="490"/>
      <c r="T46" s="502"/>
      <c r="U46" s="503"/>
      <c r="V46" s="502"/>
      <c r="W46" s="503"/>
      <c r="X46" s="191"/>
    </row>
    <row r="47" spans="1:24" s="438" customFormat="1" ht="16.5" customHeight="1">
      <c r="A47" s="191"/>
      <c r="B47" s="477"/>
      <c r="C47" s="477"/>
      <c r="D47" s="478"/>
      <c r="E47" s="191"/>
      <c r="F47" s="191"/>
      <c r="G47" s="191"/>
      <c r="H47" s="485"/>
      <c r="I47" s="485"/>
      <c r="J47" s="191"/>
      <c r="K47" s="490"/>
      <c r="L47" s="490"/>
      <c r="M47" s="490"/>
      <c r="N47" s="490"/>
      <c r="O47" s="490"/>
      <c r="P47" s="490"/>
      <c r="Q47" s="505"/>
      <c r="R47" s="490"/>
      <c r="S47" s="490"/>
      <c r="T47" s="502"/>
      <c r="U47" s="503"/>
      <c r="V47" s="502"/>
      <c r="W47" s="503"/>
      <c r="X47" s="191"/>
    </row>
    <row r="48" spans="1:24" s="438" customFormat="1" ht="16.5" customHeight="1">
      <c r="A48" s="191"/>
      <c r="B48" s="477"/>
      <c r="C48" s="477"/>
      <c r="D48" s="478"/>
      <c r="E48" s="191"/>
      <c r="F48" s="191"/>
      <c r="G48" s="191"/>
      <c r="H48" s="485"/>
      <c r="I48" s="485"/>
      <c r="J48" s="191"/>
      <c r="K48" s="490"/>
      <c r="L48" s="490"/>
      <c r="M48" s="490"/>
      <c r="N48" s="490"/>
      <c r="O48" s="490"/>
      <c r="P48" s="490"/>
      <c r="Q48" s="505"/>
      <c r="R48" s="490"/>
      <c r="S48" s="490"/>
      <c r="T48" s="502"/>
      <c r="U48" s="503"/>
      <c r="V48" s="502"/>
      <c r="W48" s="503"/>
      <c r="X48" s="191"/>
    </row>
    <row r="49" spans="1:24" s="438" customFormat="1" ht="16.5" customHeight="1">
      <c r="A49" s="191"/>
      <c r="B49" s="477"/>
      <c r="C49" s="477"/>
      <c r="D49" s="478"/>
      <c r="E49" s="191"/>
      <c r="F49" s="191"/>
      <c r="G49" s="191"/>
      <c r="H49" s="485"/>
      <c r="I49" s="485"/>
      <c r="J49" s="191"/>
      <c r="K49" s="490"/>
      <c r="L49" s="490"/>
      <c r="M49" s="490"/>
      <c r="N49" s="490"/>
      <c r="O49" s="490"/>
      <c r="P49" s="490"/>
      <c r="Q49" s="505"/>
      <c r="R49" s="490"/>
      <c r="S49" s="490"/>
      <c r="T49" s="502"/>
      <c r="U49" s="503"/>
      <c r="V49" s="502"/>
      <c r="W49" s="503"/>
      <c r="X49" s="191"/>
    </row>
    <row r="50" spans="1:24" s="438" customFormat="1" ht="16.5" customHeight="1">
      <c r="A50" s="191"/>
      <c r="B50" s="477"/>
      <c r="C50" s="477"/>
      <c r="D50" s="478"/>
      <c r="E50" s="191"/>
      <c r="F50" s="191"/>
      <c r="G50" s="191"/>
      <c r="H50" s="485"/>
      <c r="I50" s="485"/>
      <c r="J50" s="191"/>
      <c r="K50" s="490"/>
      <c r="L50" s="490"/>
      <c r="M50" s="490"/>
      <c r="N50" s="490"/>
      <c r="O50" s="490"/>
      <c r="P50" s="490"/>
      <c r="Q50" s="505"/>
      <c r="R50" s="490"/>
      <c r="S50" s="490"/>
      <c r="T50" s="502"/>
      <c r="U50" s="503"/>
      <c r="V50" s="502"/>
      <c r="W50" s="503"/>
      <c r="X50" s="191"/>
    </row>
    <row r="51" spans="1:24" s="438" customFormat="1" ht="16.5" customHeight="1">
      <c r="A51" s="191"/>
      <c r="B51" s="477"/>
      <c r="C51" s="477"/>
      <c r="D51" s="478"/>
      <c r="E51" s="191"/>
      <c r="F51" s="191"/>
      <c r="G51" s="191"/>
      <c r="H51" s="485"/>
      <c r="I51" s="485"/>
      <c r="J51" s="191"/>
      <c r="K51" s="490"/>
      <c r="L51" s="490"/>
      <c r="M51" s="490"/>
      <c r="N51" s="490"/>
      <c r="O51" s="490"/>
      <c r="P51" s="490"/>
      <c r="Q51" s="505"/>
      <c r="R51" s="490"/>
      <c r="S51" s="490"/>
      <c r="T51" s="502"/>
      <c r="U51" s="503"/>
      <c r="V51" s="502"/>
      <c r="W51" s="503"/>
      <c r="X51" s="191"/>
    </row>
    <row r="52" spans="1:24" s="438" customFormat="1" ht="16.5" customHeight="1">
      <c r="A52" s="191"/>
      <c r="B52" s="477"/>
      <c r="C52" s="477"/>
      <c r="D52" s="478"/>
      <c r="E52" s="191"/>
      <c r="F52" s="191"/>
      <c r="G52" s="191"/>
      <c r="H52" s="485"/>
      <c r="I52" s="485"/>
      <c r="J52" s="191"/>
      <c r="K52" s="490"/>
      <c r="L52" s="490"/>
      <c r="M52" s="490"/>
      <c r="N52" s="490"/>
      <c r="O52" s="490"/>
      <c r="P52" s="490"/>
      <c r="Q52" s="505"/>
      <c r="R52" s="490"/>
      <c r="S52" s="490"/>
      <c r="T52" s="502"/>
      <c r="U52" s="503"/>
      <c r="V52" s="502"/>
      <c r="W52" s="503"/>
      <c r="X52" s="191"/>
    </row>
    <row r="53" spans="1:24" s="438" customFormat="1" ht="16.5" customHeight="1">
      <c r="A53" s="191"/>
      <c r="B53" s="191"/>
      <c r="C53" s="191"/>
      <c r="D53" s="191"/>
      <c r="E53" s="191"/>
      <c r="F53" s="191"/>
      <c r="G53" s="191"/>
      <c r="H53" s="485"/>
      <c r="I53" s="485"/>
      <c r="J53" s="191"/>
      <c r="K53" s="490"/>
      <c r="L53" s="490"/>
      <c r="M53" s="490"/>
      <c r="N53" s="490"/>
      <c r="O53" s="490"/>
      <c r="P53" s="490"/>
      <c r="Q53" s="505"/>
      <c r="R53" s="490"/>
      <c r="S53" s="490"/>
      <c r="T53" s="502"/>
      <c r="U53" s="503"/>
      <c r="V53" s="502"/>
      <c r="W53" s="503" t="str">
        <f t="shared" ref="W53:W58" si="1">IF(OR(R53=0,R53=V53),"",ROUND((V53-R53)/ABS(R53),4))</f>
        <v/>
      </c>
      <c r="X53" s="191"/>
    </row>
    <row r="54" spans="1:24" s="438" customFormat="1" ht="16.5" customHeight="1">
      <c r="A54" s="191"/>
      <c r="B54" s="191"/>
      <c r="C54" s="191"/>
      <c r="D54" s="191"/>
      <c r="E54" s="191"/>
      <c r="F54" s="191"/>
      <c r="G54" s="191"/>
      <c r="H54" s="485"/>
      <c r="I54" s="485"/>
      <c r="J54" s="191"/>
      <c r="K54" s="490"/>
      <c r="L54" s="490"/>
      <c r="M54" s="490"/>
      <c r="N54" s="490"/>
      <c r="O54" s="490"/>
      <c r="P54" s="490"/>
      <c r="Q54" s="505"/>
      <c r="R54" s="490"/>
      <c r="S54" s="490"/>
      <c r="T54" s="502"/>
      <c r="U54" s="503"/>
      <c r="V54" s="502"/>
      <c r="W54" s="503" t="str">
        <f t="shared" si="1"/>
        <v/>
      </c>
      <c r="X54" s="191"/>
    </row>
    <row r="55" spans="1:24" s="177" customFormat="1" ht="16.5" customHeight="1">
      <c r="A55" s="191"/>
      <c r="B55" s="486"/>
      <c r="C55" s="486"/>
      <c r="D55" s="486"/>
      <c r="E55" s="486"/>
      <c r="F55" s="191"/>
      <c r="G55" s="191"/>
      <c r="H55" s="317"/>
      <c r="I55" s="317"/>
      <c r="J55" s="191"/>
      <c r="K55" s="494"/>
      <c r="L55" s="494"/>
      <c r="M55" s="494"/>
      <c r="N55" s="494"/>
      <c r="O55" s="494"/>
      <c r="P55" s="494"/>
      <c r="Q55" s="422"/>
      <c r="R55" s="494"/>
      <c r="S55" s="494"/>
      <c r="T55" s="506"/>
      <c r="U55" s="503"/>
      <c r="V55" s="507"/>
      <c r="W55" s="503" t="str">
        <f t="shared" si="1"/>
        <v/>
      </c>
      <c r="X55" s="486"/>
    </row>
    <row r="56" spans="1:24" s="177" customFormat="1" ht="16.5" customHeight="1">
      <c r="A56" s="962" t="s">
        <v>255</v>
      </c>
      <c r="B56" s="962"/>
      <c r="C56" s="962"/>
      <c r="D56" s="962"/>
      <c r="E56" s="414"/>
      <c r="F56" s="307"/>
      <c r="G56" s="307"/>
      <c r="H56" s="307"/>
      <c r="I56" s="306"/>
      <c r="J56" s="306"/>
      <c r="K56" s="421"/>
      <c r="L56" s="421"/>
      <c r="M56" s="421"/>
      <c r="N56" s="421"/>
      <c r="O56" s="421"/>
      <c r="P56" s="421"/>
      <c r="Q56" s="421">
        <f>SUM(Q8:Q55)</f>
        <v>0</v>
      </c>
      <c r="R56" s="421">
        <f>SUM(R8:R55)</f>
        <v>0</v>
      </c>
      <c r="S56" s="421">
        <f>SUM(S8:S55)</f>
        <v>0</v>
      </c>
      <c r="T56" s="421">
        <f>SUM(T8:T55)</f>
        <v>0</v>
      </c>
      <c r="U56" s="341"/>
      <c r="V56" s="421">
        <f>SUM(V8:V55)</f>
        <v>0</v>
      </c>
      <c r="W56" s="503" t="str">
        <f t="shared" si="1"/>
        <v/>
      </c>
      <c r="X56" s="306"/>
    </row>
    <row r="57" spans="1:24" s="177" customFormat="1" ht="16.5" customHeight="1">
      <c r="A57" s="962" t="s">
        <v>476</v>
      </c>
      <c r="B57" s="962"/>
      <c r="C57" s="962"/>
      <c r="D57" s="962"/>
      <c r="E57" s="414"/>
      <c r="F57" s="307"/>
      <c r="G57" s="307"/>
      <c r="H57" s="307"/>
      <c r="I57" s="306"/>
      <c r="J57" s="306"/>
      <c r="K57" s="495"/>
      <c r="L57" s="495"/>
      <c r="M57" s="495"/>
      <c r="N57" s="495"/>
      <c r="O57" s="495"/>
      <c r="P57" s="495"/>
      <c r="Q57" s="421"/>
      <c r="R57" s="495"/>
      <c r="S57" s="495"/>
      <c r="T57" s="507"/>
      <c r="U57" s="503"/>
      <c r="V57" s="507"/>
      <c r="W57" s="503" t="str">
        <f t="shared" si="1"/>
        <v/>
      </c>
      <c r="X57" s="306"/>
    </row>
    <row r="58" spans="1:24" s="179" customFormat="1" ht="16.5" customHeight="1">
      <c r="A58" s="962" t="s">
        <v>255</v>
      </c>
      <c r="B58" s="962"/>
      <c r="C58" s="962"/>
      <c r="D58" s="962"/>
      <c r="E58" s="72"/>
      <c r="F58" s="307"/>
      <c r="G58" s="307"/>
      <c r="H58" s="307"/>
      <c r="I58" s="306"/>
      <c r="J58" s="306"/>
      <c r="K58" s="495"/>
      <c r="L58" s="495"/>
      <c r="M58" s="495"/>
      <c r="N58" s="495"/>
      <c r="O58" s="495"/>
      <c r="P58" s="495"/>
      <c r="Q58" s="421">
        <f t="shared" ref="Q58:T58" si="2">Q56-Q57</f>
        <v>0</v>
      </c>
      <c r="R58" s="495">
        <f t="shared" si="2"/>
        <v>0</v>
      </c>
      <c r="S58" s="495">
        <f t="shared" si="2"/>
        <v>0</v>
      </c>
      <c r="T58" s="507">
        <f t="shared" si="2"/>
        <v>0</v>
      </c>
      <c r="U58" s="341"/>
      <c r="V58" s="507">
        <f>V56-V57</f>
        <v>0</v>
      </c>
      <c r="W58" s="503" t="str">
        <f t="shared" si="1"/>
        <v/>
      </c>
      <c r="X58" s="306"/>
    </row>
    <row r="59" spans="1:24" ht="14.25" customHeight="1">
      <c r="A59" s="180" t="str">
        <f>基本情况!C48</f>
        <v>产权持有单位填表人：田仕军</v>
      </c>
      <c r="T59" s="476" t="str">
        <f>基本情况!D48</f>
        <v>评估人员：邓泽华、余颖莉、李英婕</v>
      </c>
    </row>
    <row r="60" spans="1:24" ht="14.25" customHeight="1">
      <c r="A60" s="180" t="str">
        <f>基本情况!C2</f>
        <v>填表日期：2022年4月26日</v>
      </c>
      <c r="K60" s="496"/>
      <c r="L60" s="497"/>
      <c r="M60" s="497"/>
      <c r="N60" s="497"/>
      <c r="O60" s="497"/>
      <c r="P60" s="497"/>
      <c r="Q60" s="497"/>
      <c r="R60" s="497"/>
      <c r="S60" s="497"/>
    </row>
  </sheetData>
  <autoFilter ref="A7:X46"/>
  <mergeCells count="21">
    <mergeCell ref="A56:D56"/>
    <mergeCell ref="A57:D57"/>
    <mergeCell ref="A58:D58"/>
    <mergeCell ref="A6:A7"/>
    <mergeCell ref="B6:B7"/>
    <mergeCell ref="C6:C7"/>
    <mergeCell ref="D6:D7"/>
    <mergeCell ref="A1:X1"/>
    <mergeCell ref="A2:X2"/>
    <mergeCell ref="K6:P6"/>
    <mergeCell ref="Q6:R6"/>
    <mergeCell ref="T6:V6"/>
    <mergeCell ref="E6:E7"/>
    <mergeCell ref="F6:F7"/>
    <mergeCell ref="G6:G7"/>
    <mergeCell ref="H6:H7"/>
    <mergeCell ref="I6:I7"/>
    <mergeCell ref="J6:J7"/>
    <mergeCell ref="S6:S7"/>
    <mergeCell ref="W6:W7"/>
    <mergeCell ref="X6:X7"/>
  </mergeCells>
  <phoneticPr fontId="24" type="noConversion"/>
  <conditionalFormatting sqref="B8">
    <cfRule type="duplicateValues" dxfId="28" priority="11"/>
    <cfRule type="duplicateValues" dxfId="27" priority="12"/>
  </conditionalFormatting>
  <conditionalFormatting sqref="D46">
    <cfRule type="duplicateValues" dxfId="26" priority="1"/>
    <cfRule type="duplicateValues" dxfId="25" priority="2"/>
  </conditionalFormatting>
  <conditionalFormatting sqref="B9:B13">
    <cfRule type="duplicateValues" dxfId="24" priority="9"/>
    <cfRule type="duplicateValues" dxfId="23" priority="10"/>
  </conditionalFormatting>
  <conditionalFormatting sqref="B15:B19">
    <cfRule type="duplicateValues" dxfId="22" priority="5"/>
    <cfRule type="duplicateValues" dxfId="21" priority="6"/>
  </conditionalFormatting>
  <conditionalFormatting sqref="B20:B25">
    <cfRule type="duplicateValues" dxfId="20" priority="3"/>
    <cfRule type="duplicateValues" dxfId="19" priority="4"/>
  </conditionalFormatting>
  <conditionalFormatting sqref="B14 B47:B52">
    <cfRule type="duplicateValues" dxfId="18" priority="7"/>
    <cfRule type="duplicateValues" dxfId="17" priority="8"/>
  </conditionalFormatting>
  <hyperlinks>
    <hyperlink ref="X3" location="基本情况!A1" display="表4-6-6-1"/>
  </hyperlinks>
  <printOptions horizontalCentered="1"/>
  <pageMargins left="0.47222222222222199" right="0.47222222222222199" top="0.78680555555555598" bottom="0.47222222222222199" header="1.61805555555556" footer="0.51180555555555596"/>
  <pageSetup paperSize="9" scale="64" orientation="landscape" r:id="rId1"/>
  <headerFooter alignWithMargins="0">
    <oddHeader>&amp;R&amp;10    共&amp;N页第&amp;P页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X39"/>
  <sheetViews>
    <sheetView workbookViewId="0">
      <selection activeCell="G68" sqref="G68"/>
    </sheetView>
  </sheetViews>
  <sheetFormatPr defaultColWidth="9" defaultRowHeight="14.25" customHeight="1"/>
  <cols>
    <col min="1" max="1" width="4.625" style="177" customWidth="1"/>
    <col min="2" max="3" width="10.5" style="76" customWidth="1"/>
    <col min="4" max="5" width="13.5" style="76" customWidth="1"/>
    <col min="6" max="6" width="18.875" style="76" customWidth="1"/>
    <col min="7" max="7" width="4.5" style="76" customWidth="1"/>
    <col min="8" max="9" width="7.5" style="76" customWidth="1"/>
    <col min="10" max="10" width="8" style="76" customWidth="1"/>
    <col min="11" max="11" width="8.125" style="398" customWidth="1"/>
    <col min="12" max="13" width="8.125" style="475" customWidth="1"/>
    <col min="14" max="19" width="7.125" style="475" customWidth="1"/>
    <col min="20" max="20" width="8.125" style="476" customWidth="1"/>
    <col min="21" max="21" width="7.625" style="399" hidden="1" customWidth="1"/>
    <col min="22" max="22" width="8.625" style="476" customWidth="1"/>
    <col min="23" max="23" width="6.625" style="399" customWidth="1"/>
    <col min="24" max="24" width="10.25" style="76" customWidth="1"/>
    <col min="25" max="16384" width="9" style="76"/>
  </cols>
  <sheetData>
    <row r="1" spans="1:24" ht="30" customHeight="1">
      <c r="A1" s="963" t="s">
        <v>1680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  <c r="X1" s="959"/>
    </row>
    <row r="2" spans="1:24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</row>
    <row r="3" spans="1:24" ht="14.25" customHeight="1">
      <c r="X3" s="498" t="s">
        <v>1681</v>
      </c>
    </row>
    <row r="4" spans="1:24" ht="14.25" customHeight="1">
      <c r="X4" s="53"/>
    </row>
    <row r="5" spans="1:24" ht="14.25" customHeight="1">
      <c r="A5" s="180" t="str">
        <f>基本情况!B2</f>
        <v>产权持有单位：瓮福（集团）有限责任公司</v>
      </c>
      <c r="X5" s="182" t="s">
        <v>247</v>
      </c>
    </row>
    <row r="6" spans="1:24" s="177" customFormat="1" ht="16.5" customHeight="1">
      <c r="A6" s="964" t="s">
        <v>219</v>
      </c>
      <c r="B6" s="1067" t="s">
        <v>1636</v>
      </c>
      <c r="C6" s="1028" t="s">
        <v>558</v>
      </c>
      <c r="D6" s="1067" t="s">
        <v>1678</v>
      </c>
      <c r="E6" s="1067" t="s">
        <v>560</v>
      </c>
      <c r="F6" s="1067" t="s">
        <v>561</v>
      </c>
      <c r="G6" s="1027" t="s">
        <v>417</v>
      </c>
      <c r="H6" s="1030" t="s">
        <v>1672</v>
      </c>
      <c r="I6" s="1030" t="s">
        <v>443</v>
      </c>
      <c r="J6" s="1068" t="s">
        <v>566</v>
      </c>
      <c r="K6" s="1023" t="s">
        <v>1673</v>
      </c>
      <c r="L6" s="1024"/>
      <c r="M6" s="1024"/>
      <c r="N6" s="1024"/>
      <c r="O6" s="1024"/>
      <c r="P6" s="1024"/>
      <c r="Q6" s="964" t="s">
        <v>250</v>
      </c>
      <c r="R6" s="964"/>
      <c r="S6" s="1035" t="s">
        <v>569</v>
      </c>
      <c r="T6" s="964" t="s">
        <v>186</v>
      </c>
      <c r="U6" s="964"/>
      <c r="V6" s="964"/>
      <c r="W6" s="1070" t="s">
        <v>253</v>
      </c>
      <c r="X6" s="1027" t="s">
        <v>258</v>
      </c>
    </row>
    <row r="7" spans="1:24" s="177" customFormat="1" ht="16.5" customHeight="1">
      <c r="A7" s="964"/>
      <c r="B7" s="1027"/>
      <c r="C7" s="1029"/>
      <c r="D7" s="1027"/>
      <c r="E7" s="1027"/>
      <c r="F7" s="1027"/>
      <c r="G7" s="1027"/>
      <c r="H7" s="1030"/>
      <c r="I7" s="1030"/>
      <c r="J7" s="1030"/>
      <c r="K7" s="444" t="s">
        <v>571</v>
      </c>
      <c r="L7" s="444" t="s">
        <v>572</v>
      </c>
      <c r="M7" s="444" t="s">
        <v>573</v>
      </c>
      <c r="N7" s="444" t="s">
        <v>574</v>
      </c>
      <c r="O7" s="444" t="s">
        <v>575</v>
      </c>
      <c r="P7" s="444" t="s">
        <v>576</v>
      </c>
      <c r="Q7" s="499" t="s">
        <v>519</v>
      </c>
      <c r="R7" s="500" t="s">
        <v>520</v>
      </c>
      <c r="S7" s="1069"/>
      <c r="T7" s="183" t="s">
        <v>538</v>
      </c>
      <c r="U7" s="183" t="s">
        <v>1674</v>
      </c>
      <c r="V7" s="183" t="s">
        <v>539</v>
      </c>
      <c r="W7" s="1070"/>
      <c r="X7" s="1027"/>
    </row>
    <row r="8" spans="1:24" s="438" customFormat="1" ht="16.5" customHeight="1">
      <c r="A8" s="191">
        <v>1</v>
      </c>
      <c r="B8" s="477"/>
      <c r="C8" s="477"/>
      <c r="D8" s="478"/>
      <c r="E8" s="479"/>
      <c r="F8" s="480"/>
      <c r="G8" s="481"/>
      <c r="H8" s="477"/>
      <c r="I8" s="477"/>
      <c r="J8" s="191"/>
      <c r="K8" s="487"/>
      <c r="L8" s="487"/>
      <c r="M8" s="488"/>
      <c r="N8" s="487"/>
      <c r="O8" s="487"/>
      <c r="P8" s="487"/>
      <c r="Q8" s="501"/>
      <c r="R8" s="501"/>
      <c r="S8" s="487"/>
      <c r="T8" s="502"/>
      <c r="U8" s="503"/>
      <c r="V8" s="502"/>
      <c r="W8" s="503" t="str">
        <f t="shared" ref="W8:W13" si="0">IF(OR(R8=0,R8=V8),"",ROUND((V8-R8)/ABS(R8),4))</f>
        <v/>
      </c>
      <c r="X8" s="504"/>
    </row>
    <row r="9" spans="1:24" s="438" customFormat="1" ht="16.5" customHeight="1">
      <c r="A9" s="191">
        <v>2</v>
      </c>
      <c r="B9" s="477"/>
      <c r="C9" s="477"/>
      <c r="D9" s="478"/>
      <c r="E9" s="191"/>
      <c r="F9" s="191"/>
      <c r="G9" s="481"/>
      <c r="H9" s="477"/>
      <c r="I9" s="477"/>
      <c r="J9" s="191"/>
      <c r="K9" s="487"/>
      <c r="L9" s="487"/>
      <c r="M9" s="489"/>
      <c r="N9" s="487"/>
      <c r="O9" s="487"/>
      <c r="P9" s="487"/>
      <c r="Q9" s="501"/>
      <c r="R9" s="501"/>
      <c r="S9" s="487"/>
      <c r="T9" s="502"/>
      <c r="U9" s="503"/>
      <c r="V9" s="502"/>
      <c r="W9" s="503" t="str">
        <f t="shared" si="0"/>
        <v/>
      </c>
      <c r="X9" s="191"/>
    </row>
    <row r="10" spans="1:24" s="438" customFormat="1" ht="16.5" customHeight="1">
      <c r="A10" s="191">
        <v>3</v>
      </c>
      <c r="B10" s="477"/>
      <c r="C10" s="477"/>
      <c r="D10" s="478"/>
      <c r="E10" s="191"/>
      <c r="F10" s="191"/>
      <c r="G10" s="481"/>
      <c r="H10" s="477"/>
      <c r="I10" s="477"/>
      <c r="J10" s="191"/>
      <c r="K10" s="487"/>
      <c r="L10" s="487"/>
      <c r="M10" s="488"/>
      <c r="N10" s="487"/>
      <c r="O10" s="487"/>
      <c r="P10" s="487"/>
      <c r="Q10" s="501"/>
      <c r="R10" s="501"/>
      <c r="S10" s="487"/>
      <c r="T10" s="502"/>
      <c r="U10" s="503"/>
      <c r="V10" s="502"/>
      <c r="W10" s="503" t="str">
        <f t="shared" si="0"/>
        <v/>
      </c>
      <c r="X10" s="191"/>
    </row>
    <row r="11" spans="1:24" s="438" customFormat="1" ht="16.5" customHeight="1">
      <c r="A11" s="191">
        <v>4</v>
      </c>
      <c r="B11" s="477"/>
      <c r="C11" s="477"/>
      <c r="D11" s="478"/>
      <c r="E11" s="191"/>
      <c r="F11" s="191"/>
      <c r="G11" s="481"/>
      <c r="H11" s="477"/>
      <c r="I11" s="477"/>
      <c r="J11" s="191"/>
      <c r="K11" s="487"/>
      <c r="L11" s="487"/>
      <c r="M11" s="488"/>
      <c r="N11" s="487"/>
      <c r="O11" s="487"/>
      <c r="P11" s="487"/>
      <c r="Q11" s="501"/>
      <c r="R11" s="501"/>
      <c r="S11" s="487"/>
      <c r="T11" s="502"/>
      <c r="U11" s="503"/>
      <c r="V11" s="502"/>
      <c r="W11" s="503" t="str">
        <f t="shared" si="0"/>
        <v/>
      </c>
      <c r="X11" s="191"/>
    </row>
    <row r="12" spans="1:24" s="438" customFormat="1" ht="16.5" customHeight="1">
      <c r="A12" s="191">
        <v>5</v>
      </c>
      <c r="B12" s="477"/>
      <c r="C12" s="477"/>
      <c r="D12" s="478"/>
      <c r="E12" s="191"/>
      <c r="F12" s="191"/>
      <c r="G12" s="481"/>
      <c r="H12" s="477"/>
      <c r="I12" s="477"/>
      <c r="J12" s="191"/>
      <c r="K12" s="487"/>
      <c r="L12" s="487"/>
      <c r="M12" s="489"/>
      <c r="N12" s="487"/>
      <c r="O12" s="487"/>
      <c r="P12" s="487"/>
      <c r="Q12" s="501"/>
      <c r="R12" s="501"/>
      <c r="S12" s="487"/>
      <c r="T12" s="502"/>
      <c r="U12" s="503"/>
      <c r="V12" s="502"/>
      <c r="W12" s="503" t="str">
        <f t="shared" si="0"/>
        <v/>
      </c>
      <c r="X12" s="191"/>
    </row>
    <row r="13" spans="1:24" s="438" customFormat="1" ht="16.5" customHeight="1">
      <c r="A13" s="191">
        <v>6</v>
      </c>
      <c r="B13" s="477"/>
      <c r="C13" s="477"/>
      <c r="D13" s="478"/>
      <c r="E13" s="191"/>
      <c r="F13" s="191"/>
      <c r="G13" s="481"/>
      <c r="H13" s="477"/>
      <c r="I13" s="477"/>
      <c r="J13" s="191"/>
      <c r="K13" s="487"/>
      <c r="L13" s="487"/>
      <c r="M13" s="489"/>
      <c r="N13" s="487"/>
      <c r="O13" s="487"/>
      <c r="P13" s="487"/>
      <c r="Q13" s="501"/>
      <c r="R13" s="501"/>
      <c r="S13" s="487"/>
      <c r="T13" s="502"/>
      <c r="U13" s="503"/>
      <c r="V13" s="502"/>
      <c r="W13" s="503" t="str">
        <f t="shared" si="0"/>
        <v/>
      </c>
      <c r="X13" s="191"/>
    </row>
    <row r="14" spans="1:24" s="438" customFormat="1" ht="16.5" customHeight="1">
      <c r="A14" s="191">
        <v>7</v>
      </c>
      <c r="B14" s="477"/>
      <c r="C14" s="477"/>
      <c r="D14" s="478"/>
      <c r="E14" s="191"/>
      <c r="F14" s="191"/>
      <c r="G14" s="481"/>
      <c r="H14" s="477"/>
      <c r="I14" s="477"/>
      <c r="J14" s="191"/>
      <c r="K14" s="490"/>
      <c r="L14" s="490"/>
      <c r="M14" s="491"/>
      <c r="N14" s="490"/>
      <c r="O14" s="490"/>
      <c r="P14" s="490"/>
      <c r="Q14" s="501"/>
      <c r="R14" s="501"/>
      <c r="S14" s="487"/>
      <c r="T14" s="502"/>
      <c r="U14" s="503"/>
      <c r="V14" s="502"/>
      <c r="W14" s="503"/>
      <c r="X14" s="191"/>
    </row>
    <row r="15" spans="1:24" s="438" customFormat="1" ht="16.5" customHeight="1">
      <c r="A15" s="191">
        <v>8</v>
      </c>
      <c r="B15" s="477"/>
      <c r="C15" s="477"/>
      <c r="D15" s="478"/>
      <c r="E15" s="191"/>
      <c r="F15" s="191"/>
      <c r="G15" s="481"/>
      <c r="H15" s="477"/>
      <c r="I15" s="477"/>
      <c r="J15" s="191"/>
      <c r="K15" s="490"/>
      <c r="L15" s="490"/>
      <c r="M15" s="491"/>
      <c r="N15" s="490"/>
      <c r="O15" s="490"/>
      <c r="P15" s="490"/>
      <c r="Q15" s="501"/>
      <c r="R15" s="501"/>
      <c r="S15" s="487"/>
      <c r="T15" s="502"/>
      <c r="U15" s="503"/>
      <c r="V15" s="502"/>
      <c r="W15" s="503"/>
      <c r="X15" s="191"/>
    </row>
    <row r="16" spans="1:24" s="438" customFormat="1" ht="16.5" customHeight="1">
      <c r="A16" s="191">
        <v>9</v>
      </c>
      <c r="B16" s="477"/>
      <c r="C16" s="477"/>
      <c r="D16" s="478"/>
      <c r="E16" s="191"/>
      <c r="F16" s="191"/>
      <c r="G16" s="481"/>
      <c r="H16" s="477"/>
      <c r="I16" s="477"/>
      <c r="J16" s="191"/>
      <c r="K16" s="490"/>
      <c r="L16" s="490"/>
      <c r="M16" s="492"/>
      <c r="N16" s="490"/>
      <c r="O16" s="490"/>
      <c r="P16" s="490"/>
      <c r="Q16" s="501"/>
      <c r="R16" s="501"/>
      <c r="S16" s="487"/>
      <c r="T16" s="502"/>
      <c r="U16" s="503"/>
      <c r="V16" s="502"/>
      <c r="W16" s="503"/>
      <c r="X16" s="191"/>
    </row>
    <row r="17" spans="1:24" s="438" customFormat="1" ht="16.5" customHeight="1">
      <c r="A17" s="191">
        <v>10</v>
      </c>
      <c r="B17" s="477"/>
      <c r="C17" s="477"/>
      <c r="D17" s="478"/>
      <c r="E17" s="191"/>
      <c r="F17" s="191"/>
      <c r="G17" s="481"/>
      <c r="H17" s="477"/>
      <c r="I17" s="477"/>
      <c r="J17" s="191"/>
      <c r="K17" s="490"/>
      <c r="L17" s="491"/>
      <c r="M17" s="490"/>
      <c r="N17" s="490"/>
      <c r="O17" s="490"/>
      <c r="P17" s="490"/>
      <c r="Q17" s="501"/>
      <c r="R17" s="501"/>
      <c r="S17" s="487"/>
      <c r="T17" s="502"/>
      <c r="U17" s="503"/>
      <c r="V17" s="502"/>
      <c r="W17" s="503"/>
      <c r="X17" s="191"/>
    </row>
    <row r="18" spans="1:24" s="438" customFormat="1" ht="16.5" customHeight="1">
      <c r="A18" s="191">
        <v>11</v>
      </c>
      <c r="B18" s="477"/>
      <c r="C18" s="477"/>
      <c r="D18" s="478"/>
      <c r="E18" s="191"/>
      <c r="F18" s="191"/>
      <c r="G18" s="481"/>
      <c r="H18" s="477"/>
      <c r="I18" s="477"/>
      <c r="J18" s="191"/>
      <c r="K18" s="490"/>
      <c r="L18" s="493"/>
      <c r="M18" s="490"/>
      <c r="N18" s="490"/>
      <c r="O18" s="490"/>
      <c r="P18" s="490"/>
      <c r="Q18" s="501"/>
      <c r="R18" s="501"/>
      <c r="S18" s="487"/>
      <c r="T18" s="502"/>
      <c r="U18" s="503"/>
      <c r="V18" s="502"/>
      <c r="W18" s="503"/>
      <c r="X18" s="191"/>
    </row>
    <row r="19" spans="1:24" s="438" customFormat="1" ht="16.5" customHeight="1">
      <c r="A19" s="191">
        <v>12</v>
      </c>
      <c r="B19" s="477"/>
      <c r="C19" s="477"/>
      <c r="D19" s="478"/>
      <c r="E19" s="191"/>
      <c r="F19" s="191"/>
      <c r="G19" s="481"/>
      <c r="H19" s="477"/>
      <c r="I19" s="477"/>
      <c r="J19" s="191"/>
      <c r="K19" s="490"/>
      <c r="L19" s="493"/>
      <c r="M19" s="490"/>
      <c r="N19" s="490"/>
      <c r="O19" s="490"/>
      <c r="P19" s="490"/>
      <c r="Q19" s="501"/>
      <c r="R19" s="501"/>
      <c r="S19" s="487"/>
      <c r="T19" s="502"/>
      <c r="U19" s="503"/>
      <c r="V19" s="502"/>
      <c r="W19" s="503"/>
      <c r="X19" s="191"/>
    </row>
    <row r="20" spans="1:24" s="438" customFormat="1" ht="16.5" customHeight="1">
      <c r="A20" s="191">
        <v>13</v>
      </c>
      <c r="B20" s="477"/>
      <c r="C20" s="477"/>
      <c r="D20" s="478"/>
      <c r="E20" s="191"/>
      <c r="F20" s="191"/>
      <c r="G20" s="481"/>
      <c r="H20" s="477"/>
      <c r="I20" s="477"/>
      <c r="J20" s="191"/>
      <c r="K20" s="490"/>
      <c r="L20" s="491"/>
      <c r="M20" s="490"/>
      <c r="N20" s="490"/>
      <c r="O20" s="490"/>
      <c r="P20" s="490"/>
      <c r="Q20" s="501"/>
      <c r="R20" s="501"/>
      <c r="S20" s="487"/>
      <c r="T20" s="502"/>
      <c r="U20" s="503"/>
      <c r="V20" s="502"/>
      <c r="W20" s="503"/>
      <c r="X20" s="191"/>
    </row>
    <row r="21" spans="1:24" s="438" customFormat="1" ht="16.5" customHeight="1">
      <c r="A21" s="191">
        <v>14</v>
      </c>
      <c r="B21" s="477"/>
      <c r="C21" s="477"/>
      <c r="D21" s="478"/>
      <c r="E21" s="191"/>
      <c r="F21" s="191"/>
      <c r="G21" s="481"/>
      <c r="H21" s="477"/>
      <c r="I21" s="477"/>
      <c r="J21" s="191"/>
      <c r="K21" s="490"/>
      <c r="L21" s="491"/>
      <c r="M21" s="490"/>
      <c r="N21" s="490"/>
      <c r="O21" s="490"/>
      <c r="P21" s="490"/>
      <c r="Q21" s="501"/>
      <c r="R21" s="501"/>
      <c r="S21" s="487"/>
      <c r="T21" s="502"/>
      <c r="U21" s="503"/>
      <c r="V21" s="502"/>
      <c r="W21" s="503"/>
      <c r="X21" s="191"/>
    </row>
    <row r="22" spans="1:24" s="438" customFormat="1" ht="16.5" customHeight="1">
      <c r="A22" s="191">
        <v>15</v>
      </c>
      <c r="B22" s="477"/>
      <c r="C22" s="477"/>
      <c r="D22" s="478"/>
      <c r="E22" s="191"/>
      <c r="F22" s="191"/>
      <c r="G22" s="481"/>
      <c r="H22" s="477"/>
      <c r="I22" s="477"/>
      <c r="J22" s="191"/>
      <c r="K22" s="490"/>
      <c r="L22" s="491"/>
      <c r="M22" s="490"/>
      <c r="N22" s="490"/>
      <c r="O22" s="490"/>
      <c r="P22" s="490"/>
      <c r="Q22" s="501"/>
      <c r="R22" s="501"/>
      <c r="S22" s="487"/>
      <c r="T22" s="502"/>
      <c r="U22" s="503"/>
      <c r="V22" s="502"/>
      <c r="W22" s="503"/>
      <c r="X22" s="191"/>
    </row>
    <row r="23" spans="1:24" s="438" customFormat="1" ht="16.5" customHeight="1">
      <c r="A23" s="191">
        <v>16</v>
      </c>
      <c r="B23" s="477"/>
      <c r="C23" s="477"/>
      <c r="D23" s="478"/>
      <c r="E23" s="191"/>
      <c r="F23" s="191"/>
      <c r="G23" s="481"/>
      <c r="H23" s="477"/>
      <c r="I23" s="477"/>
      <c r="J23" s="191"/>
      <c r="K23" s="490"/>
      <c r="L23" s="491"/>
      <c r="M23" s="490"/>
      <c r="N23" s="490"/>
      <c r="O23" s="490"/>
      <c r="P23" s="490"/>
      <c r="Q23" s="501"/>
      <c r="R23" s="501"/>
      <c r="S23" s="487"/>
      <c r="T23" s="502"/>
      <c r="U23" s="503"/>
      <c r="V23" s="502"/>
      <c r="W23" s="503"/>
      <c r="X23" s="191"/>
    </row>
    <row r="24" spans="1:24" s="438" customFormat="1" ht="16.5" customHeight="1">
      <c r="A24" s="191">
        <v>17</v>
      </c>
      <c r="B24" s="401"/>
      <c r="C24" s="402"/>
      <c r="D24" s="482"/>
      <c r="E24" s="483"/>
      <c r="F24" s="484"/>
      <c r="G24" s="481"/>
      <c r="H24" s="482"/>
      <c r="I24" s="482"/>
      <c r="J24" s="418"/>
      <c r="K24" s="490"/>
      <c r="L24" s="490"/>
      <c r="M24" s="490"/>
      <c r="N24" s="490"/>
      <c r="O24" s="490"/>
      <c r="P24" s="490"/>
      <c r="Q24" s="505"/>
      <c r="R24" s="490"/>
      <c r="S24" s="490"/>
      <c r="T24" s="502"/>
      <c r="U24" s="503"/>
      <c r="V24" s="502"/>
      <c r="W24" s="503"/>
      <c r="X24" s="191"/>
    </row>
    <row r="25" spans="1:24" s="438" customFormat="1" ht="16.5" customHeight="1">
      <c r="A25" s="191">
        <v>18</v>
      </c>
      <c r="B25" s="482"/>
      <c r="C25" s="402"/>
      <c r="D25" s="482"/>
      <c r="E25" s="483"/>
      <c r="F25" s="484"/>
      <c r="G25" s="481"/>
      <c r="H25" s="482"/>
      <c r="I25" s="482"/>
      <c r="J25" s="418"/>
      <c r="K25" s="490"/>
      <c r="L25" s="490"/>
      <c r="M25" s="490"/>
      <c r="N25" s="490"/>
      <c r="O25" s="490"/>
      <c r="P25" s="490"/>
      <c r="Q25" s="505"/>
      <c r="R25" s="490"/>
      <c r="S25" s="490"/>
      <c r="T25" s="502"/>
      <c r="U25" s="503"/>
      <c r="V25" s="502"/>
      <c r="W25" s="503"/>
      <c r="X25" s="191"/>
    </row>
    <row r="26" spans="1:24" s="438" customFormat="1" ht="16.5" customHeight="1">
      <c r="A26" s="191"/>
      <c r="B26" s="477"/>
      <c r="C26" s="477"/>
      <c r="D26" s="478"/>
      <c r="E26" s="191"/>
      <c r="F26" s="191"/>
      <c r="G26" s="191"/>
      <c r="H26" s="485"/>
      <c r="I26" s="485"/>
      <c r="J26" s="191"/>
      <c r="K26" s="490"/>
      <c r="L26" s="490"/>
      <c r="M26" s="490"/>
      <c r="N26" s="490"/>
      <c r="O26" s="490"/>
      <c r="P26" s="490"/>
      <c r="Q26" s="505"/>
      <c r="R26" s="490"/>
      <c r="S26" s="490"/>
      <c r="T26" s="502"/>
      <c r="U26" s="503"/>
      <c r="V26" s="502"/>
      <c r="W26" s="503"/>
      <c r="X26" s="191"/>
    </row>
    <row r="27" spans="1:24" s="438" customFormat="1" ht="16.5" customHeight="1">
      <c r="A27" s="191"/>
      <c r="B27" s="477"/>
      <c r="C27" s="477"/>
      <c r="D27" s="478"/>
      <c r="E27" s="191"/>
      <c r="F27" s="191"/>
      <c r="G27" s="191"/>
      <c r="H27" s="485"/>
      <c r="I27" s="485"/>
      <c r="J27" s="191"/>
      <c r="K27" s="490"/>
      <c r="L27" s="490"/>
      <c r="M27" s="490"/>
      <c r="N27" s="490"/>
      <c r="O27" s="490"/>
      <c r="P27" s="490"/>
      <c r="Q27" s="505"/>
      <c r="R27" s="490"/>
      <c r="S27" s="490"/>
      <c r="T27" s="502"/>
      <c r="U27" s="503"/>
      <c r="V27" s="502"/>
      <c r="W27" s="503"/>
      <c r="X27" s="191"/>
    </row>
    <row r="28" spans="1:24" s="438" customFormat="1" ht="16.5" customHeight="1">
      <c r="A28" s="191"/>
      <c r="B28" s="477"/>
      <c r="C28" s="477"/>
      <c r="D28" s="478"/>
      <c r="E28" s="191"/>
      <c r="F28" s="191"/>
      <c r="G28" s="191"/>
      <c r="H28" s="485"/>
      <c r="I28" s="485"/>
      <c r="J28" s="191"/>
      <c r="K28" s="490"/>
      <c r="L28" s="490"/>
      <c r="M28" s="490"/>
      <c r="N28" s="490"/>
      <c r="O28" s="490"/>
      <c r="P28" s="490"/>
      <c r="Q28" s="505"/>
      <c r="R28" s="490"/>
      <c r="S28" s="490"/>
      <c r="T28" s="502"/>
      <c r="U28" s="503"/>
      <c r="V28" s="502"/>
      <c r="W28" s="503"/>
      <c r="X28" s="191"/>
    </row>
    <row r="29" spans="1:24" s="438" customFormat="1" ht="16.5" customHeight="1">
      <c r="A29" s="191"/>
      <c r="B29" s="477"/>
      <c r="C29" s="477"/>
      <c r="D29" s="478"/>
      <c r="E29" s="191"/>
      <c r="F29" s="191"/>
      <c r="G29" s="191"/>
      <c r="H29" s="485"/>
      <c r="I29" s="485"/>
      <c r="J29" s="191"/>
      <c r="K29" s="490"/>
      <c r="L29" s="490"/>
      <c r="M29" s="490"/>
      <c r="N29" s="490"/>
      <c r="O29" s="490"/>
      <c r="P29" s="490"/>
      <c r="Q29" s="505"/>
      <c r="R29" s="490"/>
      <c r="S29" s="490"/>
      <c r="T29" s="502"/>
      <c r="U29" s="503"/>
      <c r="V29" s="502"/>
      <c r="W29" s="503"/>
      <c r="X29" s="191"/>
    </row>
    <row r="30" spans="1:24" s="438" customFormat="1" ht="16.5" customHeight="1">
      <c r="A30" s="191"/>
      <c r="B30" s="477"/>
      <c r="C30" s="477"/>
      <c r="D30" s="478"/>
      <c r="E30" s="191"/>
      <c r="F30" s="191"/>
      <c r="G30" s="191"/>
      <c r="H30" s="485"/>
      <c r="I30" s="485"/>
      <c r="J30" s="191"/>
      <c r="K30" s="490"/>
      <c r="L30" s="490"/>
      <c r="M30" s="490"/>
      <c r="N30" s="490"/>
      <c r="O30" s="490"/>
      <c r="P30" s="490"/>
      <c r="Q30" s="505"/>
      <c r="R30" s="490"/>
      <c r="S30" s="490"/>
      <c r="T30" s="502"/>
      <c r="U30" s="503"/>
      <c r="V30" s="502"/>
      <c r="W30" s="503"/>
      <c r="X30" s="191"/>
    </row>
    <row r="31" spans="1:24" s="438" customFormat="1" ht="16.5" customHeight="1">
      <c r="A31" s="191"/>
      <c r="B31" s="477"/>
      <c r="C31" s="477"/>
      <c r="D31" s="478"/>
      <c r="E31" s="191"/>
      <c r="F31" s="191"/>
      <c r="G31" s="191"/>
      <c r="H31" s="485"/>
      <c r="I31" s="485"/>
      <c r="J31" s="191"/>
      <c r="K31" s="490"/>
      <c r="L31" s="490"/>
      <c r="M31" s="490"/>
      <c r="N31" s="490"/>
      <c r="O31" s="490"/>
      <c r="P31" s="490"/>
      <c r="Q31" s="505"/>
      <c r="R31" s="490"/>
      <c r="S31" s="490"/>
      <c r="T31" s="502"/>
      <c r="U31" s="503"/>
      <c r="V31" s="502"/>
      <c r="W31" s="503"/>
      <c r="X31" s="191"/>
    </row>
    <row r="32" spans="1:24" s="438" customFormat="1" ht="16.5" customHeight="1">
      <c r="A32" s="191"/>
      <c r="B32" s="191"/>
      <c r="C32" s="191"/>
      <c r="D32" s="191"/>
      <c r="E32" s="191"/>
      <c r="F32" s="191"/>
      <c r="G32" s="191"/>
      <c r="H32" s="485"/>
      <c r="I32" s="485"/>
      <c r="J32" s="191"/>
      <c r="K32" s="490"/>
      <c r="L32" s="490"/>
      <c r="M32" s="490"/>
      <c r="N32" s="490"/>
      <c r="O32" s="490"/>
      <c r="P32" s="490"/>
      <c r="Q32" s="505"/>
      <c r="R32" s="490"/>
      <c r="S32" s="490"/>
      <c r="T32" s="502"/>
      <c r="U32" s="503"/>
      <c r="V32" s="502"/>
      <c r="W32" s="503" t="str">
        <f t="shared" ref="W32:W37" si="1">IF(OR(R32=0,R32=V32),"",ROUND((V32-R32)/ABS(R32),4))</f>
        <v/>
      </c>
      <c r="X32" s="191"/>
    </row>
    <row r="33" spans="1:24" s="438" customFormat="1" ht="16.5" customHeight="1">
      <c r="A33" s="191"/>
      <c r="B33" s="191"/>
      <c r="C33" s="191"/>
      <c r="D33" s="191"/>
      <c r="E33" s="191"/>
      <c r="F33" s="191"/>
      <c r="G33" s="191"/>
      <c r="H33" s="485"/>
      <c r="I33" s="485"/>
      <c r="J33" s="191"/>
      <c r="K33" s="490"/>
      <c r="L33" s="490"/>
      <c r="M33" s="490"/>
      <c r="N33" s="490"/>
      <c r="O33" s="490"/>
      <c r="P33" s="490"/>
      <c r="Q33" s="505"/>
      <c r="R33" s="490"/>
      <c r="S33" s="490"/>
      <c r="T33" s="502"/>
      <c r="U33" s="503"/>
      <c r="V33" s="502"/>
      <c r="W33" s="503" t="str">
        <f t="shared" si="1"/>
        <v/>
      </c>
      <c r="X33" s="191"/>
    </row>
    <row r="34" spans="1:24" s="177" customFormat="1" ht="16.5" customHeight="1">
      <c r="A34" s="191"/>
      <c r="B34" s="486"/>
      <c r="C34" s="486"/>
      <c r="D34" s="486"/>
      <c r="E34" s="486"/>
      <c r="F34" s="191"/>
      <c r="G34" s="191"/>
      <c r="H34" s="317"/>
      <c r="I34" s="317"/>
      <c r="J34" s="191"/>
      <c r="K34" s="494"/>
      <c r="L34" s="494"/>
      <c r="M34" s="494"/>
      <c r="N34" s="494"/>
      <c r="O34" s="494"/>
      <c r="P34" s="494"/>
      <c r="Q34" s="422"/>
      <c r="R34" s="494"/>
      <c r="S34" s="494"/>
      <c r="T34" s="506"/>
      <c r="U34" s="503"/>
      <c r="V34" s="507"/>
      <c r="W34" s="503" t="str">
        <f t="shared" si="1"/>
        <v/>
      </c>
      <c r="X34" s="486"/>
    </row>
    <row r="35" spans="1:24" s="177" customFormat="1" ht="16.5" customHeight="1">
      <c r="A35" s="962" t="s">
        <v>255</v>
      </c>
      <c r="B35" s="962"/>
      <c r="C35" s="962"/>
      <c r="D35" s="962"/>
      <c r="E35" s="414"/>
      <c r="F35" s="307"/>
      <c r="G35" s="307"/>
      <c r="H35" s="307"/>
      <c r="I35" s="306"/>
      <c r="J35" s="306"/>
      <c r="K35" s="421"/>
      <c r="L35" s="421"/>
      <c r="M35" s="421"/>
      <c r="N35" s="421"/>
      <c r="O35" s="421"/>
      <c r="P35" s="421"/>
      <c r="Q35" s="421">
        <f>SUM(Q8:Q34)</f>
        <v>0</v>
      </c>
      <c r="R35" s="421">
        <f>SUM(R8:R34)</f>
        <v>0</v>
      </c>
      <c r="S35" s="421">
        <f>SUM(S8:S34)</f>
        <v>0</v>
      </c>
      <c r="T35" s="421">
        <f>SUM(T8:T34)</f>
        <v>0</v>
      </c>
      <c r="U35" s="341"/>
      <c r="V35" s="421">
        <f>SUM(V8:V34)</f>
        <v>0</v>
      </c>
      <c r="W35" s="503" t="str">
        <f t="shared" si="1"/>
        <v/>
      </c>
      <c r="X35" s="306"/>
    </row>
    <row r="36" spans="1:24" s="177" customFormat="1" ht="16.5" customHeight="1">
      <c r="A36" s="962" t="s">
        <v>476</v>
      </c>
      <c r="B36" s="962"/>
      <c r="C36" s="962"/>
      <c r="D36" s="962"/>
      <c r="E36" s="414"/>
      <c r="F36" s="307"/>
      <c r="G36" s="307"/>
      <c r="H36" s="307"/>
      <c r="I36" s="306"/>
      <c r="J36" s="306"/>
      <c r="K36" s="495"/>
      <c r="L36" s="495"/>
      <c r="M36" s="495"/>
      <c r="N36" s="495"/>
      <c r="O36" s="495"/>
      <c r="P36" s="495"/>
      <c r="Q36" s="421"/>
      <c r="R36" s="495"/>
      <c r="S36" s="495"/>
      <c r="T36" s="507"/>
      <c r="U36" s="503"/>
      <c r="V36" s="507"/>
      <c r="W36" s="503" t="str">
        <f t="shared" si="1"/>
        <v/>
      </c>
      <c r="X36" s="306"/>
    </row>
    <row r="37" spans="1:24" s="179" customFormat="1" ht="16.5" customHeight="1">
      <c r="A37" s="962" t="s">
        <v>255</v>
      </c>
      <c r="B37" s="962"/>
      <c r="C37" s="962"/>
      <c r="D37" s="962"/>
      <c r="E37" s="72"/>
      <c r="F37" s="307"/>
      <c r="G37" s="307"/>
      <c r="H37" s="307"/>
      <c r="I37" s="306"/>
      <c r="J37" s="306"/>
      <c r="K37" s="495"/>
      <c r="L37" s="495"/>
      <c r="M37" s="495"/>
      <c r="N37" s="495"/>
      <c r="O37" s="495"/>
      <c r="P37" s="495"/>
      <c r="Q37" s="421">
        <f t="shared" ref="Q37:T37" si="2">Q35-Q36</f>
        <v>0</v>
      </c>
      <c r="R37" s="495">
        <f t="shared" si="2"/>
        <v>0</v>
      </c>
      <c r="S37" s="495">
        <f t="shared" si="2"/>
        <v>0</v>
      </c>
      <c r="T37" s="507">
        <f t="shared" si="2"/>
        <v>0</v>
      </c>
      <c r="U37" s="341"/>
      <c r="V37" s="507">
        <f>V35-V36</f>
        <v>0</v>
      </c>
      <c r="W37" s="503" t="str">
        <f t="shared" si="1"/>
        <v/>
      </c>
      <c r="X37" s="306"/>
    </row>
    <row r="38" spans="1:24" ht="14.25" customHeight="1">
      <c r="A38" s="180" t="str">
        <f>基本情况!C48</f>
        <v>产权持有单位填表人：田仕军</v>
      </c>
      <c r="T38" s="476" t="str">
        <f>基本情况!D48</f>
        <v>评估人员：邓泽华、余颖莉、李英婕</v>
      </c>
    </row>
    <row r="39" spans="1:24" ht="14.25" customHeight="1">
      <c r="A39" s="180" t="str">
        <f>基本情况!C2</f>
        <v>填表日期：2022年4月26日</v>
      </c>
      <c r="K39" s="496"/>
      <c r="L39" s="497"/>
      <c r="M39" s="497"/>
      <c r="N39" s="497"/>
      <c r="O39" s="497"/>
      <c r="P39" s="497"/>
      <c r="Q39" s="497"/>
      <c r="R39" s="497"/>
      <c r="S39" s="497"/>
    </row>
  </sheetData>
  <autoFilter ref="A7:X25"/>
  <mergeCells count="21">
    <mergeCell ref="A35:D35"/>
    <mergeCell ref="A36:D36"/>
    <mergeCell ref="A37:D37"/>
    <mergeCell ref="A6:A7"/>
    <mergeCell ref="B6:B7"/>
    <mergeCell ref="C6:C7"/>
    <mergeCell ref="D6:D7"/>
    <mergeCell ref="A1:X1"/>
    <mergeCell ref="A2:X2"/>
    <mergeCell ref="K6:P6"/>
    <mergeCell ref="Q6:R6"/>
    <mergeCell ref="T6:V6"/>
    <mergeCell ref="E6:E7"/>
    <mergeCell ref="F6:F7"/>
    <mergeCell ref="G6:G7"/>
    <mergeCell ref="H6:H7"/>
    <mergeCell ref="I6:I7"/>
    <mergeCell ref="J6:J7"/>
    <mergeCell ref="S6:S7"/>
    <mergeCell ref="W6:W7"/>
    <mergeCell ref="X6:X7"/>
  </mergeCells>
  <phoneticPr fontId="24" type="noConversion"/>
  <conditionalFormatting sqref="B8:B13">
    <cfRule type="duplicateValues" dxfId="16" priority="11"/>
    <cfRule type="duplicateValues" dxfId="15" priority="12"/>
  </conditionalFormatting>
  <conditionalFormatting sqref="B14:B16">
    <cfRule type="duplicateValues" dxfId="14" priority="5"/>
    <cfRule type="duplicateValues" dxfId="13" priority="6"/>
  </conditionalFormatting>
  <conditionalFormatting sqref="B17:B23">
    <cfRule type="duplicateValues" dxfId="12" priority="3"/>
    <cfRule type="duplicateValues" dxfId="11" priority="4"/>
  </conditionalFormatting>
  <conditionalFormatting sqref="B26:B31">
    <cfRule type="duplicateValues" dxfId="10" priority="7"/>
    <cfRule type="duplicateValues" dxfId="9" priority="8"/>
  </conditionalFormatting>
  <hyperlinks>
    <hyperlink ref="X3" location="基本情况!A1" display="表4-6-6-2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X363"/>
  <sheetViews>
    <sheetView showZeros="0" zoomScale="55" zoomScaleNormal="55" workbookViewId="0">
      <pane xSplit="5" ySplit="7" topLeftCell="L317" activePane="bottomRight" state="frozen"/>
      <selection pane="topRight"/>
      <selection pane="bottomLeft"/>
      <selection pane="bottomRight" activeCell="AB339" sqref="AB339"/>
    </sheetView>
  </sheetViews>
  <sheetFormatPr defaultColWidth="9" defaultRowHeight="14.25" customHeight="1"/>
  <cols>
    <col min="1" max="1" width="4.625" style="177" customWidth="1"/>
    <col min="2" max="2" width="10.625" style="76" customWidth="1"/>
    <col min="3" max="3" width="11.875" style="76" customWidth="1"/>
    <col min="4" max="4" width="17.5" style="76" customWidth="1"/>
    <col min="5" max="5" width="15.25" style="76" customWidth="1"/>
    <col min="6" max="6" width="11.125" style="76" hidden="1" customWidth="1"/>
    <col min="7" max="7" width="7.25" style="177" customWidth="1"/>
    <col min="8" max="8" width="4.75" style="177" customWidth="1"/>
    <col min="9" max="10" width="9.125" style="76" customWidth="1"/>
    <col min="11" max="11" width="5.25" style="76" customWidth="1"/>
    <col min="12" max="12" width="10.875" style="76" customWidth="1"/>
    <col min="13" max="18" width="9.125" style="398" customWidth="1"/>
    <col min="19" max="20" width="10.625" style="76" customWidth="1"/>
    <col min="21" max="21" width="10.625" style="76" hidden="1" customWidth="1"/>
    <col min="22" max="22" width="8.875" style="182" customWidth="1"/>
    <col min="23" max="23" width="6.625" style="399" customWidth="1"/>
    <col min="24" max="24" width="21.75" style="76" customWidth="1"/>
    <col min="25" max="16384" width="9" style="76"/>
  </cols>
  <sheetData>
    <row r="1" spans="1:24" ht="30" customHeight="1">
      <c r="A1" s="963" t="s">
        <v>1682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1020"/>
      <c r="N1" s="1020"/>
      <c r="O1" s="1020"/>
      <c r="P1" s="1020"/>
      <c r="Q1" s="1020"/>
      <c r="R1" s="1020"/>
      <c r="S1" s="959"/>
      <c r="T1" s="959"/>
      <c r="U1" s="959"/>
      <c r="V1" s="959"/>
      <c r="W1" s="959"/>
      <c r="X1" s="959"/>
    </row>
    <row r="2" spans="1:24" ht="14.25" customHeight="1">
      <c r="A2" s="960" t="s">
        <v>181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1022"/>
      <c r="N2" s="1022"/>
      <c r="O2" s="1022"/>
      <c r="P2" s="1022"/>
      <c r="Q2" s="1022"/>
      <c r="R2" s="1022"/>
      <c r="S2" s="960"/>
      <c r="T2" s="960"/>
      <c r="U2" s="960"/>
      <c r="V2" s="960"/>
      <c r="W2" s="960"/>
      <c r="X2" s="960"/>
    </row>
    <row r="3" spans="1:24" ht="14.25" customHeight="1">
      <c r="X3" s="53" t="s">
        <v>1683</v>
      </c>
    </row>
    <row r="4" spans="1:24" ht="14.25" customHeight="1">
      <c r="X4" s="53"/>
    </row>
    <row r="5" spans="1:24" ht="14.25" customHeight="1">
      <c r="A5" s="180" t="s">
        <v>2</v>
      </c>
      <c r="X5" s="182" t="s">
        <v>462</v>
      </c>
    </row>
    <row r="6" spans="1:24" s="177" customFormat="1" ht="16.5" customHeight="1">
      <c r="A6" s="964" t="s">
        <v>556</v>
      </c>
      <c r="B6" s="1027" t="s">
        <v>557</v>
      </c>
      <c r="C6" s="1028" t="s">
        <v>1684</v>
      </c>
      <c r="D6" s="1027" t="s">
        <v>559</v>
      </c>
      <c r="E6" s="1027" t="s">
        <v>560</v>
      </c>
      <c r="F6" s="1027" t="s">
        <v>561</v>
      </c>
      <c r="G6" s="1027" t="s">
        <v>562</v>
      </c>
      <c r="H6" s="1027" t="s">
        <v>563</v>
      </c>
      <c r="I6" s="1030" t="s">
        <v>564</v>
      </c>
      <c r="J6" s="1030" t="s">
        <v>565</v>
      </c>
      <c r="K6" s="1031" t="s">
        <v>566</v>
      </c>
      <c r="L6" s="1031" t="s">
        <v>567</v>
      </c>
      <c r="M6" s="1023" t="s">
        <v>568</v>
      </c>
      <c r="N6" s="1024"/>
      <c r="O6" s="1024"/>
      <c r="P6" s="1024"/>
      <c r="Q6" s="1024"/>
      <c r="R6" s="1024"/>
      <c r="S6" s="964" t="s">
        <v>185</v>
      </c>
      <c r="T6" s="964"/>
      <c r="U6" s="1035" t="s">
        <v>569</v>
      </c>
      <c r="V6" s="1035" t="s">
        <v>186</v>
      </c>
      <c r="W6" s="1070" t="s">
        <v>188</v>
      </c>
      <c r="X6" s="1027" t="s">
        <v>570</v>
      </c>
    </row>
    <row r="7" spans="1:24" s="177" customFormat="1" ht="16.5" customHeight="1">
      <c r="A7" s="964"/>
      <c r="B7" s="1027"/>
      <c r="C7" s="1029"/>
      <c r="D7" s="1027"/>
      <c r="E7" s="1027"/>
      <c r="F7" s="1027"/>
      <c r="G7" s="1027"/>
      <c r="H7" s="1027"/>
      <c r="I7" s="1030"/>
      <c r="J7" s="1030"/>
      <c r="K7" s="1032"/>
      <c r="L7" s="1033"/>
      <c r="M7" s="416" t="s">
        <v>571</v>
      </c>
      <c r="N7" s="416" t="s">
        <v>572</v>
      </c>
      <c r="O7" s="416" t="s">
        <v>573</v>
      </c>
      <c r="P7" s="416" t="s">
        <v>574</v>
      </c>
      <c r="Q7" s="416" t="s">
        <v>575</v>
      </c>
      <c r="R7" s="416" t="s">
        <v>576</v>
      </c>
      <c r="S7" s="62" t="s">
        <v>538</v>
      </c>
      <c r="T7" s="62" t="s">
        <v>539</v>
      </c>
      <c r="U7" s="1069"/>
      <c r="V7" s="1069"/>
      <c r="W7" s="1070"/>
      <c r="X7" s="1027"/>
    </row>
    <row r="8" spans="1:24" s="438" customFormat="1" ht="20.100000000000001" customHeight="1">
      <c r="A8" s="65" t="s">
        <v>275</v>
      </c>
      <c r="B8" s="439" t="s">
        <v>1685</v>
      </c>
      <c r="C8" s="439" t="s">
        <v>872</v>
      </c>
      <c r="D8" s="439" t="s">
        <v>1686</v>
      </c>
      <c r="E8" s="439" t="s">
        <v>1687</v>
      </c>
      <c r="F8" s="440" t="s">
        <v>1688</v>
      </c>
      <c r="G8" s="441" t="s">
        <v>581</v>
      </c>
      <c r="H8" s="442">
        <v>1</v>
      </c>
      <c r="I8" s="445" t="s">
        <v>1689</v>
      </c>
      <c r="J8" s="445" t="s">
        <v>1689</v>
      </c>
      <c r="K8" s="446" t="s">
        <v>583</v>
      </c>
      <c r="L8" s="440" t="s">
        <v>899</v>
      </c>
      <c r="M8" s="447"/>
      <c r="N8" s="447"/>
      <c r="O8" s="447"/>
      <c r="P8" s="448"/>
      <c r="Q8" s="447"/>
      <c r="R8" s="451"/>
      <c r="S8" s="452">
        <v>2440</v>
      </c>
      <c r="T8" s="452">
        <v>701.5</v>
      </c>
      <c r="U8" s="424"/>
      <c r="V8" s="424">
        <v>150</v>
      </c>
      <c r="W8" s="425">
        <v>-0.78620000000000001</v>
      </c>
      <c r="X8" s="453" t="s">
        <v>1690</v>
      </c>
    </row>
    <row r="9" spans="1:24" s="438" customFormat="1" ht="20.100000000000001" customHeight="1">
      <c r="A9" s="65" t="s">
        <v>276</v>
      </c>
      <c r="B9" s="439" t="s">
        <v>1691</v>
      </c>
      <c r="C9" s="439" t="s">
        <v>872</v>
      </c>
      <c r="D9" s="439" t="s">
        <v>1686</v>
      </c>
      <c r="E9" s="439" t="s">
        <v>1687</v>
      </c>
      <c r="F9" s="440" t="s">
        <v>1688</v>
      </c>
      <c r="G9" s="441" t="s">
        <v>581</v>
      </c>
      <c r="H9" s="442">
        <v>1</v>
      </c>
      <c r="I9" s="445" t="s">
        <v>1689</v>
      </c>
      <c r="J9" s="445" t="s">
        <v>1689</v>
      </c>
      <c r="K9" s="446" t="s">
        <v>583</v>
      </c>
      <c r="L9" s="440" t="s">
        <v>899</v>
      </c>
      <c r="M9" s="447"/>
      <c r="N9" s="447"/>
      <c r="O9" s="447"/>
      <c r="P9" s="448"/>
      <c r="Q9" s="447"/>
      <c r="R9" s="451"/>
      <c r="S9" s="452">
        <v>2440</v>
      </c>
      <c r="T9" s="452">
        <v>701.5</v>
      </c>
      <c r="U9" s="424"/>
      <c r="V9" s="424">
        <v>150</v>
      </c>
      <c r="W9" s="425">
        <v>-0.78620000000000001</v>
      </c>
      <c r="X9" s="453" t="s">
        <v>1690</v>
      </c>
    </row>
    <row r="10" spans="1:24" s="438" customFormat="1" ht="20.100000000000001" customHeight="1">
      <c r="A10" s="65" t="s">
        <v>9</v>
      </c>
      <c r="B10" s="439" t="s">
        <v>1692</v>
      </c>
      <c r="C10" s="439" t="s">
        <v>872</v>
      </c>
      <c r="D10" s="439" t="s">
        <v>1686</v>
      </c>
      <c r="E10" s="439" t="s">
        <v>1687</v>
      </c>
      <c r="F10" s="440" t="s">
        <v>1688</v>
      </c>
      <c r="G10" s="441" t="s">
        <v>581</v>
      </c>
      <c r="H10" s="442">
        <v>1</v>
      </c>
      <c r="I10" s="445" t="s">
        <v>1689</v>
      </c>
      <c r="J10" s="445" t="s">
        <v>1689</v>
      </c>
      <c r="K10" s="446" t="s">
        <v>583</v>
      </c>
      <c r="L10" s="440" t="s">
        <v>899</v>
      </c>
      <c r="M10" s="447"/>
      <c r="N10" s="447"/>
      <c r="O10" s="447"/>
      <c r="P10" s="448"/>
      <c r="Q10" s="447"/>
      <c r="R10" s="451"/>
      <c r="S10" s="452">
        <v>2440</v>
      </c>
      <c r="T10" s="452">
        <v>701.5</v>
      </c>
      <c r="U10" s="424"/>
      <c r="V10" s="424">
        <v>150</v>
      </c>
      <c r="W10" s="425">
        <v>-0.78620000000000001</v>
      </c>
      <c r="X10" s="453" t="s">
        <v>1690</v>
      </c>
    </row>
    <row r="11" spans="1:24" s="438" customFormat="1" ht="20.100000000000001" customHeight="1">
      <c r="A11" s="65" t="s">
        <v>64</v>
      </c>
      <c r="B11" s="439" t="s">
        <v>1693</v>
      </c>
      <c r="C11" s="439" t="s">
        <v>872</v>
      </c>
      <c r="D11" s="439" t="s">
        <v>1686</v>
      </c>
      <c r="E11" s="439" t="s">
        <v>1687</v>
      </c>
      <c r="F11" s="440" t="s">
        <v>1688</v>
      </c>
      <c r="G11" s="441" t="s">
        <v>581</v>
      </c>
      <c r="H11" s="442">
        <v>1</v>
      </c>
      <c r="I11" s="445" t="s">
        <v>1689</v>
      </c>
      <c r="J11" s="445" t="s">
        <v>1689</v>
      </c>
      <c r="K11" s="446" t="s">
        <v>583</v>
      </c>
      <c r="L11" s="440" t="s">
        <v>899</v>
      </c>
      <c r="M11" s="447"/>
      <c r="N11" s="447"/>
      <c r="O11" s="447"/>
      <c r="P11" s="448"/>
      <c r="Q11" s="447"/>
      <c r="R11" s="451"/>
      <c r="S11" s="452">
        <v>2440</v>
      </c>
      <c r="T11" s="452">
        <v>701.5</v>
      </c>
      <c r="U11" s="424"/>
      <c r="V11" s="424">
        <v>150</v>
      </c>
      <c r="W11" s="425">
        <v>-0.78620000000000001</v>
      </c>
      <c r="X11" s="453" t="s">
        <v>1690</v>
      </c>
    </row>
    <row r="12" spans="1:24" s="438" customFormat="1" ht="20.100000000000001" customHeight="1">
      <c r="A12" s="65" t="s">
        <v>128</v>
      </c>
      <c r="B12" s="439" t="s">
        <v>1694</v>
      </c>
      <c r="C12" s="439" t="s">
        <v>872</v>
      </c>
      <c r="D12" s="439" t="s">
        <v>1686</v>
      </c>
      <c r="E12" s="439" t="s">
        <v>1687</v>
      </c>
      <c r="F12" s="440" t="s">
        <v>1688</v>
      </c>
      <c r="G12" s="441" t="s">
        <v>581</v>
      </c>
      <c r="H12" s="442">
        <v>1</v>
      </c>
      <c r="I12" s="445" t="s">
        <v>1689</v>
      </c>
      <c r="J12" s="445" t="s">
        <v>1689</v>
      </c>
      <c r="K12" s="446" t="s">
        <v>583</v>
      </c>
      <c r="L12" s="440" t="s">
        <v>899</v>
      </c>
      <c r="M12" s="447"/>
      <c r="N12" s="447"/>
      <c r="O12" s="447"/>
      <c r="P12" s="448"/>
      <c r="Q12" s="447"/>
      <c r="R12" s="451"/>
      <c r="S12" s="452">
        <v>2440</v>
      </c>
      <c r="T12" s="452">
        <v>701.5</v>
      </c>
      <c r="U12" s="424"/>
      <c r="V12" s="424">
        <v>150</v>
      </c>
      <c r="W12" s="425">
        <v>-0.78620000000000001</v>
      </c>
      <c r="X12" s="453" t="s">
        <v>1690</v>
      </c>
    </row>
    <row r="13" spans="1:24" s="438" customFormat="1" ht="20.100000000000001" customHeight="1">
      <c r="A13" s="65" t="s">
        <v>154</v>
      </c>
      <c r="B13" s="439" t="s">
        <v>1695</v>
      </c>
      <c r="C13" s="439" t="s">
        <v>872</v>
      </c>
      <c r="D13" s="439" t="s">
        <v>1686</v>
      </c>
      <c r="E13" s="439" t="s">
        <v>1687</v>
      </c>
      <c r="F13" s="440" t="s">
        <v>1688</v>
      </c>
      <c r="G13" s="441" t="s">
        <v>581</v>
      </c>
      <c r="H13" s="442">
        <v>1</v>
      </c>
      <c r="I13" s="445" t="s">
        <v>1689</v>
      </c>
      <c r="J13" s="445" t="s">
        <v>1689</v>
      </c>
      <c r="K13" s="446" t="s">
        <v>583</v>
      </c>
      <c r="L13" s="440" t="s">
        <v>899</v>
      </c>
      <c r="M13" s="447"/>
      <c r="N13" s="447"/>
      <c r="O13" s="447"/>
      <c r="P13" s="448"/>
      <c r="Q13" s="447"/>
      <c r="R13" s="451"/>
      <c r="S13" s="452">
        <v>2440</v>
      </c>
      <c r="T13" s="452">
        <v>701.5</v>
      </c>
      <c r="U13" s="424"/>
      <c r="V13" s="424">
        <v>150</v>
      </c>
      <c r="W13" s="425">
        <v>-0.78620000000000001</v>
      </c>
      <c r="X13" s="453" t="s">
        <v>1690</v>
      </c>
    </row>
    <row r="14" spans="1:24" s="438" customFormat="1" ht="20.100000000000001" customHeight="1">
      <c r="A14" s="65" t="s">
        <v>277</v>
      </c>
      <c r="B14" s="439" t="s">
        <v>1696</v>
      </c>
      <c r="C14" s="439" t="s">
        <v>872</v>
      </c>
      <c r="D14" s="439" t="s">
        <v>1686</v>
      </c>
      <c r="E14" s="439" t="s">
        <v>1687</v>
      </c>
      <c r="F14" s="440" t="s">
        <v>1688</v>
      </c>
      <c r="G14" s="441" t="s">
        <v>581</v>
      </c>
      <c r="H14" s="442">
        <v>1</v>
      </c>
      <c r="I14" s="445" t="s">
        <v>1689</v>
      </c>
      <c r="J14" s="445" t="s">
        <v>1689</v>
      </c>
      <c r="K14" s="446" t="s">
        <v>583</v>
      </c>
      <c r="L14" s="440" t="s">
        <v>899</v>
      </c>
      <c r="M14" s="447"/>
      <c r="N14" s="447"/>
      <c r="O14" s="447"/>
      <c r="P14" s="448"/>
      <c r="Q14" s="447"/>
      <c r="R14" s="451"/>
      <c r="S14" s="452">
        <v>2440</v>
      </c>
      <c r="T14" s="452">
        <v>701.5</v>
      </c>
      <c r="U14" s="424"/>
      <c r="V14" s="424">
        <v>150</v>
      </c>
      <c r="W14" s="425">
        <v>-0.78620000000000001</v>
      </c>
      <c r="X14" s="453" t="s">
        <v>1690</v>
      </c>
    </row>
    <row r="15" spans="1:24" s="438" customFormat="1" ht="20.100000000000001" customHeight="1">
      <c r="A15" s="65" t="s">
        <v>278</v>
      </c>
      <c r="B15" s="439" t="s">
        <v>1697</v>
      </c>
      <c r="C15" s="439" t="s">
        <v>872</v>
      </c>
      <c r="D15" s="439" t="s">
        <v>1686</v>
      </c>
      <c r="E15" s="439" t="s">
        <v>1687</v>
      </c>
      <c r="F15" s="440" t="s">
        <v>1688</v>
      </c>
      <c r="G15" s="441" t="s">
        <v>581</v>
      </c>
      <c r="H15" s="442">
        <v>1</v>
      </c>
      <c r="I15" s="445" t="s">
        <v>1689</v>
      </c>
      <c r="J15" s="445" t="s">
        <v>1689</v>
      </c>
      <c r="K15" s="446" t="s">
        <v>583</v>
      </c>
      <c r="L15" s="440" t="s">
        <v>899</v>
      </c>
      <c r="M15" s="447"/>
      <c r="N15" s="447"/>
      <c r="O15" s="447"/>
      <c r="P15" s="448"/>
      <c r="Q15" s="447"/>
      <c r="R15" s="451"/>
      <c r="S15" s="452">
        <v>2440</v>
      </c>
      <c r="T15" s="452">
        <v>701.5</v>
      </c>
      <c r="U15" s="424"/>
      <c r="V15" s="424">
        <v>150</v>
      </c>
      <c r="W15" s="425">
        <v>-0.78620000000000001</v>
      </c>
      <c r="X15" s="453" t="s">
        <v>1690</v>
      </c>
    </row>
    <row r="16" spans="1:24" s="438" customFormat="1" ht="20.100000000000001" customHeight="1">
      <c r="A16" s="65" t="s">
        <v>279</v>
      </c>
      <c r="B16" s="439" t="s">
        <v>1698</v>
      </c>
      <c r="C16" s="439" t="s">
        <v>872</v>
      </c>
      <c r="D16" s="439" t="s">
        <v>1686</v>
      </c>
      <c r="E16" s="439" t="s">
        <v>1687</v>
      </c>
      <c r="F16" s="440" t="s">
        <v>1688</v>
      </c>
      <c r="G16" s="441" t="s">
        <v>581</v>
      </c>
      <c r="H16" s="442">
        <v>1</v>
      </c>
      <c r="I16" s="445" t="s">
        <v>1689</v>
      </c>
      <c r="J16" s="445" t="s">
        <v>1689</v>
      </c>
      <c r="K16" s="446" t="s">
        <v>583</v>
      </c>
      <c r="L16" s="440" t="s">
        <v>899</v>
      </c>
      <c r="M16" s="447"/>
      <c r="N16" s="447"/>
      <c r="O16" s="447"/>
      <c r="P16" s="448"/>
      <c r="Q16" s="447"/>
      <c r="R16" s="451"/>
      <c r="S16" s="452">
        <v>2440</v>
      </c>
      <c r="T16" s="452">
        <v>701.5</v>
      </c>
      <c r="U16" s="424"/>
      <c r="V16" s="424">
        <v>150</v>
      </c>
      <c r="W16" s="425">
        <v>-0.78620000000000001</v>
      </c>
      <c r="X16" s="453" t="s">
        <v>1690</v>
      </c>
    </row>
    <row r="17" spans="1:24" s="438" customFormat="1" ht="20.100000000000001" customHeight="1">
      <c r="A17" s="65" t="s">
        <v>280</v>
      </c>
      <c r="B17" s="439" t="s">
        <v>1699</v>
      </c>
      <c r="C17" s="439" t="s">
        <v>872</v>
      </c>
      <c r="D17" s="439" t="s">
        <v>1686</v>
      </c>
      <c r="E17" s="439" t="s">
        <v>1687</v>
      </c>
      <c r="F17" s="440" t="s">
        <v>1688</v>
      </c>
      <c r="G17" s="441" t="s">
        <v>581</v>
      </c>
      <c r="H17" s="442">
        <v>1</v>
      </c>
      <c r="I17" s="445" t="s">
        <v>1689</v>
      </c>
      <c r="J17" s="445" t="s">
        <v>1689</v>
      </c>
      <c r="K17" s="446" t="s">
        <v>583</v>
      </c>
      <c r="L17" s="440" t="s">
        <v>899</v>
      </c>
      <c r="M17" s="447"/>
      <c r="N17" s="447"/>
      <c r="O17" s="447"/>
      <c r="P17" s="448"/>
      <c r="Q17" s="447"/>
      <c r="R17" s="451"/>
      <c r="S17" s="452">
        <v>2440</v>
      </c>
      <c r="T17" s="452">
        <v>701.5</v>
      </c>
      <c r="U17" s="424"/>
      <c r="V17" s="424">
        <v>150</v>
      </c>
      <c r="W17" s="425">
        <v>-0.78620000000000001</v>
      </c>
      <c r="X17" s="453" t="s">
        <v>1690</v>
      </c>
    </row>
    <row r="18" spans="1:24" s="179" customFormat="1" ht="20.100000000000001" customHeight="1">
      <c r="A18" s="65" t="s">
        <v>281</v>
      </c>
      <c r="B18" s="439" t="s">
        <v>1700</v>
      </c>
      <c r="C18" s="439" t="s">
        <v>872</v>
      </c>
      <c r="D18" s="439" t="s">
        <v>1686</v>
      </c>
      <c r="E18" s="439" t="s">
        <v>1687</v>
      </c>
      <c r="F18" s="440" t="s">
        <v>1688</v>
      </c>
      <c r="G18" s="441" t="s">
        <v>581</v>
      </c>
      <c r="H18" s="442">
        <v>1</v>
      </c>
      <c r="I18" s="445" t="s">
        <v>1689</v>
      </c>
      <c r="J18" s="445" t="s">
        <v>1689</v>
      </c>
      <c r="K18" s="446" t="s">
        <v>583</v>
      </c>
      <c r="L18" s="440" t="s">
        <v>899</v>
      </c>
      <c r="M18" s="447"/>
      <c r="N18" s="447"/>
      <c r="O18" s="447"/>
      <c r="P18" s="448"/>
      <c r="Q18" s="447"/>
      <c r="R18" s="451"/>
      <c r="S18" s="452">
        <v>2440</v>
      </c>
      <c r="T18" s="452">
        <v>701.5</v>
      </c>
      <c r="U18" s="424"/>
      <c r="V18" s="424">
        <v>150</v>
      </c>
      <c r="W18" s="425">
        <v>-0.78620000000000001</v>
      </c>
      <c r="X18" s="453" t="s">
        <v>1690</v>
      </c>
    </row>
    <row r="19" spans="1:24" s="179" customFormat="1" ht="20.100000000000001" customHeight="1">
      <c r="A19" s="65" t="s">
        <v>282</v>
      </c>
      <c r="B19" s="439" t="s">
        <v>1701</v>
      </c>
      <c r="C19" s="439" t="s">
        <v>872</v>
      </c>
      <c r="D19" s="439" t="s">
        <v>1686</v>
      </c>
      <c r="E19" s="439" t="s">
        <v>1687</v>
      </c>
      <c r="F19" s="440" t="s">
        <v>1688</v>
      </c>
      <c r="G19" s="441" t="s">
        <v>581</v>
      </c>
      <c r="H19" s="442">
        <v>1</v>
      </c>
      <c r="I19" s="445" t="s">
        <v>1689</v>
      </c>
      <c r="J19" s="445" t="s">
        <v>1689</v>
      </c>
      <c r="K19" s="446" t="s">
        <v>583</v>
      </c>
      <c r="L19" s="440" t="s">
        <v>899</v>
      </c>
      <c r="M19" s="447"/>
      <c r="N19" s="447"/>
      <c r="O19" s="447"/>
      <c r="P19" s="448"/>
      <c r="Q19" s="447"/>
      <c r="R19" s="451"/>
      <c r="S19" s="452">
        <v>2440</v>
      </c>
      <c r="T19" s="452">
        <v>701.5</v>
      </c>
      <c r="U19" s="424"/>
      <c r="V19" s="424">
        <v>150</v>
      </c>
      <c r="W19" s="425">
        <v>-0.78620000000000001</v>
      </c>
      <c r="X19" s="453" t="s">
        <v>1690</v>
      </c>
    </row>
    <row r="20" spans="1:24" s="179" customFormat="1" ht="20.100000000000001" customHeight="1">
      <c r="A20" s="65" t="s">
        <v>283</v>
      </c>
      <c r="B20" s="439" t="s">
        <v>1702</v>
      </c>
      <c r="C20" s="439" t="s">
        <v>872</v>
      </c>
      <c r="D20" s="439" t="s">
        <v>1686</v>
      </c>
      <c r="E20" s="439" t="s">
        <v>1687</v>
      </c>
      <c r="F20" s="440" t="s">
        <v>1688</v>
      </c>
      <c r="G20" s="441" t="s">
        <v>581</v>
      </c>
      <c r="H20" s="442">
        <v>1</v>
      </c>
      <c r="I20" s="445" t="s">
        <v>1689</v>
      </c>
      <c r="J20" s="445" t="s">
        <v>1689</v>
      </c>
      <c r="K20" s="446" t="s">
        <v>583</v>
      </c>
      <c r="L20" s="440" t="s">
        <v>899</v>
      </c>
      <c r="M20" s="447"/>
      <c r="N20" s="447"/>
      <c r="O20" s="447"/>
      <c r="P20" s="448"/>
      <c r="Q20" s="447"/>
      <c r="R20" s="451"/>
      <c r="S20" s="452">
        <v>2440</v>
      </c>
      <c r="T20" s="452">
        <v>701.5</v>
      </c>
      <c r="U20" s="424"/>
      <c r="V20" s="424">
        <v>150</v>
      </c>
      <c r="W20" s="425">
        <v>-0.78620000000000001</v>
      </c>
      <c r="X20" s="453" t="s">
        <v>1690</v>
      </c>
    </row>
    <row r="21" spans="1:24" s="179" customFormat="1" ht="20.100000000000001" customHeight="1">
      <c r="A21" s="65" t="s">
        <v>618</v>
      </c>
      <c r="B21" s="439" t="s">
        <v>1703</v>
      </c>
      <c r="C21" s="439" t="s">
        <v>872</v>
      </c>
      <c r="D21" s="439" t="s">
        <v>1686</v>
      </c>
      <c r="E21" s="439" t="s">
        <v>1687</v>
      </c>
      <c r="F21" s="440" t="s">
        <v>1688</v>
      </c>
      <c r="G21" s="441" t="s">
        <v>581</v>
      </c>
      <c r="H21" s="442">
        <v>1</v>
      </c>
      <c r="I21" s="445" t="s">
        <v>1689</v>
      </c>
      <c r="J21" s="445" t="s">
        <v>1689</v>
      </c>
      <c r="K21" s="446" t="s">
        <v>583</v>
      </c>
      <c r="L21" s="440" t="s">
        <v>899</v>
      </c>
      <c r="M21" s="447"/>
      <c r="N21" s="447"/>
      <c r="O21" s="447"/>
      <c r="P21" s="448"/>
      <c r="Q21" s="447"/>
      <c r="R21" s="451"/>
      <c r="S21" s="452">
        <v>2440</v>
      </c>
      <c r="T21" s="452">
        <v>701.5</v>
      </c>
      <c r="U21" s="424"/>
      <c r="V21" s="424">
        <v>150</v>
      </c>
      <c r="W21" s="425">
        <v>-0.78620000000000001</v>
      </c>
      <c r="X21" s="453" t="s">
        <v>1690</v>
      </c>
    </row>
    <row r="22" spans="1:24" s="179" customFormat="1" ht="20.100000000000001" customHeight="1">
      <c r="A22" s="65" t="s">
        <v>623</v>
      </c>
      <c r="B22" s="439" t="s">
        <v>1704</v>
      </c>
      <c r="C22" s="439" t="s">
        <v>872</v>
      </c>
      <c r="D22" s="439" t="s">
        <v>1686</v>
      </c>
      <c r="E22" s="439" t="s">
        <v>1687</v>
      </c>
      <c r="F22" s="440" t="s">
        <v>1688</v>
      </c>
      <c r="G22" s="441" t="s">
        <v>581</v>
      </c>
      <c r="H22" s="442">
        <v>1</v>
      </c>
      <c r="I22" s="445" t="s">
        <v>1689</v>
      </c>
      <c r="J22" s="445" t="s">
        <v>1689</v>
      </c>
      <c r="K22" s="446" t="s">
        <v>583</v>
      </c>
      <c r="L22" s="440" t="s">
        <v>899</v>
      </c>
      <c r="M22" s="447"/>
      <c r="N22" s="447"/>
      <c r="O22" s="447"/>
      <c r="P22" s="448"/>
      <c r="Q22" s="447"/>
      <c r="R22" s="451"/>
      <c r="S22" s="452">
        <v>2440</v>
      </c>
      <c r="T22" s="452">
        <v>701.5</v>
      </c>
      <c r="U22" s="424"/>
      <c r="V22" s="424">
        <v>150</v>
      </c>
      <c r="W22" s="425">
        <v>-0.78620000000000001</v>
      </c>
      <c r="X22" s="453" t="s">
        <v>1690</v>
      </c>
    </row>
    <row r="23" spans="1:24" s="179" customFormat="1" ht="20.100000000000001" customHeight="1">
      <c r="A23" s="65" t="s">
        <v>627</v>
      </c>
      <c r="B23" s="439" t="s">
        <v>1705</v>
      </c>
      <c r="C23" s="439" t="s">
        <v>872</v>
      </c>
      <c r="D23" s="439" t="s">
        <v>1686</v>
      </c>
      <c r="E23" s="439" t="s">
        <v>1687</v>
      </c>
      <c r="F23" s="440" t="s">
        <v>1688</v>
      </c>
      <c r="G23" s="441" t="s">
        <v>581</v>
      </c>
      <c r="H23" s="442">
        <v>1</v>
      </c>
      <c r="I23" s="445" t="s">
        <v>1689</v>
      </c>
      <c r="J23" s="445" t="s">
        <v>1689</v>
      </c>
      <c r="K23" s="446" t="s">
        <v>583</v>
      </c>
      <c r="L23" s="440" t="s">
        <v>899</v>
      </c>
      <c r="M23" s="447"/>
      <c r="N23" s="447"/>
      <c r="O23" s="447"/>
      <c r="P23" s="448"/>
      <c r="Q23" s="447"/>
      <c r="R23" s="451"/>
      <c r="S23" s="452">
        <v>2440</v>
      </c>
      <c r="T23" s="452">
        <v>701.5</v>
      </c>
      <c r="U23" s="424"/>
      <c r="V23" s="424">
        <v>150</v>
      </c>
      <c r="W23" s="425">
        <v>-0.78620000000000001</v>
      </c>
      <c r="X23" s="453" t="s">
        <v>1690</v>
      </c>
    </row>
    <row r="24" spans="1:24" s="179" customFormat="1" ht="20.100000000000001" customHeight="1">
      <c r="A24" s="65" t="s">
        <v>629</v>
      </c>
      <c r="B24" s="439" t="s">
        <v>1706</v>
      </c>
      <c r="C24" s="439" t="s">
        <v>872</v>
      </c>
      <c r="D24" s="439" t="s">
        <v>1686</v>
      </c>
      <c r="E24" s="439" t="s">
        <v>1687</v>
      </c>
      <c r="F24" s="440" t="s">
        <v>1688</v>
      </c>
      <c r="G24" s="441" t="s">
        <v>581</v>
      </c>
      <c r="H24" s="442">
        <v>1</v>
      </c>
      <c r="I24" s="445" t="s">
        <v>1689</v>
      </c>
      <c r="J24" s="445" t="s">
        <v>1689</v>
      </c>
      <c r="K24" s="446" t="s">
        <v>583</v>
      </c>
      <c r="L24" s="440" t="s">
        <v>899</v>
      </c>
      <c r="M24" s="447"/>
      <c r="N24" s="447"/>
      <c r="O24" s="447"/>
      <c r="P24" s="448"/>
      <c r="Q24" s="447"/>
      <c r="R24" s="451"/>
      <c r="S24" s="452">
        <v>2440</v>
      </c>
      <c r="T24" s="452">
        <v>701.5</v>
      </c>
      <c r="U24" s="423"/>
      <c r="V24" s="424">
        <v>150</v>
      </c>
      <c r="W24" s="425">
        <v>-0.78620000000000001</v>
      </c>
      <c r="X24" s="453" t="s">
        <v>1690</v>
      </c>
    </row>
    <row r="25" spans="1:24" s="179" customFormat="1" ht="20.100000000000001" customHeight="1">
      <c r="A25" s="65" t="s">
        <v>632</v>
      </c>
      <c r="B25" s="439" t="s">
        <v>1707</v>
      </c>
      <c r="C25" s="439" t="s">
        <v>872</v>
      </c>
      <c r="D25" s="439" t="s">
        <v>1686</v>
      </c>
      <c r="E25" s="439" t="s">
        <v>1687</v>
      </c>
      <c r="F25" s="440" t="s">
        <v>1688</v>
      </c>
      <c r="G25" s="441" t="s">
        <v>581</v>
      </c>
      <c r="H25" s="442">
        <v>1</v>
      </c>
      <c r="I25" s="445" t="s">
        <v>1689</v>
      </c>
      <c r="J25" s="445" t="s">
        <v>1689</v>
      </c>
      <c r="K25" s="446" t="s">
        <v>583</v>
      </c>
      <c r="L25" s="440" t="s">
        <v>899</v>
      </c>
      <c r="M25" s="447"/>
      <c r="N25" s="447"/>
      <c r="O25" s="447"/>
      <c r="P25" s="448"/>
      <c r="Q25" s="447"/>
      <c r="R25" s="451"/>
      <c r="S25" s="452">
        <v>2440</v>
      </c>
      <c r="T25" s="452">
        <v>701.5</v>
      </c>
      <c r="U25" s="423"/>
      <c r="V25" s="424">
        <v>150</v>
      </c>
      <c r="W25" s="425">
        <v>-0.78620000000000001</v>
      </c>
      <c r="X25" s="453" t="s">
        <v>1690</v>
      </c>
    </row>
    <row r="26" spans="1:24" s="179" customFormat="1" ht="20.100000000000001" customHeight="1">
      <c r="A26" s="65" t="s">
        <v>635</v>
      </c>
      <c r="B26" s="439" t="s">
        <v>1708</v>
      </c>
      <c r="C26" s="439" t="s">
        <v>872</v>
      </c>
      <c r="D26" s="439" t="s">
        <v>1686</v>
      </c>
      <c r="E26" s="439" t="s">
        <v>1687</v>
      </c>
      <c r="F26" s="440" t="s">
        <v>1688</v>
      </c>
      <c r="G26" s="441" t="s">
        <v>581</v>
      </c>
      <c r="H26" s="442">
        <v>1</v>
      </c>
      <c r="I26" s="445" t="s">
        <v>1689</v>
      </c>
      <c r="J26" s="445" t="s">
        <v>1689</v>
      </c>
      <c r="K26" s="446" t="s">
        <v>583</v>
      </c>
      <c r="L26" s="440" t="s">
        <v>899</v>
      </c>
      <c r="M26" s="447"/>
      <c r="N26" s="447"/>
      <c r="O26" s="447"/>
      <c r="P26" s="448"/>
      <c r="Q26" s="447"/>
      <c r="R26" s="451"/>
      <c r="S26" s="452">
        <v>2440</v>
      </c>
      <c r="T26" s="452">
        <v>701.5</v>
      </c>
      <c r="U26" s="423"/>
      <c r="V26" s="424">
        <v>150</v>
      </c>
      <c r="W26" s="425">
        <v>-0.78620000000000001</v>
      </c>
      <c r="X26" s="453" t="s">
        <v>1690</v>
      </c>
    </row>
    <row r="27" spans="1:24" s="179" customFormat="1" ht="20.100000000000001" customHeight="1">
      <c r="A27" s="65" t="s">
        <v>640</v>
      </c>
      <c r="B27" s="439" t="s">
        <v>1709</v>
      </c>
      <c r="C27" s="439" t="s">
        <v>872</v>
      </c>
      <c r="D27" s="439" t="s">
        <v>1686</v>
      </c>
      <c r="E27" s="439" t="s">
        <v>1687</v>
      </c>
      <c r="F27" s="440" t="s">
        <v>1688</v>
      </c>
      <c r="G27" s="441" t="s">
        <v>581</v>
      </c>
      <c r="H27" s="442">
        <v>1</v>
      </c>
      <c r="I27" s="445" t="s">
        <v>1689</v>
      </c>
      <c r="J27" s="445" t="s">
        <v>1689</v>
      </c>
      <c r="K27" s="446" t="s">
        <v>583</v>
      </c>
      <c r="L27" s="440" t="s">
        <v>899</v>
      </c>
      <c r="M27" s="447"/>
      <c r="N27" s="447"/>
      <c r="O27" s="447"/>
      <c r="P27" s="448"/>
      <c r="Q27" s="447"/>
      <c r="R27" s="451"/>
      <c r="S27" s="452">
        <v>2440</v>
      </c>
      <c r="T27" s="452">
        <v>701.5</v>
      </c>
      <c r="U27" s="423"/>
      <c r="V27" s="424">
        <v>150</v>
      </c>
      <c r="W27" s="425">
        <v>-0.78620000000000001</v>
      </c>
      <c r="X27" s="453" t="s">
        <v>1690</v>
      </c>
    </row>
    <row r="28" spans="1:24" s="179" customFormat="1" ht="20.100000000000001" customHeight="1">
      <c r="A28" s="65" t="s">
        <v>642</v>
      </c>
      <c r="B28" s="439" t="s">
        <v>1710</v>
      </c>
      <c r="C28" s="439" t="s">
        <v>872</v>
      </c>
      <c r="D28" s="439" t="s">
        <v>1686</v>
      </c>
      <c r="E28" s="439" t="s">
        <v>1687</v>
      </c>
      <c r="F28" s="440" t="s">
        <v>1688</v>
      </c>
      <c r="G28" s="441" t="s">
        <v>581</v>
      </c>
      <c r="H28" s="442">
        <v>1</v>
      </c>
      <c r="I28" s="445" t="s">
        <v>1689</v>
      </c>
      <c r="J28" s="445" t="s">
        <v>1689</v>
      </c>
      <c r="K28" s="446" t="s">
        <v>583</v>
      </c>
      <c r="L28" s="440" t="s">
        <v>899</v>
      </c>
      <c r="M28" s="447"/>
      <c r="N28" s="447"/>
      <c r="O28" s="447"/>
      <c r="P28" s="448"/>
      <c r="Q28" s="447"/>
      <c r="R28" s="451"/>
      <c r="S28" s="452">
        <v>2440</v>
      </c>
      <c r="T28" s="452">
        <v>701.5</v>
      </c>
      <c r="U28" s="423"/>
      <c r="V28" s="424">
        <v>150</v>
      </c>
      <c r="W28" s="425">
        <v>-0.78620000000000001</v>
      </c>
      <c r="X28" s="453" t="s">
        <v>1690</v>
      </c>
    </row>
    <row r="29" spans="1:24" s="179" customFormat="1" ht="20.100000000000001" customHeight="1">
      <c r="A29" s="65" t="s">
        <v>644</v>
      </c>
      <c r="B29" s="439" t="s">
        <v>1711</v>
      </c>
      <c r="C29" s="439" t="s">
        <v>872</v>
      </c>
      <c r="D29" s="439" t="s">
        <v>1686</v>
      </c>
      <c r="E29" s="439" t="s">
        <v>1687</v>
      </c>
      <c r="F29" s="440" t="s">
        <v>1688</v>
      </c>
      <c r="G29" s="441" t="s">
        <v>581</v>
      </c>
      <c r="H29" s="442">
        <v>1</v>
      </c>
      <c r="I29" s="445" t="s">
        <v>1689</v>
      </c>
      <c r="J29" s="445" t="s">
        <v>1689</v>
      </c>
      <c r="K29" s="446" t="s">
        <v>583</v>
      </c>
      <c r="L29" s="440" t="s">
        <v>899</v>
      </c>
      <c r="M29" s="447"/>
      <c r="N29" s="447"/>
      <c r="O29" s="447"/>
      <c r="P29" s="448"/>
      <c r="Q29" s="447"/>
      <c r="R29" s="451"/>
      <c r="S29" s="452">
        <v>2440</v>
      </c>
      <c r="T29" s="452">
        <v>701.5</v>
      </c>
      <c r="U29" s="423"/>
      <c r="V29" s="424">
        <v>150</v>
      </c>
      <c r="W29" s="425">
        <v>-0.78620000000000001</v>
      </c>
      <c r="X29" s="453" t="s">
        <v>1690</v>
      </c>
    </row>
    <row r="30" spans="1:24" s="179" customFormat="1" ht="20.100000000000001" customHeight="1">
      <c r="A30" s="65" t="s">
        <v>646</v>
      </c>
      <c r="B30" s="439" t="s">
        <v>1712</v>
      </c>
      <c r="C30" s="439" t="s">
        <v>872</v>
      </c>
      <c r="D30" s="439" t="s">
        <v>1686</v>
      </c>
      <c r="E30" s="439" t="s">
        <v>1687</v>
      </c>
      <c r="F30" s="440" t="s">
        <v>1688</v>
      </c>
      <c r="G30" s="441" t="s">
        <v>581</v>
      </c>
      <c r="H30" s="442">
        <v>1</v>
      </c>
      <c r="I30" s="445" t="s">
        <v>1689</v>
      </c>
      <c r="J30" s="445" t="s">
        <v>1689</v>
      </c>
      <c r="K30" s="446" t="s">
        <v>583</v>
      </c>
      <c r="L30" s="440" t="s">
        <v>899</v>
      </c>
      <c r="M30" s="447"/>
      <c r="N30" s="447"/>
      <c r="O30" s="447"/>
      <c r="P30" s="448"/>
      <c r="Q30" s="447"/>
      <c r="R30" s="451"/>
      <c r="S30" s="452">
        <v>2440</v>
      </c>
      <c r="T30" s="452">
        <v>701.5</v>
      </c>
      <c r="U30" s="423"/>
      <c r="V30" s="424">
        <v>150</v>
      </c>
      <c r="W30" s="425">
        <v>-0.78620000000000001</v>
      </c>
      <c r="X30" s="453" t="s">
        <v>1690</v>
      </c>
    </row>
    <row r="31" spans="1:24" s="179" customFormat="1" ht="20.100000000000001" customHeight="1">
      <c r="A31" s="65" t="s">
        <v>648</v>
      </c>
      <c r="B31" s="439" t="s">
        <v>1713</v>
      </c>
      <c r="C31" s="439" t="s">
        <v>1714</v>
      </c>
      <c r="D31" s="439" t="s">
        <v>1715</v>
      </c>
      <c r="E31" s="439" t="s">
        <v>1716</v>
      </c>
      <c r="F31" s="439"/>
      <c r="G31" s="441" t="s">
        <v>581</v>
      </c>
      <c r="H31" s="442">
        <v>1</v>
      </c>
      <c r="I31" s="445" t="s">
        <v>888</v>
      </c>
      <c r="J31" s="445" t="s">
        <v>888</v>
      </c>
      <c r="K31" s="446" t="s">
        <v>583</v>
      </c>
      <c r="L31" s="440" t="s">
        <v>584</v>
      </c>
      <c r="M31" s="447"/>
      <c r="N31" s="447"/>
      <c r="O31" s="447">
        <v>0.06</v>
      </c>
      <c r="P31" s="448"/>
      <c r="Q31" s="447"/>
      <c r="R31" s="451"/>
      <c r="S31" s="452">
        <v>9198.3700000000008</v>
      </c>
      <c r="T31" s="452">
        <v>459.92</v>
      </c>
      <c r="U31" s="423"/>
      <c r="V31" s="424">
        <v>124.5</v>
      </c>
      <c r="W31" s="425">
        <v>-0.72929999999999995</v>
      </c>
      <c r="X31" s="453" t="s">
        <v>602</v>
      </c>
    </row>
    <row r="32" spans="1:24" s="179" customFormat="1" ht="20.100000000000001" customHeight="1">
      <c r="A32" s="65" t="s">
        <v>651</v>
      </c>
      <c r="B32" s="439" t="s">
        <v>1717</v>
      </c>
      <c r="C32" s="439" t="s">
        <v>1714</v>
      </c>
      <c r="D32" s="439" t="s">
        <v>1715</v>
      </c>
      <c r="E32" s="439" t="s">
        <v>1716</v>
      </c>
      <c r="F32" s="439"/>
      <c r="G32" s="441" t="s">
        <v>581</v>
      </c>
      <c r="H32" s="442">
        <v>1</v>
      </c>
      <c r="I32" s="445" t="s">
        <v>888</v>
      </c>
      <c r="J32" s="445" t="s">
        <v>888</v>
      </c>
      <c r="K32" s="446" t="s">
        <v>583</v>
      </c>
      <c r="L32" s="440" t="s">
        <v>584</v>
      </c>
      <c r="M32" s="447"/>
      <c r="N32" s="447"/>
      <c r="O32" s="447">
        <v>0.06</v>
      </c>
      <c r="P32" s="448"/>
      <c r="Q32" s="447"/>
      <c r="R32" s="451"/>
      <c r="S32" s="452">
        <v>9198.3700000000008</v>
      </c>
      <c r="T32" s="452">
        <v>459.92</v>
      </c>
      <c r="U32" s="423"/>
      <c r="V32" s="424">
        <v>124.5</v>
      </c>
      <c r="W32" s="425">
        <v>-0.72929999999999995</v>
      </c>
      <c r="X32" s="453" t="s">
        <v>611</v>
      </c>
    </row>
    <row r="33" spans="1:24" s="179" customFormat="1" ht="20.100000000000001" customHeight="1">
      <c r="A33" s="65" t="s">
        <v>658</v>
      </c>
      <c r="B33" s="439" t="s">
        <v>1718</v>
      </c>
      <c r="C33" s="439" t="s">
        <v>1714</v>
      </c>
      <c r="D33" s="439" t="s">
        <v>1715</v>
      </c>
      <c r="E33" s="439" t="s">
        <v>1716</v>
      </c>
      <c r="F33" s="439"/>
      <c r="G33" s="441" t="s">
        <v>581</v>
      </c>
      <c r="H33" s="442">
        <v>1</v>
      </c>
      <c r="I33" s="445" t="s">
        <v>888</v>
      </c>
      <c r="J33" s="445" t="s">
        <v>888</v>
      </c>
      <c r="K33" s="446" t="s">
        <v>583</v>
      </c>
      <c r="L33" s="440" t="s">
        <v>584</v>
      </c>
      <c r="M33" s="447"/>
      <c r="N33" s="447"/>
      <c r="O33" s="447">
        <v>0.06</v>
      </c>
      <c r="P33" s="448"/>
      <c r="Q33" s="447"/>
      <c r="R33" s="451"/>
      <c r="S33" s="452">
        <v>9198.3700000000008</v>
      </c>
      <c r="T33" s="452">
        <v>459.92</v>
      </c>
      <c r="U33" s="423"/>
      <c r="V33" s="424">
        <v>124.5</v>
      </c>
      <c r="W33" s="425">
        <v>-0.72929999999999995</v>
      </c>
      <c r="X33" s="453" t="s">
        <v>611</v>
      </c>
    </row>
    <row r="34" spans="1:24" s="179" customFormat="1" ht="20.100000000000001" customHeight="1">
      <c r="A34" s="65" t="s">
        <v>664</v>
      </c>
      <c r="B34" s="439" t="s">
        <v>1719</v>
      </c>
      <c r="C34" s="439" t="s">
        <v>1714</v>
      </c>
      <c r="D34" s="439" t="s">
        <v>1715</v>
      </c>
      <c r="E34" s="439" t="s">
        <v>1716</v>
      </c>
      <c r="F34" s="439"/>
      <c r="G34" s="441" t="s">
        <v>581</v>
      </c>
      <c r="H34" s="442">
        <v>1</v>
      </c>
      <c r="I34" s="445" t="s">
        <v>888</v>
      </c>
      <c r="J34" s="445" t="s">
        <v>888</v>
      </c>
      <c r="K34" s="446" t="s">
        <v>583</v>
      </c>
      <c r="L34" s="440" t="s">
        <v>584</v>
      </c>
      <c r="M34" s="447"/>
      <c r="N34" s="447"/>
      <c r="O34" s="447">
        <v>0.06</v>
      </c>
      <c r="P34" s="448"/>
      <c r="Q34" s="447"/>
      <c r="R34" s="451"/>
      <c r="S34" s="452">
        <v>9198.3700000000008</v>
      </c>
      <c r="T34" s="452">
        <v>459.92</v>
      </c>
      <c r="U34" s="423"/>
      <c r="V34" s="424">
        <v>124.5</v>
      </c>
      <c r="W34" s="425">
        <v>-0.72929999999999995</v>
      </c>
      <c r="X34" s="453" t="s">
        <v>1454</v>
      </c>
    </row>
    <row r="35" spans="1:24" s="179" customFormat="1" ht="20.100000000000001" customHeight="1">
      <c r="A35" s="65" t="s">
        <v>671</v>
      </c>
      <c r="B35" s="439" t="s">
        <v>1720</v>
      </c>
      <c r="C35" s="439" t="s">
        <v>578</v>
      </c>
      <c r="D35" s="439" t="s">
        <v>620</v>
      </c>
      <c r="E35" s="439" t="s">
        <v>1721</v>
      </c>
      <c r="F35" s="439" t="s">
        <v>1591</v>
      </c>
      <c r="G35" s="441" t="s">
        <v>581</v>
      </c>
      <c r="H35" s="442">
        <v>1</v>
      </c>
      <c r="I35" s="445" t="s">
        <v>610</v>
      </c>
      <c r="J35" s="445" t="s">
        <v>610</v>
      </c>
      <c r="K35" s="446" t="s">
        <v>583</v>
      </c>
      <c r="L35" s="440" t="s">
        <v>899</v>
      </c>
      <c r="M35" s="447"/>
      <c r="N35" s="447"/>
      <c r="O35" s="447">
        <v>0.96</v>
      </c>
      <c r="P35" s="448"/>
      <c r="Q35" s="447"/>
      <c r="R35" s="451"/>
      <c r="S35" s="452">
        <v>52253.77</v>
      </c>
      <c r="T35" s="452">
        <v>2612.71</v>
      </c>
      <c r="U35" s="423"/>
      <c r="V35" s="424">
        <v>1992</v>
      </c>
      <c r="W35" s="425">
        <v>-0.23760000000000001</v>
      </c>
      <c r="X35" s="453" t="s">
        <v>1722</v>
      </c>
    </row>
    <row r="36" spans="1:24" s="179" customFormat="1" ht="20.100000000000001" customHeight="1">
      <c r="A36" s="65" t="s">
        <v>674</v>
      </c>
      <c r="B36" s="439" t="s">
        <v>1723</v>
      </c>
      <c r="C36" s="439" t="s">
        <v>578</v>
      </c>
      <c r="D36" s="439" t="s">
        <v>620</v>
      </c>
      <c r="E36" s="439" t="s">
        <v>661</v>
      </c>
      <c r="F36" s="439"/>
      <c r="G36" s="441" t="s">
        <v>581</v>
      </c>
      <c r="H36" s="442">
        <v>1</v>
      </c>
      <c r="I36" s="445" t="s">
        <v>610</v>
      </c>
      <c r="J36" s="445" t="s">
        <v>610</v>
      </c>
      <c r="K36" s="446" t="s">
        <v>583</v>
      </c>
      <c r="L36" s="440" t="s">
        <v>899</v>
      </c>
      <c r="M36" s="447"/>
      <c r="N36" s="447"/>
      <c r="O36" s="447">
        <v>0.96</v>
      </c>
      <c r="P36" s="448"/>
      <c r="Q36" s="447"/>
      <c r="R36" s="451"/>
      <c r="S36" s="452">
        <v>33939.199999999997</v>
      </c>
      <c r="T36" s="452">
        <v>1696.97</v>
      </c>
      <c r="U36" s="423"/>
      <c r="V36" s="424">
        <v>1992</v>
      </c>
      <c r="W36" s="425">
        <v>0.1739</v>
      </c>
      <c r="X36" s="453" t="s">
        <v>1722</v>
      </c>
    </row>
    <row r="37" spans="1:24" s="179" customFormat="1" ht="20.100000000000001" customHeight="1">
      <c r="A37" s="65" t="s">
        <v>677</v>
      </c>
      <c r="B37" s="439" t="s">
        <v>1724</v>
      </c>
      <c r="C37" s="439" t="s">
        <v>872</v>
      </c>
      <c r="D37" s="439" t="s">
        <v>1725</v>
      </c>
      <c r="E37" s="439" t="s">
        <v>1726</v>
      </c>
      <c r="F37" s="439"/>
      <c r="G37" s="441" t="s">
        <v>581</v>
      </c>
      <c r="H37" s="442">
        <v>1</v>
      </c>
      <c r="I37" s="445" t="s">
        <v>1727</v>
      </c>
      <c r="J37" s="445" t="s">
        <v>1727</v>
      </c>
      <c r="K37" s="446" t="s">
        <v>583</v>
      </c>
      <c r="L37" s="440" t="s">
        <v>899</v>
      </c>
      <c r="M37" s="447"/>
      <c r="N37" s="447"/>
      <c r="O37" s="447">
        <v>0.02</v>
      </c>
      <c r="P37" s="448"/>
      <c r="Q37" s="447"/>
      <c r="R37" s="451"/>
      <c r="S37" s="452">
        <v>2500</v>
      </c>
      <c r="T37" s="452">
        <v>125</v>
      </c>
      <c r="U37" s="423"/>
      <c r="V37" s="424">
        <v>41.5</v>
      </c>
      <c r="W37" s="425">
        <v>-0.66800000000000004</v>
      </c>
      <c r="X37" s="453" t="s">
        <v>1728</v>
      </c>
    </row>
    <row r="38" spans="1:24" s="179" customFormat="1" ht="20.100000000000001" customHeight="1">
      <c r="A38" s="65" t="s">
        <v>680</v>
      </c>
      <c r="B38" s="439" t="s">
        <v>1729</v>
      </c>
      <c r="C38" s="439" t="s">
        <v>872</v>
      </c>
      <c r="D38" s="439" t="s">
        <v>1730</v>
      </c>
      <c r="E38" s="439" t="s">
        <v>661</v>
      </c>
      <c r="F38" s="439" t="s">
        <v>1731</v>
      </c>
      <c r="G38" s="441" t="s">
        <v>581</v>
      </c>
      <c r="H38" s="442">
        <v>1</v>
      </c>
      <c r="I38" s="445" t="s">
        <v>1727</v>
      </c>
      <c r="J38" s="445" t="s">
        <v>1727</v>
      </c>
      <c r="K38" s="446" t="s">
        <v>583</v>
      </c>
      <c r="L38" s="440" t="s">
        <v>899</v>
      </c>
      <c r="M38" s="447"/>
      <c r="N38" s="447"/>
      <c r="O38" s="447">
        <v>0.05</v>
      </c>
      <c r="P38" s="448"/>
      <c r="Q38" s="447"/>
      <c r="R38" s="451"/>
      <c r="S38" s="452">
        <v>5800</v>
      </c>
      <c r="T38" s="452">
        <v>290</v>
      </c>
      <c r="U38" s="423"/>
      <c r="V38" s="424">
        <v>103.75</v>
      </c>
      <c r="W38" s="425">
        <v>-0.64219999999999999</v>
      </c>
      <c r="X38" s="453" t="s">
        <v>1728</v>
      </c>
    </row>
    <row r="39" spans="1:24" s="179" customFormat="1" ht="20.100000000000001" customHeight="1">
      <c r="A39" s="65" t="s">
        <v>684</v>
      </c>
      <c r="B39" s="439" t="s">
        <v>1732</v>
      </c>
      <c r="C39" s="439" t="s">
        <v>872</v>
      </c>
      <c r="D39" s="439" t="s">
        <v>1733</v>
      </c>
      <c r="E39" s="439" t="s">
        <v>661</v>
      </c>
      <c r="F39" s="439" t="s">
        <v>1731</v>
      </c>
      <c r="G39" s="441" t="s">
        <v>581</v>
      </c>
      <c r="H39" s="442">
        <v>1</v>
      </c>
      <c r="I39" s="445" t="s">
        <v>1734</v>
      </c>
      <c r="J39" s="445" t="s">
        <v>1734</v>
      </c>
      <c r="K39" s="446" t="s">
        <v>583</v>
      </c>
      <c r="L39" s="440" t="s">
        <v>899</v>
      </c>
      <c r="M39" s="447"/>
      <c r="N39" s="447"/>
      <c r="O39" s="447">
        <v>0.1</v>
      </c>
      <c r="P39" s="448"/>
      <c r="Q39" s="447"/>
      <c r="R39" s="451"/>
      <c r="S39" s="452">
        <v>4900</v>
      </c>
      <c r="T39" s="452">
        <v>245</v>
      </c>
      <c r="U39" s="423"/>
      <c r="V39" s="424">
        <v>207.5</v>
      </c>
      <c r="W39" s="425">
        <v>-0.15310000000000001</v>
      </c>
      <c r="X39" s="453" t="s">
        <v>1728</v>
      </c>
    </row>
    <row r="40" spans="1:24" s="179" customFormat="1" ht="20.100000000000001" customHeight="1">
      <c r="A40" s="65" t="s">
        <v>686</v>
      </c>
      <c r="B40" s="439" t="s">
        <v>1735</v>
      </c>
      <c r="C40" s="439" t="s">
        <v>578</v>
      </c>
      <c r="D40" s="439" t="s">
        <v>1736</v>
      </c>
      <c r="E40" s="439" t="s">
        <v>661</v>
      </c>
      <c r="F40" s="439" t="s">
        <v>1591</v>
      </c>
      <c r="G40" s="441" t="s">
        <v>581</v>
      </c>
      <c r="H40" s="442">
        <v>1</v>
      </c>
      <c r="I40" s="445" t="s">
        <v>1737</v>
      </c>
      <c r="J40" s="445" t="s">
        <v>1737</v>
      </c>
      <c r="K40" s="446" t="s">
        <v>583</v>
      </c>
      <c r="L40" s="440" t="s">
        <v>656</v>
      </c>
      <c r="M40" s="447"/>
      <c r="N40" s="447"/>
      <c r="O40" s="447"/>
      <c r="P40" s="448"/>
      <c r="Q40" s="447"/>
      <c r="R40" s="451"/>
      <c r="S40" s="452">
        <v>9850</v>
      </c>
      <c r="T40" s="452">
        <v>492.5</v>
      </c>
      <c r="U40" s="423"/>
      <c r="V40" s="424">
        <v>50</v>
      </c>
      <c r="W40" s="425">
        <v>-0.89849999999999997</v>
      </c>
      <c r="X40" s="454" t="s">
        <v>1738</v>
      </c>
    </row>
    <row r="41" spans="1:24" s="179" customFormat="1" ht="20.100000000000001" customHeight="1">
      <c r="A41" s="65" t="s">
        <v>688</v>
      </c>
      <c r="B41" s="439" t="s">
        <v>1739</v>
      </c>
      <c r="C41" s="439" t="s">
        <v>872</v>
      </c>
      <c r="D41" s="439" t="s">
        <v>1740</v>
      </c>
      <c r="E41" s="439" t="s">
        <v>1741</v>
      </c>
      <c r="F41" s="439"/>
      <c r="G41" s="441" t="s">
        <v>581</v>
      </c>
      <c r="H41" s="442">
        <v>1</v>
      </c>
      <c r="I41" s="445" t="s">
        <v>1742</v>
      </c>
      <c r="J41" s="445" t="s">
        <v>1742</v>
      </c>
      <c r="K41" s="446" t="s">
        <v>583</v>
      </c>
      <c r="L41" s="440" t="s">
        <v>899</v>
      </c>
      <c r="M41" s="447"/>
      <c r="N41" s="447"/>
      <c r="O41" s="447"/>
      <c r="P41" s="448"/>
      <c r="Q41" s="447"/>
      <c r="R41" s="451"/>
      <c r="S41" s="452">
        <v>6666.66</v>
      </c>
      <c r="T41" s="452">
        <v>333.33</v>
      </c>
      <c r="U41" s="423"/>
      <c r="V41" s="424">
        <v>500</v>
      </c>
      <c r="W41" s="425">
        <v>0.5</v>
      </c>
      <c r="X41" s="453" t="s">
        <v>1743</v>
      </c>
    </row>
    <row r="42" spans="1:24" s="179" customFormat="1" ht="20.100000000000001" customHeight="1">
      <c r="A42" s="65" t="s">
        <v>690</v>
      </c>
      <c r="B42" s="439" t="s">
        <v>1744</v>
      </c>
      <c r="C42" s="439" t="s">
        <v>872</v>
      </c>
      <c r="D42" s="439" t="s">
        <v>1740</v>
      </c>
      <c r="E42" s="439" t="s">
        <v>1741</v>
      </c>
      <c r="F42" s="439" t="s">
        <v>1745</v>
      </c>
      <c r="G42" s="441" t="s">
        <v>581</v>
      </c>
      <c r="H42" s="442">
        <v>1</v>
      </c>
      <c r="I42" s="445" t="s">
        <v>1742</v>
      </c>
      <c r="J42" s="445" t="s">
        <v>1742</v>
      </c>
      <c r="K42" s="446" t="s">
        <v>583</v>
      </c>
      <c r="L42" s="440" t="s">
        <v>899</v>
      </c>
      <c r="M42" s="447"/>
      <c r="N42" s="447"/>
      <c r="O42" s="447"/>
      <c r="P42" s="448"/>
      <c r="Q42" s="447"/>
      <c r="R42" s="451"/>
      <c r="S42" s="452">
        <v>6666.67</v>
      </c>
      <c r="T42" s="452">
        <v>333.33</v>
      </c>
      <c r="U42" s="423"/>
      <c r="V42" s="424">
        <v>500</v>
      </c>
      <c r="W42" s="425">
        <v>0.5</v>
      </c>
      <c r="X42" s="455" t="s">
        <v>1743</v>
      </c>
    </row>
    <row r="43" spans="1:24" s="179" customFormat="1" ht="20.100000000000001" customHeight="1">
      <c r="A43" s="65" t="s">
        <v>694</v>
      </c>
      <c r="B43" s="439" t="s">
        <v>1746</v>
      </c>
      <c r="C43" s="439" t="s">
        <v>1747</v>
      </c>
      <c r="D43" s="439" t="s">
        <v>1747</v>
      </c>
      <c r="E43" s="439" t="s">
        <v>1748</v>
      </c>
      <c r="F43" s="439" t="s">
        <v>1749</v>
      </c>
      <c r="G43" s="412" t="s">
        <v>581</v>
      </c>
      <c r="H43" s="442">
        <v>1</v>
      </c>
      <c r="I43" s="445" t="s">
        <v>1750</v>
      </c>
      <c r="J43" s="445" t="s">
        <v>1750</v>
      </c>
      <c r="K43" s="446" t="s">
        <v>583</v>
      </c>
      <c r="L43" s="440" t="s">
        <v>601</v>
      </c>
      <c r="M43" s="447"/>
      <c r="N43" s="447"/>
      <c r="O43" s="447"/>
      <c r="P43" s="448"/>
      <c r="Q43" s="447"/>
      <c r="R43" s="451"/>
      <c r="S43" s="452">
        <v>5750</v>
      </c>
      <c r="T43" s="452">
        <v>287.5</v>
      </c>
      <c r="U43" s="423"/>
      <c r="V43" s="424">
        <v>100</v>
      </c>
      <c r="W43" s="425">
        <v>-0.6522</v>
      </c>
      <c r="X43" s="453" t="s">
        <v>1751</v>
      </c>
    </row>
    <row r="44" spans="1:24" s="179" customFormat="1" ht="20.100000000000001" customHeight="1">
      <c r="A44" s="65" t="s">
        <v>696</v>
      </c>
      <c r="B44" s="439" t="s">
        <v>1752</v>
      </c>
      <c r="C44" s="439" t="s">
        <v>1753</v>
      </c>
      <c r="D44" s="439" t="s">
        <v>1754</v>
      </c>
      <c r="E44" s="439" t="s">
        <v>1755</v>
      </c>
      <c r="F44" s="439"/>
      <c r="G44" s="412" t="s">
        <v>581</v>
      </c>
      <c r="H44" s="442">
        <v>1</v>
      </c>
      <c r="I44" s="445" t="s">
        <v>1756</v>
      </c>
      <c r="J44" s="445" t="s">
        <v>1756</v>
      </c>
      <c r="K44" s="446" t="s">
        <v>583</v>
      </c>
      <c r="L44" s="440" t="s">
        <v>656</v>
      </c>
      <c r="M44" s="447"/>
      <c r="N44" s="447"/>
      <c r="O44" s="447"/>
      <c r="P44" s="448"/>
      <c r="Q44" s="447"/>
      <c r="R44" s="451"/>
      <c r="S44" s="452">
        <v>2299.39</v>
      </c>
      <c r="T44" s="452">
        <v>114.97</v>
      </c>
      <c r="U44" s="423"/>
      <c r="V44" s="424">
        <v>50</v>
      </c>
      <c r="W44" s="425">
        <v>-0.56510000000000005</v>
      </c>
      <c r="X44" s="454" t="s">
        <v>1738</v>
      </c>
    </row>
    <row r="45" spans="1:24" s="179" customFormat="1" ht="20.100000000000001" customHeight="1">
      <c r="A45" s="65" t="s">
        <v>700</v>
      </c>
      <c r="B45" s="439" t="s">
        <v>1757</v>
      </c>
      <c r="C45" s="439" t="s">
        <v>1758</v>
      </c>
      <c r="D45" s="439" t="s">
        <v>1759</v>
      </c>
      <c r="E45" s="439" t="s">
        <v>1760</v>
      </c>
      <c r="F45" s="439"/>
      <c r="G45" s="412" t="s">
        <v>581</v>
      </c>
      <c r="H45" s="442">
        <v>1</v>
      </c>
      <c r="I45" s="445" t="s">
        <v>610</v>
      </c>
      <c r="J45" s="445" t="s">
        <v>610</v>
      </c>
      <c r="K45" s="446" t="s">
        <v>583</v>
      </c>
      <c r="L45" s="440" t="s">
        <v>899</v>
      </c>
      <c r="M45" s="447"/>
      <c r="N45" s="447"/>
      <c r="O45" s="447"/>
      <c r="P45" s="448"/>
      <c r="Q45" s="447"/>
      <c r="R45" s="451"/>
      <c r="S45" s="452">
        <v>6169.42</v>
      </c>
      <c r="T45" s="452">
        <v>308.47000000000003</v>
      </c>
      <c r="U45" s="423"/>
      <c r="V45" s="424">
        <v>100</v>
      </c>
      <c r="W45" s="425">
        <v>-0.67579999999999996</v>
      </c>
      <c r="X45" s="455" t="s">
        <v>1761</v>
      </c>
    </row>
    <row r="46" spans="1:24" s="179" customFormat="1" ht="20.100000000000001" customHeight="1">
      <c r="A46" s="65" t="s">
        <v>703</v>
      </c>
      <c r="B46" s="439" t="s">
        <v>1762</v>
      </c>
      <c r="C46" s="439" t="s">
        <v>1758</v>
      </c>
      <c r="D46" s="439" t="s">
        <v>1763</v>
      </c>
      <c r="E46" s="439" t="s">
        <v>1764</v>
      </c>
      <c r="F46" s="439" t="s">
        <v>1765</v>
      </c>
      <c r="G46" s="412" t="s">
        <v>581</v>
      </c>
      <c r="H46" s="442">
        <v>1</v>
      </c>
      <c r="I46" s="445" t="s">
        <v>610</v>
      </c>
      <c r="J46" s="445" t="s">
        <v>610</v>
      </c>
      <c r="K46" s="446" t="s">
        <v>583</v>
      </c>
      <c r="L46" s="440" t="s">
        <v>656</v>
      </c>
      <c r="M46" s="447"/>
      <c r="N46" s="447"/>
      <c r="O46" s="447"/>
      <c r="P46" s="448"/>
      <c r="Q46" s="447"/>
      <c r="R46" s="451"/>
      <c r="S46" s="452">
        <v>2120.7399999999998</v>
      </c>
      <c r="T46" s="452">
        <v>106.04</v>
      </c>
      <c r="U46" s="423"/>
      <c r="V46" s="424">
        <v>50</v>
      </c>
      <c r="W46" s="425">
        <v>-0.52849999999999997</v>
      </c>
      <c r="X46" s="453" t="s">
        <v>1766</v>
      </c>
    </row>
    <row r="47" spans="1:24" s="179" customFormat="1" ht="20.100000000000001" customHeight="1">
      <c r="A47" s="65" t="s">
        <v>706</v>
      </c>
      <c r="B47" s="439" t="s">
        <v>1767</v>
      </c>
      <c r="C47" s="439" t="s">
        <v>1758</v>
      </c>
      <c r="D47" s="439" t="s">
        <v>1768</v>
      </c>
      <c r="E47" s="439" t="s">
        <v>661</v>
      </c>
      <c r="F47" s="439" t="s">
        <v>1765</v>
      </c>
      <c r="G47" s="412" t="s">
        <v>581</v>
      </c>
      <c r="H47" s="442">
        <v>1</v>
      </c>
      <c r="I47" s="445" t="s">
        <v>610</v>
      </c>
      <c r="J47" s="445" t="s">
        <v>610</v>
      </c>
      <c r="K47" s="446" t="s">
        <v>583</v>
      </c>
      <c r="L47" s="440" t="s">
        <v>656</v>
      </c>
      <c r="M47" s="449"/>
      <c r="N47" s="449"/>
      <c r="O47" s="449">
        <v>1E-3</v>
      </c>
      <c r="P47" s="450"/>
      <c r="Q47" s="449"/>
      <c r="R47" s="456"/>
      <c r="S47" s="452">
        <v>47727.23</v>
      </c>
      <c r="T47" s="452">
        <v>2386.38</v>
      </c>
      <c r="U47" s="423"/>
      <c r="V47" s="424">
        <v>2.08</v>
      </c>
      <c r="W47" s="425">
        <v>-0.99909999999999999</v>
      </c>
      <c r="X47" s="454" t="s">
        <v>1769</v>
      </c>
    </row>
    <row r="48" spans="1:24" s="179" customFormat="1" ht="20.100000000000001" customHeight="1">
      <c r="A48" s="65" t="s">
        <v>708</v>
      </c>
      <c r="B48" s="439" t="s">
        <v>1770</v>
      </c>
      <c r="C48" s="439" t="s">
        <v>1758</v>
      </c>
      <c r="D48" s="439" t="s">
        <v>1771</v>
      </c>
      <c r="E48" s="439" t="s">
        <v>1772</v>
      </c>
      <c r="F48" s="439" t="s">
        <v>1773</v>
      </c>
      <c r="G48" s="412" t="s">
        <v>581</v>
      </c>
      <c r="H48" s="442">
        <v>1</v>
      </c>
      <c r="I48" s="445" t="s">
        <v>610</v>
      </c>
      <c r="J48" s="445" t="s">
        <v>610</v>
      </c>
      <c r="K48" s="446" t="s">
        <v>583</v>
      </c>
      <c r="L48" s="440" t="s">
        <v>656</v>
      </c>
      <c r="M48" s="447"/>
      <c r="N48" s="447"/>
      <c r="O48" s="447"/>
      <c r="P48" s="448"/>
      <c r="Q48" s="447"/>
      <c r="R48" s="451"/>
      <c r="S48" s="452">
        <v>15683.82</v>
      </c>
      <c r="T48" s="452">
        <v>784.2</v>
      </c>
      <c r="U48" s="423"/>
      <c r="V48" s="424">
        <v>50</v>
      </c>
      <c r="W48" s="425">
        <v>-0.93620000000000003</v>
      </c>
      <c r="X48" s="453" t="s">
        <v>1774</v>
      </c>
    </row>
    <row r="49" spans="1:24" s="179" customFormat="1" ht="20.100000000000001" customHeight="1">
      <c r="A49" s="65" t="s">
        <v>711</v>
      </c>
      <c r="B49" s="439" t="s">
        <v>1775</v>
      </c>
      <c r="C49" s="439" t="s">
        <v>1758</v>
      </c>
      <c r="D49" s="439" t="s">
        <v>1776</v>
      </c>
      <c r="E49" s="439" t="s">
        <v>1777</v>
      </c>
      <c r="F49" s="439"/>
      <c r="G49" s="412" t="s">
        <v>581</v>
      </c>
      <c r="H49" s="442">
        <v>1</v>
      </c>
      <c r="I49" s="445" t="s">
        <v>610</v>
      </c>
      <c r="J49" s="445" t="s">
        <v>610</v>
      </c>
      <c r="K49" s="446" t="s">
        <v>583</v>
      </c>
      <c r="L49" s="440" t="s">
        <v>656</v>
      </c>
      <c r="M49" s="449"/>
      <c r="N49" s="449"/>
      <c r="O49" s="449">
        <v>1E-3</v>
      </c>
      <c r="P49" s="450"/>
      <c r="Q49" s="449"/>
      <c r="R49" s="456"/>
      <c r="S49" s="452">
        <v>27955.19</v>
      </c>
      <c r="T49" s="452">
        <v>1397.77</v>
      </c>
      <c r="U49" s="423"/>
      <c r="V49" s="424">
        <v>2.08</v>
      </c>
      <c r="W49" s="425">
        <v>-0.99850000000000005</v>
      </c>
      <c r="X49" s="453" t="s">
        <v>1774</v>
      </c>
    </row>
    <row r="50" spans="1:24" s="179" customFormat="1" ht="20.100000000000001" customHeight="1">
      <c r="A50" s="65" t="s">
        <v>715</v>
      </c>
      <c r="B50" s="439" t="s">
        <v>1778</v>
      </c>
      <c r="C50" s="439" t="s">
        <v>1758</v>
      </c>
      <c r="D50" s="439" t="s">
        <v>1779</v>
      </c>
      <c r="E50" s="439" t="s">
        <v>1780</v>
      </c>
      <c r="F50" s="439" t="s">
        <v>1781</v>
      </c>
      <c r="G50" s="412" t="s">
        <v>581</v>
      </c>
      <c r="H50" s="442">
        <v>1</v>
      </c>
      <c r="I50" s="445" t="s">
        <v>610</v>
      </c>
      <c r="J50" s="445" t="s">
        <v>610</v>
      </c>
      <c r="K50" s="446" t="s">
        <v>583</v>
      </c>
      <c r="L50" s="440" t="s">
        <v>656</v>
      </c>
      <c r="M50" s="449"/>
      <c r="N50" s="449"/>
      <c r="O50" s="449">
        <v>1E-3</v>
      </c>
      <c r="P50" s="450"/>
      <c r="Q50" s="449"/>
      <c r="R50" s="456"/>
      <c r="S50" s="452">
        <v>9234.85</v>
      </c>
      <c r="T50" s="452">
        <v>461.75</v>
      </c>
      <c r="U50" s="423"/>
      <c r="V50" s="424">
        <v>2.08</v>
      </c>
      <c r="W50" s="425">
        <v>-0.99550000000000005</v>
      </c>
      <c r="X50" s="453" t="s">
        <v>1774</v>
      </c>
    </row>
    <row r="51" spans="1:24" s="179" customFormat="1" ht="20.100000000000001" customHeight="1">
      <c r="A51" s="65" t="s">
        <v>719</v>
      </c>
      <c r="B51" s="439" t="s">
        <v>1782</v>
      </c>
      <c r="C51" s="439" t="s">
        <v>1758</v>
      </c>
      <c r="D51" s="439" t="s">
        <v>1783</v>
      </c>
      <c r="E51" s="439" t="s">
        <v>1784</v>
      </c>
      <c r="F51" s="439" t="s">
        <v>1773</v>
      </c>
      <c r="G51" s="412" t="s">
        <v>581</v>
      </c>
      <c r="H51" s="442">
        <v>1</v>
      </c>
      <c r="I51" s="445" t="s">
        <v>610</v>
      </c>
      <c r="J51" s="445" t="s">
        <v>610</v>
      </c>
      <c r="K51" s="446" t="s">
        <v>583</v>
      </c>
      <c r="L51" s="440" t="s">
        <v>899</v>
      </c>
      <c r="M51" s="447"/>
      <c r="N51" s="447"/>
      <c r="O51" s="447"/>
      <c r="P51" s="448"/>
      <c r="Q51" s="447"/>
      <c r="R51" s="451"/>
      <c r="S51" s="452">
        <v>7567.18</v>
      </c>
      <c r="T51" s="452">
        <v>378.36</v>
      </c>
      <c r="U51" s="423"/>
      <c r="V51" s="424">
        <v>50</v>
      </c>
      <c r="W51" s="425">
        <v>-0.8679</v>
      </c>
      <c r="X51" s="453" t="s">
        <v>1761</v>
      </c>
    </row>
    <row r="52" spans="1:24" s="179" customFormat="1" ht="20.100000000000001" customHeight="1">
      <c r="A52" s="65" t="s">
        <v>721</v>
      </c>
      <c r="B52" s="439" t="s">
        <v>1785</v>
      </c>
      <c r="C52" s="439" t="s">
        <v>1758</v>
      </c>
      <c r="D52" s="439" t="s">
        <v>1786</v>
      </c>
      <c r="E52" s="439" t="s">
        <v>1787</v>
      </c>
      <c r="F52" s="439" t="s">
        <v>1788</v>
      </c>
      <c r="G52" s="412" t="s">
        <v>581</v>
      </c>
      <c r="H52" s="442">
        <v>1</v>
      </c>
      <c r="I52" s="445" t="s">
        <v>610</v>
      </c>
      <c r="J52" s="445" t="s">
        <v>610</v>
      </c>
      <c r="K52" s="446" t="s">
        <v>583</v>
      </c>
      <c r="L52" s="440" t="s">
        <v>899</v>
      </c>
      <c r="M52" s="447"/>
      <c r="N52" s="447"/>
      <c r="O52" s="447"/>
      <c r="P52" s="448"/>
      <c r="Q52" s="447"/>
      <c r="R52" s="451"/>
      <c r="S52" s="452">
        <v>5205.45</v>
      </c>
      <c r="T52" s="452">
        <v>260.27</v>
      </c>
      <c r="U52" s="423"/>
      <c r="V52" s="424">
        <v>50</v>
      </c>
      <c r="W52" s="425">
        <v>-0.80789999999999995</v>
      </c>
      <c r="X52" s="453" t="s">
        <v>1761</v>
      </c>
    </row>
    <row r="53" spans="1:24" s="179" customFormat="1" ht="20.100000000000001" customHeight="1">
      <c r="A53" s="65" t="s">
        <v>726</v>
      </c>
      <c r="B53" s="439" t="s">
        <v>1789</v>
      </c>
      <c r="C53" s="439" t="s">
        <v>1758</v>
      </c>
      <c r="D53" s="439" t="s">
        <v>1790</v>
      </c>
      <c r="E53" s="439" t="s">
        <v>1791</v>
      </c>
      <c r="F53" s="439"/>
      <c r="G53" s="412" t="s">
        <v>581</v>
      </c>
      <c r="H53" s="442">
        <v>1</v>
      </c>
      <c r="I53" s="445" t="s">
        <v>610</v>
      </c>
      <c r="J53" s="445" t="s">
        <v>610</v>
      </c>
      <c r="K53" s="446" t="s">
        <v>583</v>
      </c>
      <c r="L53" s="440" t="s">
        <v>1792</v>
      </c>
      <c r="M53" s="449"/>
      <c r="N53" s="449"/>
      <c r="O53" s="449">
        <v>1E-3</v>
      </c>
      <c r="P53" s="450"/>
      <c r="Q53" s="449"/>
      <c r="R53" s="456"/>
      <c r="S53" s="452">
        <v>120496.5</v>
      </c>
      <c r="T53" s="452">
        <v>6024.87</v>
      </c>
      <c r="U53" s="423"/>
      <c r="V53" s="424">
        <v>2.08</v>
      </c>
      <c r="W53" s="425">
        <v>-0.99970000000000003</v>
      </c>
      <c r="X53" s="453" t="s">
        <v>1793</v>
      </c>
    </row>
    <row r="54" spans="1:24" s="179" customFormat="1" ht="20.100000000000001" customHeight="1">
      <c r="A54" s="65" t="s">
        <v>728</v>
      </c>
      <c r="B54" s="439" t="s">
        <v>1794</v>
      </c>
      <c r="C54" s="439" t="s">
        <v>1758</v>
      </c>
      <c r="D54" s="439" t="s">
        <v>1795</v>
      </c>
      <c r="E54" s="439" t="s">
        <v>1796</v>
      </c>
      <c r="F54" s="439"/>
      <c r="G54" s="412" t="s">
        <v>581</v>
      </c>
      <c r="H54" s="442">
        <v>1</v>
      </c>
      <c r="I54" s="445" t="s">
        <v>610</v>
      </c>
      <c r="J54" s="445" t="s">
        <v>610</v>
      </c>
      <c r="K54" s="446" t="s">
        <v>583</v>
      </c>
      <c r="L54" s="440" t="s">
        <v>1792</v>
      </c>
      <c r="M54" s="449"/>
      <c r="N54" s="449"/>
      <c r="O54" s="449">
        <v>1E-3</v>
      </c>
      <c r="P54" s="450"/>
      <c r="Q54" s="449"/>
      <c r="R54" s="456"/>
      <c r="S54" s="452">
        <v>4627.07</v>
      </c>
      <c r="T54" s="452">
        <v>231.36</v>
      </c>
      <c r="U54" s="423"/>
      <c r="V54" s="424">
        <v>2.08</v>
      </c>
      <c r="W54" s="425">
        <v>-0.99099999999999999</v>
      </c>
      <c r="X54" s="453" t="s">
        <v>1793</v>
      </c>
    </row>
    <row r="55" spans="1:24" s="179" customFormat="1" ht="20.100000000000001" customHeight="1">
      <c r="A55" s="65" t="s">
        <v>730</v>
      </c>
      <c r="B55" s="439" t="s">
        <v>1797</v>
      </c>
      <c r="C55" s="439" t="s">
        <v>1758</v>
      </c>
      <c r="D55" s="439" t="s">
        <v>1798</v>
      </c>
      <c r="E55" s="439" t="s">
        <v>1799</v>
      </c>
      <c r="F55" s="439"/>
      <c r="G55" s="412" t="s">
        <v>581</v>
      </c>
      <c r="H55" s="442">
        <v>1</v>
      </c>
      <c r="I55" s="445" t="s">
        <v>610</v>
      </c>
      <c r="J55" s="445" t="s">
        <v>610</v>
      </c>
      <c r="K55" s="446" t="s">
        <v>583</v>
      </c>
      <c r="L55" s="440" t="s">
        <v>1792</v>
      </c>
      <c r="M55" s="449"/>
      <c r="N55" s="449"/>
      <c r="O55" s="449">
        <v>1E-3</v>
      </c>
      <c r="P55" s="450"/>
      <c r="Q55" s="449"/>
      <c r="R55" s="456"/>
      <c r="S55" s="452">
        <v>110856.78</v>
      </c>
      <c r="T55" s="452">
        <v>5542.88</v>
      </c>
      <c r="U55" s="423"/>
      <c r="V55" s="424">
        <v>2.08</v>
      </c>
      <c r="W55" s="425">
        <v>-0.99960000000000004</v>
      </c>
      <c r="X55" s="453" t="s">
        <v>1793</v>
      </c>
    </row>
    <row r="56" spans="1:24" s="179" customFormat="1" ht="20.100000000000001" customHeight="1">
      <c r="A56" s="65" t="s">
        <v>732</v>
      </c>
      <c r="B56" s="439" t="s">
        <v>1800</v>
      </c>
      <c r="C56" s="439" t="s">
        <v>1758</v>
      </c>
      <c r="D56" s="439" t="s">
        <v>1801</v>
      </c>
      <c r="E56" s="439" t="s">
        <v>1802</v>
      </c>
      <c r="F56" s="443"/>
      <c r="G56" s="412" t="s">
        <v>581</v>
      </c>
      <c r="H56" s="442">
        <v>1</v>
      </c>
      <c r="I56" s="445" t="s">
        <v>610</v>
      </c>
      <c r="J56" s="445" t="s">
        <v>610</v>
      </c>
      <c r="K56" s="446" t="s">
        <v>583</v>
      </c>
      <c r="L56" s="440" t="s">
        <v>1792</v>
      </c>
      <c r="M56" s="449"/>
      <c r="N56" s="449"/>
      <c r="O56" s="449">
        <v>1E-3</v>
      </c>
      <c r="P56" s="450"/>
      <c r="Q56" s="449"/>
      <c r="R56" s="456"/>
      <c r="S56" s="452">
        <v>65357.3</v>
      </c>
      <c r="T56" s="452">
        <v>3267.89</v>
      </c>
      <c r="U56" s="423"/>
      <c r="V56" s="424">
        <v>2.08</v>
      </c>
      <c r="W56" s="425">
        <v>-0.99939999999999996</v>
      </c>
      <c r="X56" s="453" t="s">
        <v>1793</v>
      </c>
    </row>
    <row r="57" spans="1:24" s="179" customFormat="1" ht="20.100000000000001" customHeight="1">
      <c r="A57" s="65" t="s">
        <v>736</v>
      </c>
      <c r="B57" s="439" t="s">
        <v>1803</v>
      </c>
      <c r="C57" s="439" t="s">
        <v>1758</v>
      </c>
      <c r="D57" s="439" t="s">
        <v>1804</v>
      </c>
      <c r="E57" s="439" t="s">
        <v>1805</v>
      </c>
      <c r="F57" s="443"/>
      <c r="G57" s="412" t="s">
        <v>581</v>
      </c>
      <c r="H57" s="442">
        <v>1</v>
      </c>
      <c r="I57" s="445" t="s">
        <v>610</v>
      </c>
      <c r="J57" s="445" t="s">
        <v>610</v>
      </c>
      <c r="K57" s="446" t="s">
        <v>583</v>
      </c>
      <c r="L57" s="440" t="s">
        <v>1792</v>
      </c>
      <c r="M57" s="449"/>
      <c r="N57" s="449"/>
      <c r="O57" s="449">
        <v>1E-3</v>
      </c>
      <c r="P57" s="450"/>
      <c r="Q57" s="449"/>
      <c r="R57" s="456"/>
      <c r="S57" s="452">
        <v>8675.74</v>
      </c>
      <c r="T57" s="452">
        <v>433.79</v>
      </c>
      <c r="U57" s="423"/>
      <c r="V57" s="424">
        <v>2.08</v>
      </c>
      <c r="W57" s="425">
        <v>-0.99519999999999997</v>
      </c>
      <c r="X57" s="453" t="s">
        <v>1806</v>
      </c>
    </row>
    <row r="58" spans="1:24" s="179" customFormat="1" ht="20.100000000000001" customHeight="1">
      <c r="A58" s="65" t="s">
        <v>740</v>
      </c>
      <c r="B58" s="439" t="s">
        <v>1807</v>
      </c>
      <c r="C58" s="439" t="s">
        <v>1758</v>
      </c>
      <c r="D58" s="439" t="s">
        <v>1808</v>
      </c>
      <c r="E58" s="439" t="s">
        <v>1809</v>
      </c>
      <c r="F58" s="439" t="s">
        <v>1810</v>
      </c>
      <c r="G58" s="412" t="s">
        <v>581</v>
      </c>
      <c r="H58" s="442">
        <v>1</v>
      </c>
      <c r="I58" s="445" t="s">
        <v>610</v>
      </c>
      <c r="J58" s="445" t="s">
        <v>610</v>
      </c>
      <c r="K58" s="446" t="s">
        <v>583</v>
      </c>
      <c r="L58" s="440" t="s">
        <v>1792</v>
      </c>
      <c r="M58" s="447"/>
      <c r="N58" s="447"/>
      <c r="O58" s="447"/>
      <c r="P58" s="448"/>
      <c r="Q58" s="447"/>
      <c r="R58" s="451"/>
      <c r="S58" s="452">
        <v>2795.51</v>
      </c>
      <c r="T58" s="452">
        <v>139.78</v>
      </c>
      <c r="U58" s="423"/>
      <c r="V58" s="424">
        <v>50</v>
      </c>
      <c r="W58" s="425">
        <v>-0.64229999999999998</v>
      </c>
      <c r="X58" s="453" t="s">
        <v>1806</v>
      </c>
    </row>
    <row r="59" spans="1:24" s="179" customFormat="1" ht="20.100000000000001" customHeight="1">
      <c r="A59" s="65" t="s">
        <v>745</v>
      </c>
      <c r="B59" s="439" t="s">
        <v>1811</v>
      </c>
      <c r="C59" s="439" t="s">
        <v>1758</v>
      </c>
      <c r="D59" s="439" t="s">
        <v>1812</v>
      </c>
      <c r="E59" s="439" t="s">
        <v>1813</v>
      </c>
      <c r="F59" s="439"/>
      <c r="G59" s="412" t="s">
        <v>581</v>
      </c>
      <c r="H59" s="442">
        <v>1</v>
      </c>
      <c r="I59" s="445" t="s">
        <v>1756</v>
      </c>
      <c r="J59" s="445" t="s">
        <v>1756</v>
      </c>
      <c r="K59" s="446" t="s">
        <v>583</v>
      </c>
      <c r="L59" s="440" t="s">
        <v>899</v>
      </c>
      <c r="M59" s="447"/>
      <c r="N59" s="447"/>
      <c r="O59" s="447"/>
      <c r="P59" s="448"/>
      <c r="Q59" s="447"/>
      <c r="R59" s="451"/>
      <c r="S59" s="452">
        <v>2554.52</v>
      </c>
      <c r="T59" s="452">
        <v>127.41</v>
      </c>
      <c r="U59" s="423"/>
      <c r="V59" s="424">
        <v>100</v>
      </c>
      <c r="W59" s="425">
        <v>-0.21510000000000001</v>
      </c>
      <c r="X59" s="453"/>
    </row>
    <row r="60" spans="1:24" s="179" customFormat="1" ht="20.100000000000001" customHeight="1">
      <c r="A60" s="65" t="s">
        <v>747</v>
      </c>
      <c r="B60" s="439" t="s">
        <v>1814</v>
      </c>
      <c r="C60" s="439" t="s">
        <v>1758</v>
      </c>
      <c r="D60" s="439" t="s">
        <v>1815</v>
      </c>
      <c r="E60" s="439" t="s">
        <v>1816</v>
      </c>
      <c r="F60" s="439"/>
      <c r="G60" s="412" t="s">
        <v>581</v>
      </c>
      <c r="H60" s="442">
        <v>1</v>
      </c>
      <c r="I60" s="445" t="s">
        <v>1756</v>
      </c>
      <c r="J60" s="445" t="s">
        <v>1756</v>
      </c>
      <c r="K60" s="446" t="s">
        <v>583</v>
      </c>
      <c r="L60" s="440" t="s">
        <v>656</v>
      </c>
      <c r="M60" s="447"/>
      <c r="N60" s="447"/>
      <c r="O60" s="447"/>
      <c r="P60" s="448"/>
      <c r="Q60" s="447"/>
      <c r="R60" s="451"/>
      <c r="S60" s="452">
        <v>4068.13</v>
      </c>
      <c r="T60" s="452">
        <v>202.82</v>
      </c>
      <c r="U60" s="423"/>
      <c r="V60" s="424">
        <v>100</v>
      </c>
      <c r="W60" s="425">
        <v>-0.50700000000000001</v>
      </c>
      <c r="X60" s="453" t="s">
        <v>657</v>
      </c>
    </row>
    <row r="61" spans="1:24" s="179" customFormat="1" ht="20.100000000000001" customHeight="1">
      <c r="A61" s="65" t="s">
        <v>749</v>
      </c>
      <c r="B61" s="439" t="s">
        <v>1817</v>
      </c>
      <c r="C61" s="439" t="s">
        <v>1758</v>
      </c>
      <c r="D61" s="439" t="s">
        <v>1818</v>
      </c>
      <c r="E61" s="439" t="s">
        <v>1819</v>
      </c>
      <c r="F61" s="439" t="s">
        <v>1745</v>
      </c>
      <c r="G61" s="412" t="s">
        <v>581</v>
      </c>
      <c r="H61" s="442">
        <v>1</v>
      </c>
      <c r="I61" s="445" t="s">
        <v>1756</v>
      </c>
      <c r="J61" s="445" t="s">
        <v>1756</v>
      </c>
      <c r="K61" s="446" t="s">
        <v>583</v>
      </c>
      <c r="L61" s="440" t="s">
        <v>656</v>
      </c>
      <c r="M61" s="447"/>
      <c r="N61" s="447"/>
      <c r="O61" s="447"/>
      <c r="P61" s="448"/>
      <c r="Q61" s="447"/>
      <c r="R61" s="451"/>
      <c r="S61" s="452">
        <v>4068.14</v>
      </c>
      <c r="T61" s="452">
        <v>202.83</v>
      </c>
      <c r="U61" s="423"/>
      <c r="V61" s="424">
        <v>100</v>
      </c>
      <c r="W61" s="425">
        <v>-0.50700000000000001</v>
      </c>
      <c r="X61" s="453" t="s">
        <v>657</v>
      </c>
    </row>
    <row r="62" spans="1:24" s="179" customFormat="1" ht="20.100000000000001" customHeight="1">
      <c r="A62" s="65" t="s">
        <v>753</v>
      </c>
      <c r="B62" s="439" t="s">
        <v>1820</v>
      </c>
      <c r="C62" s="439" t="s">
        <v>1758</v>
      </c>
      <c r="D62" s="439" t="s">
        <v>1786</v>
      </c>
      <c r="E62" s="439" t="s">
        <v>1821</v>
      </c>
      <c r="F62" s="439"/>
      <c r="G62" s="412" t="s">
        <v>1822</v>
      </c>
      <c r="H62" s="442">
        <v>1</v>
      </c>
      <c r="I62" s="445" t="s">
        <v>1756</v>
      </c>
      <c r="J62" s="445" t="s">
        <v>1756</v>
      </c>
      <c r="K62" s="446" t="s">
        <v>583</v>
      </c>
      <c r="L62" s="440" t="s">
        <v>656</v>
      </c>
      <c r="M62" s="447"/>
      <c r="N62" s="447"/>
      <c r="O62" s="447"/>
      <c r="P62" s="448"/>
      <c r="Q62" s="447"/>
      <c r="R62" s="451"/>
      <c r="S62" s="452">
        <v>3758.61</v>
      </c>
      <c r="T62" s="452">
        <v>187.88</v>
      </c>
      <c r="U62" s="423"/>
      <c r="V62" s="424">
        <v>50</v>
      </c>
      <c r="W62" s="425">
        <v>-0.7339</v>
      </c>
      <c r="X62" s="453" t="s">
        <v>657</v>
      </c>
    </row>
    <row r="63" spans="1:24" s="179" customFormat="1" ht="20.100000000000001" customHeight="1">
      <c r="A63" s="65" t="s">
        <v>759</v>
      </c>
      <c r="B63" s="439" t="s">
        <v>1823</v>
      </c>
      <c r="C63" s="439" t="s">
        <v>1758</v>
      </c>
      <c r="D63" s="439" t="s">
        <v>1824</v>
      </c>
      <c r="E63" s="439" t="s">
        <v>1825</v>
      </c>
      <c r="F63" s="439"/>
      <c r="G63" s="412" t="s">
        <v>1822</v>
      </c>
      <c r="H63" s="442">
        <v>1</v>
      </c>
      <c r="I63" s="445" t="s">
        <v>1756</v>
      </c>
      <c r="J63" s="445" t="s">
        <v>1756</v>
      </c>
      <c r="K63" s="446" t="s">
        <v>583</v>
      </c>
      <c r="L63" s="440" t="s">
        <v>656</v>
      </c>
      <c r="M63" s="447"/>
      <c r="N63" s="447"/>
      <c r="O63" s="447"/>
      <c r="P63" s="448"/>
      <c r="Q63" s="447"/>
      <c r="R63" s="451"/>
      <c r="S63" s="452">
        <v>2891.91</v>
      </c>
      <c r="T63" s="452">
        <v>144.15</v>
      </c>
      <c r="U63" s="423"/>
      <c r="V63" s="424">
        <v>50</v>
      </c>
      <c r="W63" s="425">
        <v>-0.65310000000000001</v>
      </c>
      <c r="X63" s="454" t="s">
        <v>1769</v>
      </c>
    </row>
    <row r="64" spans="1:24" s="179" customFormat="1" ht="20.100000000000001" customHeight="1">
      <c r="A64" s="65" t="s">
        <v>764</v>
      </c>
      <c r="B64" s="439" t="s">
        <v>1826</v>
      </c>
      <c r="C64" s="439" t="s">
        <v>1758</v>
      </c>
      <c r="D64" s="439" t="s">
        <v>1827</v>
      </c>
      <c r="E64" s="439" t="s">
        <v>1828</v>
      </c>
      <c r="F64" s="439" t="s">
        <v>1829</v>
      </c>
      <c r="G64" s="412" t="s">
        <v>581</v>
      </c>
      <c r="H64" s="442">
        <v>1</v>
      </c>
      <c r="I64" s="445" t="s">
        <v>1756</v>
      </c>
      <c r="J64" s="445" t="s">
        <v>1756</v>
      </c>
      <c r="K64" s="446" t="s">
        <v>583</v>
      </c>
      <c r="L64" s="440" t="s">
        <v>899</v>
      </c>
      <c r="M64" s="447"/>
      <c r="N64" s="447"/>
      <c r="O64" s="447"/>
      <c r="P64" s="448"/>
      <c r="Q64" s="447"/>
      <c r="R64" s="451"/>
      <c r="S64" s="452">
        <v>31811.07</v>
      </c>
      <c r="T64" s="452">
        <v>1587.15</v>
      </c>
      <c r="U64" s="423"/>
      <c r="V64" s="424">
        <v>50</v>
      </c>
      <c r="W64" s="425">
        <v>-0.96850000000000003</v>
      </c>
      <c r="X64" s="453" t="s">
        <v>1761</v>
      </c>
    </row>
    <row r="65" spans="1:24" s="179" customFormat="1" ht="20.100000000000001" customHeight="1">
      <c r="A65" s="65" t="s">
        <v>766</v>
      </c>
      <c r="B65" s="439" t="s">
        <v>1830</v>
      </c>
      <c r="C65" s="439" t="s">
        <v>1758</v>
      </c>
      <c r="D65" s="439" t="s">
        <v>1831</v>
      </c>
      <c r="E65" s="439" t="s">
        <v>1832</v>
      </c>
      <c r="F65" s="439"/>
      <c r="G65" s="412" t="s">
        <v>1822</v>
      </c>
      <c r="H65" s="442">
        <v>1</v>
      </c>
      <c r="I65" s="445" t="s">
        <v>1756</v>
      </c>
      <c r="J65" s="445" t="s">
        <v>1756</v>
      </c>
      <c r="K65" s="446" t="s">
        <v>583</v>
      </c>
      <c r="L65" s="440" t="s">
        <v>899</v>
      </c>
      <c r="M65" s="447"/>
      <c r="N65" s="447"/>
      <c r="O65" s="447"/>
      <c r="P65" s="448"/>
      <c r="Q65" s="447"/>
      <c r="R65" s="451"/>
      <c r="S65" s="452">
        <v>6164.93</v>
      </c>
      <c r="T65" s="452">
        <v>307.41000000000003</v>
      </c>
      <c r="U65" s="423"/>
      <c r="V65" s="424">
        <v>100</v>
      </c>
      <c r="W65" s="425">
        <v>-0.67469999999999997</v>
      </c>
      <c r="X65" s="453" t="s">
        <v>1761</v>
      </c>
    </row>
    <row r="66" spans="1:24" s="179" customFormat="1" ht="20.100000000000001" customHeight="1">
      <c r="A66" s="65" t="s">
        <v>773</v>
      </c>
      <c r="B66" s="439" t="s">
        <v>1833</v>
      </c>
      <c r="C66" s="439" t="s">
        <v>1758</v>
      </c>
      <c r="D66" s="439" t="s">
        <v>1834</v>
      </c>
      <c r="E66" s="439" t="s">
        <v>1835</v>
      </c>
      <c r="F66" s="439"/>
      <c r="G66" s="412" t="s">
        <v>581</v>
      </c>
      <c r="H66" s="442">
        <v>1</v>
      </c>
      <c r="I66" s="445" t="s">
        <v>1756</v>
      </c>
      <c r="J66" s="445" t="s">
        <v>1756</v>
      </c>
      <c r="K66" s="446" t="s">
        <v>583</v>
      </c>
      <c r="L66" s="440" t="s">
        <v>899</v>
      </c>
      <c r="M66" s="447"/>
      <c r="N66" s="447"/>
      <c r="O66" s="447"/>
      <c r="P66" s="448"/>
      <c r="Q66" s="447"/>
      <c r="R66" s="451"/>
      <c r="S66" s="452">
        <v>11121.39</v>
      </c>
      <c r="T66" s="452">
        <v>554.62</v>
      </c>
      <c r="U66" s="423"/>
      <c r="V66" s="424">
        <v>100</v>
      </c>
      <c r="W66" s="425">
        <v>-0.81969999999999998</v>
      </c>
      <c r="X66" s="453" t="s">
        <v>1761</v>
      </c>
    </row>
    <row r="67" spans="1:24" s="179" customFormat="1" ht="20.100000000000001" customHeight="1">
      <c r="A67" s="65" t="s">
        <v>775</v>
      </c>
      <c r="B67" s="457" t="s">
        <v>1836</v>
      </c>
      <c r="C67" s="458" t="s">
        <v>1758</v>
      </c>
      <c r="D67" s="458" t="s">
        <v>1837</v>
      </c>
      <c r="E67" s="458" t="s">
        <v>661</v>
      </c>
      <c r="F67" s="458" t="s">
        <v>1773</v>
      </c>
      <c r="G67" s="412" t="s">
        <v>581</v>
      </c>
      <c r="H67" s="442">
        <v>1</v>
      </c>
      <c r="I67" s="445" t="s">
        <v>1756</v>
      </c>
      <c r="J67" s="445" t="s">
        <v>1756</v>
      </c>
      <c r="K67" s="459" t="s">
        <v>583</v>
      </c>
      <c r="L67" s="459" t="s">
        <v>899</v>
      </c>
      <c r="M67" s="449"/>
      <c r="N67" s="449"/>
      <c r="O67" s="449">
        <v>1E-3</v>
      </c>
      <c r="P67" s="460"/>
      <c r="Q67" s="449"/>
      <c r="R67" s="456"/>
      <c r="S67" s="461">
        <v>3759.49</v>
      </c>
      <c r="T67" s="461">
        <v>187.84</v>
      </c>
      <c r="U67" s="423"/>
      <c r="V67" s="424">
        <v>2.08</v>
      </c>
      <c r="W67" s="425">
        <v>-0.9889</v>
      </c>
      <c r="X67" s="462" t="s">
        <v>1761</v>
      </c>
    </row>
    <row r="68" spans="1:24" s="179" customFormat="1" ht="20.100000000000001" customHeight="1">
      <c r="A68" s="65" t="s">
        <v>778</v>
      </c>
      <c r="B68" s="439" t="s">
        <v>1838</v>
      </c>
      <c r="C68" s="439" t="s">
        <v>1758</v>
      </c>
      <c r="D68" s="439" t="s">
        <v>1839</v>
      </c>
      <c r="E68" s="439" t="s">
        <v>1840</v>
      </c>
      <c r="F68" s="439" t="s">
        <v>1841</v>
      </c>
      <c r="G68" s="412" t="s">
        <v>581</v>
      </c>
      <c r="H68" s="442">
        <v>1</v>
      </c>
      <c r="I68" s="445" t="s">
        <v>1756</v>
      </c>
      <c r="J68" s="445" t="s">
        <v>1756</v>
      </c>
      <c r="K68" s="446" t="s">
        <v>583</v>
      </c>
      <c r="L68" s="440" t="s">
        <v>1792</v>
      </c>
      <c r="M68" s="449"/>
      <c r="N68" s="449"/>
      <c r="O68" s="449">
        <v>1E-3</v>
      </c>
      <c r="P68" s="450"/>
      <c r="Q68" s="449"/>
      <c r="R68" s="456"/>
      <c r="S68" s="452">
        <v>28898.1</v>
      </c>
      <c r="T68" s="452">
        <v>1442.04</v>
      </c>
      <c r="U68" s="423"/>
      <c r="V68" s="424">
        <v>2.08</v>
      </c>
      <c r="W68" s="425">
        <v>-0.99860000000000004</v>
      </c>
      <c r="X68" s="453" t="s">
        <v>1793</v>
      </c>
    </row>
    <row r="69" spans="1:24" s="179" customFormat="1" ht="20.100000000000001" customHeight="1">
      <c r="A69" s="65" t="s">
        <v>781</v>
      </c>
      <c r="B69" s="439" t="s">
        <v>1842</v>
      </c>
      <c r="C69" s="439" t="s">
        <v>1758</v>
      </c>
      <c r="D69" s="439" t="s">
        <v>1843</v>
      </c>
      <c r="E69" s="439" t="s">
        <v>1844</v>
      </c>
      <c r="F69" s="439"/>
      <c r="G69" s="412" t="s">
        <v>581</v>
      </c>
      <c r="H69" s="442">
        <v>1</v>
      </c>
      <c r="I69" s="445" t="s">
        <v>1845</v>
      </c>
      <c r="J69" s="445" t="s">
        <v>1845</v>
      </c>
      <c r="K69" s="446" t="s">
        <v>583</v>
      </c>
      <c r="L69" s="440" t="s">
        <v>1792</v>
      </c>
      <c r="M69" s="447"/>
      <c r="N69" s="447"/>
      <c r="O69" s="447"/>
      <c r="P69" s="448"/>
      <c r="Q69" s="447"/>
      <c r="R69" s="451"/>
      <c r="S69" s="452">
        <v>2700</v>
      </c>
      <c r="T69" s="452">
        <v>135</v>
      </c>
      <c r="U69" s="423"/>
      <c r="V69" s="424">
        <v>50</v>
      </c>
      <c r="W69" s="425">
        <v>-0.62960000000000005</v>
      </c>
      <c r="X69" s="453" t="s">
        <v>1793</v>
      </c>
    </row>
    <row r="70" spans="1:24" s="179" customFormat="1" ht="20.100000000000001" customHeight="1">
      <c r="A70" s="65" t="s">
        <v>783</v>
      </c>
      <c r="B70" s="439" t="s">
        <v>1846</v>
      </c>
      <c r="C70" s="439" t="s">
        <v>1758</v>
      </c>
      <c r="D70" s="439" t="s">
        <v>1815</v>
      </c>
      <c r="E70" s="439" t="s">
        <v>661</v>
      </c>
      <c r="F70" s="439"/>
      <c r="G70" s="412" t="s">
        <v>1822</v>
      </c>
      <c r="H70" s="442">
        <v>1</v>
      </c>
      <c r="I70" s="445" t="s">
        <v>1756</v>
      </c>
      <c r="J70" s="445" t="s">
        <v>1756</v>
      </c>
      <c r="K70" s="446" t="s">
        <v>583</v>
      </c>
      <c r="L70" s="440" t="s">
        <v>899</v>
      </c>
      <c r="M70" s="447"/>
      <c r="N70" s="447"/>
      <c r="O70" s="447"/>
      <c r="P70" s="448"/>
      <c r="Q70" s="447"/>
      <c r="R70" s="451"/>
      <c r="S70" s="452">
        <v>8097.36</v>
      </c>
      <c r="T70" s="452">
        <v>404.07</v>
      </c>
      <c r="U70" s="423"/>
      <c r="V70" s="424">
        <v>100</v>
      </c>
      <c r="W70" s="425">
        <v>-0.75249999999999995</v>
      </c>
      <c r="X70" s="453" t="s">
        <v>1761</v>
      </c>
    </row>
    <row r="71" spans="1:24" s="179" customFormat="1" ht="20.100000000000001" customHeight="1">
      <c r="A71" s="65" t="s">
        <v>786</v>
      </c>
      <c r="B71" s="439" t="s">
        <v>1847</v>
      </c>
      <c r="C71" s="439" t="s">
        <v>1758</v>
      </c>
      <c r="D71" s="439" t="s">
        <v>1771</v>
      </c>
      <c r="E71" s="439" t="s">
        <v>1848</v>
      </c>
      <c r="F71" s="439" t="s">
        <v>1765</v>
      </c>
      <c r="G71" s="412" t="s">
        <v>581</v>
      </c>
      <c r="H71" s="442">
        <v>1</v>
      </c>
      <c r="I71" s="445" t="s">
        <v>1849</v>
      </c>
      <c r="J71" s="445" t="s">
        <v>1849</v>
      </c>
      <c r="K71" s="446" t="s">
        <v>583</v>
      </c>
      <c r="L71" s="440" t="s">
        <v>1792</v>
      </c>
      <c r="M71" s="447"/>
      <c r="N71" s="447"/>
      <c r="O71" s="447"/>
      <c r="P71" s="448"/>
      <c r="Q71" s="447"/>
      <c r="R71" s="451"/>
      <c r="S71" s="452">
        <v>23800</v>
      </c>
      <c r="T71" s="452">
        <v>1190</v>
      </c>
      <c r="U71" s="423"/>
      <c r="V71" s="424">
        <v>50</v>
      </c>
      <c r="W71" s="425">
        <v>-0.95799999999999996</v>
      </c>
      <c r="X71" s="453" t="s">
        <v>1793</v>
      </c>
    </row>
    <row r="72" spans="1:24" s="179" customFormat="1" ht="20.100000000000001" customHeight="1">
      <c r="A72" s="65" t="s">
        <v>791</v>
      </c>
      <c r="B72" s="439" t="s">
        <v>1850</v>
      </c>
      <c r="C72" s="439" t="s">
        <v>1747</v>
      </c>
      <c r="D72" s="439" t="s">
        <v>1747</v>
      </c>
      <c r="E72" s="439" t="s">
        <v>1851</v>
      </c>
      <c r="F72" s="439" t="s">
        <v>1749</v>
      </c>
      <c r="G72" s="412" t="s">
        <v>581</v>
      </c>
      <c r="H72" s="442">
        <v>1</v>
      </c>
      <c r="I72" s="445" t="s">
        <v>1852</v>
      </c>
      <c r="J72" s="445" t="s">
        <v>1852</v>
      </c>
      <c r="K72" s="446" t="s">
        <v>583</v>
      </c>
      <c r="L72" s="440" t="s">
        <v>656</v>
      </c>
      <c r="M72" s="447"/>
      <c r="N72" s="447"/>
      <c r="O72" s="447"/>
      <c r="P72" s="448"/>
      <c r="Q72" s="447"/>
      <c r="R72" s="451"/>
      <c r="S72" s="452">
        <v>5500</v>
      </c>
      <c r="T72" s="452">
        <v>275</v>
      </c>
      <c r="U72" s="423"/>
      <c r="V72" s="424">
        <v>50</v>
      </c>
      <c r="W72" s="425">
        <v>-0.81820000000000004</v>
      </c>
      <c r="X72" s="453" t="s">
        <v>1853</v>
      </c>
    </row>
    <row r="73" spans="1:24" s="179" customFormat="1" ht="20.100000000000001" customHeight="1">
      <c r="A73" s="65" t="s">
        <v>793</v>
      </c>
      <c r="B73" s="439" t="s">
        <v>1854</v>
      </c>
      <c r="C73" s="439" t="s">
        <v>1753</v>
      </c>
      <c r="D73" s="439" t="s">
        <v>1754</v>
      </c>
      <c r="E73" s="439" t="s">
        <v>1855</v>
      </c>
      <c r="F73" s="439"/>
      <c r="G73" s="412" t="s">
        <v>581</v>
      </c>
      <c r="H73" s="442">
        <v>1</v>
      </c>
      <c r="I73" s="445" t="s">
        <v>1756</v>
      </c>
      <c r="J73" s="445" t="s">
        <v>1756</v>
      </c>
      <c r="K73" s="446" t="s">
        <v>583</v>
      </c>
      <c r="L73" s="440" t="s">
        <v>584</v>
      </c>
      <c r="M73" s="447"/>
      <c r="N73" s="447"/>
      <c r="O73" s="447"/>
      <c r="P73" s="448"/>
      <c r="Q73" s="447"/>
      <c r="R73" s="451"/>
      <c r="S73" s="452">
        <v>2451.96</v>
      </c>
      <c r="T73" s="452">
        <v>122.6</v>
      </c>
      <c r="U73" s="423"/>
      <c r="V73" s="424">
        <v>50</v>
      </c>
      <c r="W73" s="425">
        <v>-0.59219999999999995</v>
      </c>
      <c r="X73" s="453" t="s">
        <v>1856</v>
      </c>
    </row>
    <row r="74" spans="1:24" s="179" customFormat="1" ht="20.100000000000001" customHeight="1">
      <c r="A74" s="65" t="s">
        <v>795</v>
      </c>
      <c r="B74" s="439" t="s">
        <v>1857</v>
      </c>
      <c r="C74" s="439" t="s">
        <v>1858</v>
      </c>
      <c r="D74" s="439" t="s">
        <v>1859</v>
      </c>
      <c r="E74" s="439" t="s">
        <v>1860</v>
      </c>
      <c r="F74" s="439" t="s">
        <v>1861</v>
      </c>
      <c r="G74" s="412" t="s">
        <v>581</v>
      </c>
      <c r="H74" s="442">
        <v>1</v>
      </c>
      <c r="I74" s="445" t="s">
        <v>1213</v>
      </c>
      <c r="J74" s="445" t="s">
        <v>1213</v>
      </c>
      <c r="K74" s="446" t="s">
        <v>583</v>
      </c>
      <c r="L74" s="440" t="s">
        <v>584</v>
      </c>
      <c r="M74" s="449"/>
      <c r="N74" s="449"/>
      <c r="O74" s="449">
        <v>1E-3</v>
      </c>
      <c r="P74" s="450"/>
      <c r="Q74" s="449"/>
      <c r="R74" s="456"/>
      <c r="S74" s="452">
        <v>9200</v>
      </c>
      <c r="T74" s="452">
        <v>460</v>
      </c>
      <c r="U74" s="423"/>
      <c r="V74" s="424">
        <v>2.08</v>
      </c>
      <c r="W74" s="425">
        <v>-0.99550000000000005</v>
      </c>
      <c r="X74" s="453" t="s">
        <v>1862</v>
      </c>
    </row>
    <row r="75" spans="1:24" s="179" customFormat="1" ht="20.100000000000001" customHeight="1">
      <c r="A75" s="65" t="s">
        <v>797</v>
      </c>
      <c r="B75" s="439" t="s">
        <v>1863</v>
      </c>
      <c r="C75" s="439" t="s">
        <v>1747</v>
      </c>
      <c r="D75" s="439" t="s">
        <v>1747</v>
      </c>
      <c r="E75" s="439" t="s">
        <v>1864</v>
      </c>
      <c r="F75" s="439" t="s">
        <v>1861</v>
      </c>
      <c r="G75" s="412" t="s">
        <v>581</v>
      </c>
      <c r="H75" s="442">
        <v>1</v>
      </c>
      <c r="I75" s="445" t="s">
        <v>1239</v>
      </c>
      <c r="J75" s="445" t="s">
        <v>1239</v>
      </c>
      <c r="K75" s="446" t="s">
        <v>583</v>
      </c>
      <c r="L75" s="440" t="s">
        <v>662</v>
      </c>
      <c r="M75" s="447"/>
      <c r="N75" s="447"/>
      <c r="O75" s="447"/>
      <c r="P75" s="448"/>
      <c r="Q75" s="447"/>
      <c r="R75" s="451"/>
      <c r="S75" s="452">
        <v>13900</v>
      </c>
      <c r="T75" s="452">
        <v>695</v>
      </c>
      <c r="U75" s="423"/>
      <c r="V75" s="424">
        <v>50</v>
      </c>
      <c r="W75" s="425">
        <v>-0.92810000000000004</v>
      </c>
      <c r="X75" s="453" t="s">
        <v>1865</v>
      </c>
    </row>
    <row r="76" spans="1:24" s="179" customFormat="1" ht="20.100000000000001" customHeight="1">
      <c r="A76" s="65" t="s">
        <v>801</v>
      </c>
      <c r="B76" s="439" t="s">
        <v>1866</v>
      </c>
      <c r="C76" s="439" t="s">
        <v>1747</v>
      </c>
      <c r="D76" s="439" t="s">
        <v>1747</v>
      </c>
      <c r="E76" s="439" t="s">
        <v>1864</v>
      </c>
      <c r="F76" s="443"/>
      <c r="G76" s="412" t="s">
        <v>581</v>
      </c>
      <c r="H76" s="442">
        <v>1</v>
      </c>
      <c r="I76" s="445" t="s">
        <v>1239</v>
      </c>
      <c r="J76" s="445" t="s">
        <v>1239</v>
      </c>
      <c r="K76" s="446" t="s">
        <v>583</v>
      </c>
      <c r="L76" s="440" t="s">
        <v>662</v>
      </c>
      <c r="M76" s="447"/>
      <c r="N76" s="447"/>
      <c r="O76" s="447"/>
      <c r="P76" s="448"/>
      <c r="Q76" s="447"/>
      <c r="R76" s="451"/>
      <c r="S76" s="452">
        <v>13900</v>
      </c>
      <c r="T76" s="452">
        <v>695</v>
      </c>
      <c r="U76" s="423"/>
      <c r="V76" s="424">
        <v>50</v>
      </c>
      <c r="W76" s="425">
        <v>-0.92810000000000004</v>
      </c>
      <c r="X76" s="453" t="s">
        <v>1865</v>
      </c>
    </row>
    <row r="77" spans="1:24" s="179" customFormat="1" ht="20.100000000000001" customHeight="1">
      <c r="A77" s="65" t="s">
        <v>805</v>
      </c>
      <c r="B77" s="439" t="s">
        <v>1867</v>
      </c>
      <c r="C77" s="439" t="s">
        <v>1747</v>
      </c>
      <c r="D77" s="439" t="s">
        <v>1747</v>
      </c>
      <c r="E77" s="439" t="s">
        <v>1868</v>
      </c>
      <c r="F77" s="439" t="s">
        <v>1869</v>
      </c>
      <c r="G77" s="412" t="s">
        <v>1822</v>
      </c>
      <c r="H77" s="442">
        <v>1</v>
      </c>
      <c r="I77" s="445" t="s">
        <v>1870</v>
      </c>
      <c r="J77" s="445" t="s">
        <v>1870</v>
      </c>
      <c r="K77" s="446" t="s">
        <v>583</v>
      </c>
      <c r="L77" s="440" t="s">
        <v>662</v>
      </c>
      <c r="M77" s="447"/>
      <c r="N77" s="447"/>
      <c r="O77" s="447"/>
      <c r="P77" s="448"/>
      <c r="Q77" s="447"/>
      <c r="R77" s="451"/>
      <c r="S77" s="452">
        <v>12370</v>
      </c>
      <c r="T77" s="452">
        <v>618.5</v>
      </c>
      <c r="U77" s="423"/>
      <c r="V77" s="424">
        <v>50</v>
      </c>
      <c r="W77" s="425">
        <v>-0.91920000000000002</v>
      </c>
      <c r="X77" s="453" t="s">
        <v>1865</v>
      </c>
    </row>
    <row r="78" spans="1:24" s="179" customFormat="1" ht="20.100000000000001" customHeight="1">
      <c r="A78" s="65" t="s">
        <v>809</v>
      </c>
      <c r="B78" s="439" t="s">
        <v>1871</v>
      </c>
      <c r="C78" s="439" t="s">
        <v>1753</v>
      </c>
      <c r="D78" s="439" t="s">
        <v>1754</v>
      </c>
      <c r="E78" s="439" t="s">
        <v>1872</v>
      </c>
      <c r="F78" s="439" t="s">
        <v>1873</v>
      </c>
      <c r="G78" s="412" t="s">
        <v>581</v>
      </c>
      <c r="H78" s="442">
        <v>1</v>
      </c>
      <c r="I78" s="445" t="s">
        <v>1453</v>
      </c>
      <c r="J78" s="445" t="s">
        <v>1453</v>
      </c>
      <c r="K78" s="446" t="s">
        <v>583</v>
      </c>
      <c r="L78" s="440" t="s">
        <v>662</v>
      </c>
      <c r="M78" s="447"/>
      <c r="N78" s="447"/>
      <c r="O78" s="447"/>
      <c r="P78" s="448"/>
      <c r="Q78" s="447"/>
      <c r="R78" s="451"/>
      <c r="S78" s="452">
        <v>3100</v>
      </c>
      <c r="T78" s="452">
        <v>155</v>
      </c>
      <c r="U78" s="423"/>
      <c r="V78" s="424">
        <v>50</v>
      </c>
      <c r="W78" s="425">
        <v>-0.6774</v>
      </c>
      <c r="X78" s="453" t="s">
        <v>1865</v>
      </c>
    </row>
    <row r="79" spans="1:24" s="179" customFormat="1" ht="20.100000000000001" customHeight="1">
      <c r="A79" s="65" t="s">
        <v>812</v>
      </c>
      <c r="B79" s="439" t="s">
        <v>1874</v>
      </c>
      <c r="C79" s="439" t="s">
        <v>1758</v>
      </c>
      <c r="D79" s="439" t="s">
        <v>1831</v>
      </c>
      <c r="E79" s="439" t="s">
        <v>1875</v>
      </c>
      <c r="F79" s="439" t="s">
        <v>1876</v>
      </c>
      <c r="G79" s="412" t="s">
        <v>581</v>
      </c>
      <c r="H79" s="442">
        <v>1</v>
      </c>
      <c r="I79" s="445" t="s">
        <v>1877</v>
      </c>
      <c r="J79" s="445" t="s">
        <v>1877</v>
      </c>
      <c r="K79" s="446" t="s">
        <v>583</v>
      </c>
      <c r="L79" s="440" t="s">
        <v>662</v>
      </c>
      <c r="M79" s="447"/>
      <c r="N79" s="447"/>
      <c r="O79" s="447"/>
      <c r="P79" s="448"/>
      <c r="Q79" s="447"/>
      <c r="R79" s="451"/>
      <c r="S79" s="452">
        <v>7490</v>
      </c>
      <c r="T79" s="452">
        <v>374.5</v>
      </c>
      <c r="U79" s="423"/>
      <c r="V79" s="424">
        <v>100</v>
      </c>
      <c r="W79" s="425">
        <v>-0.73299999999999998</v>
      </c>
      <c r="X79" s="453" t="s">
        <v>1865</v>
      </c>
    </row>
    <row r="80" spans="1:24" s="179" customFormat="1" ht="20.100000000000001" customHeight="1">
      <c r="A80" s="65" t="s">
        <v>815</v>
      </c>
      <c r="B80" s="439" t="s">
        <v>1878</v>
      </c>
      <c r="C80" s="439" t="s">
        <v>1858</v>
      </c>
      <c r="D80" s="439" t="s">
        <v>1879</v>
      </c>
      <c r="E80" s="439" t="s">
        <v>661</v>
      </c>
      <c r="F80" s="439" t="s">
        <v>1765</v>
      </c>
      <c r="G80" s="412" t="s">
        <v>581</v>
      </c>
      <c r="H80" s="442">
        <v>1</v>
      </c>
      <c r="I80" s="445" t="s">
        <v>1756</v>
      </c>
      <c r="J80" s="445" t="s">
        <v>1756</v>
      </c>
      <c r="K80" s="446" t="s">
        <v>583</v>
      </c>
      <c r="L80" s="440" t="s">
        <v>662</v>
      </c>
      <c r="M80" s="449"/>
      <c r="N80" s="449"/>
      <c r="O80" s="449"/>
      <c r="P80" s="450"/>
      <c r="Q80" s="449"/>
      <c r="R80" s="456"/>
      <c r="S80" s="452">
        <v>2802.24</v>
      </c>
      <c r="T80" s="452">
        <v>139.87</v>
      </c>
      <c r="U80" s="423"/>
      <c r="V80" s="424">
        <v>0</v>
      </c>
      <c r="W80" s="425">
        <v>-1</v>
      </c>
      <c r="X80" s="463" t="s">
        <v>1880</v>
      </c>
    </row>
    <row r="81" spans="1:24" s="179" customFormat="1" ht="20.100000000000001" customHeight="1">
      <c r="A81" s="65" t="s">
        <v>817</v>
      </c>
      <c r="B81" s="439" t="s">
        <v>1881</v>
      </c>
      <c r="C81" s="439" t="s">
        <v>1747</v>
      </c>
      <c r="D81" s="439" t="s">
        <v>1747</v>
      </c>
      <c r="E81" s="439" t="s">
        <v>1882</v>
      </c>
      <c r="F81" s="439" t="s">
        <v>1883</v>
      </c>
      <c r="G81" s="412" t="s">
        <v>1822</v>
      </c>
      <c r="H81" s="442">
        <v>1</v>
      </c>
      <c r="I81" s="445" t="s">
        <v>1870</v>
      </c>
      <c r="J81" s="445" t="s">
        <v>1870</v>
      </c>
      <c r="K81" s="446" t="s">
        <v>583</v>
      </c>
      <c r="L81" s="440" t="s">
        <v>1884</v>
      </c>
      <c r="M81" s="447"/>
      <c r="N81" s="447"/>
      <c r="O81" s="447"/>
      <c r="P81" s="448"/>
      <c r="Q81" s="447"/>
      <c r="R81" s="451"/>
      <c r="S81" s="452">
        <v>9294.48</v>
      </c>
      <c r="T81" s="452">
        <v>464.71</v>
      </c>
      <c r="U81" s="423"/>
      <c r="V81" s="424">
        <v>50</v>
      </c>
      <c r="W81" s="425">
        <v>-0.89239999999999997</v>
      </c>
      <c r="X81" s="453" t="s">
        <v>1885</v>
      </c>
    </row>
    <row r="82" spans="1:24" s="179" customFormat="1" ht="20.100000000000001" customHeight="1">
      <c r="A82" s="65" t="s">
        <v>821</v>
      </c>
      <c r="B82" s="439" t="s">
        <v>1886</v>
      </c>
      <c r="C82" s="439" t="s">
        <v>1747</v>
      </c>
      <c r="D82" s="439" t="s">
        <v>1747</v>
      </c>
      <c r="E82" s="439" t="s">
        <v>1887</v>
      </c>
      <c r="F82" s="439" t="s">
        <v>1883</v>
      </c>
      <c r="G82" s="412" t="s">
        <v>581</v>
      </c>
      <c r="H82" s="442">
        <v>1</v>
      </c>
      <c r="I82" s="445" t="s">
        <v>1888</v>
      </c>
      <c r="J82" s="445" t="s">
        <v>1888</v>
      </c>
      <c r="K82" s="446" t="s">
        <v>583</v>
      </c>
      <c r="L82" s="440" t="s">
        <v>1005</v>
      </c>
      <c r="M82" s="447"/>
      <c r="N82" s="447"/>
      <c r="O82" s="447"/>
      <c r="P82" s="448"/>
      <c r="Q82" s="447"/>
      <c r="R82" s="451"/>
      <c r="S82" s="452">
        <v>6966.81</v>
      </c>
      <c r="T82" s="452">
        <v>348.33</v>
      </c>
      <c r="U82" s="423"/>
      <c r="V82" s="424">
        <v>50</v>
      </c>
      <c r="W82" s="425">
        <v>-0.85650000000000004</v>
      </c>
      <c r="X82" s="453" t="s">
        <v>1889</v>
      </c>
    </row>
    <row r="83" spans="1:24" s="179" customFormat="1" ht="20.100000000000001" customHeight="1">
      <c r="A83" s="65" t="s">
        <v>825</v>
      </c>
      <c r="B83" s="439" t="s">
        <v>1890</v>
      </c>
      <c r="C83" s="439" t="s">
        <v>1753</v>
      </c>
      <c r="D83" s="439" t="s">
        <v>1754</v>
      </c>
      <c r="E83" s="439" t="s">
        <v>1891</v>
      </c>
      <c r="F83" s="439" t="s">
        <v>1883</v>
      </c>
      <c r="G83" s="412" t="s">
        <v>1822</v>
      </c>
      <c r="H83" s="442">
        <v>1</v>
      </c>
      <c r="I83" s="445" t="s">
        <v>1892</v>
      </c>
      <c r="J83" s="445" t="s">
        <v>1892</v>
      </c>
      <c r="K83" s="446" t="s">
        <v>583</v>
      </c>
      <c r="L83" s="440" t="s">
        <v>1005</v>
      </c>
      <c r="M83" s="447"/>
      <c r="N83" s="447"/>
      <c r="O83" s="447"/>
      <c r="P83" s="448"/>
      <c r="Q83" s="447"/>
      <c r="R83" s="451"/>
      <c r="S83" s="452">
        <v>5900</v>
      </c>
      <c r="T83" s="452">
        <v>295</v>
      </c>
      <c r="U83" s="423"/>
      <c r="V83" s="424">
        <v>50</v>
      </c>
      <c r="W83" s="425">
        <v>-0.83050000000000002</v>
      </c>
      <c r="X83" s="453" t="s">
        <v>1893</v>
      </c>
    </row>
    <row r="84" spans="1:24" s="179" customFormat="1" ht="20.100000000000001" customHeight="1">
      <c r="A84" s="65" t="s">
        <v>829</v>
      </c>
      <c r="B84" s="439" t="s">
        <v>1894</v>
      </c>
      <c r="C84" s="439" t="s">
        <v>1753</v>
      </c>
      <c r="D84" s="439" t="s">
        <v>1754</v>
      </c>
      <c r="E84" s="439" t="s">
        <v>1895</v>
      </c>
      <c r="F84" s="439" t="s">
        <v>1883</v>
      </c>
      <c r="G84" s="412" t="s">
        <v>581</v>
      </c>
      <c r="H84" s="442">
        <v>1</v>
      </c>
      <c r="I84" s="445" t="s">
        <v>1756</v>
      </c>
      <c r="J84" s="445" t="s">
        <v>1756</v>
      </c>
      <c r="K84" s="446" t="s">
        <v>583</v>
      </c>
      <c r="L84" s="440" t="s">
        <v>1005</v>
      </c>
      <c r="M84" s="447"/>
      <c r="N84" s="447"/>
      <c r="O84" s="447"/>
      <c r="P84" s="448"/>
      <c r="Q84" s="447"/>
      <c r="R84" s="451"/>
      <c r="S84" s="452">
        <v>2451.96</v>
      </c>
      <c r="T84" s="452">
        <v>122.6</v>
      </c>
      <c r="U84" s="423"/>
      <c r="V84" s="424">
        <v>50</v>
      </c>
      <c r="W84" s="425">
        <v>-0.59219999999999995</v>
      </c>
      <c r="X84" s="453" t="s">
        <v>1893</v>
      </c>
    </row>
    <row r="85" spans="1:24" s="179" customFormat="1" ht="20.100000000000001" customHeight="1">
      <c r="A85" s="65" t="s">
        <v>835</v>
      </c>
      <c r="B85" s="439" t="s">
        <v>1896</v>
      </c>
      <c r="C85" s="439" t="s">
        <v>1753</v>
      </c>
      <c r="D85" s="439" t="s">
        <v>1754</v>
      </c>
      <c r="E85" s="439" t="s">
        <v>1895</v>
      </c>
      <c r="F85" s="439" t="s">
        <v>1883</v>
      </c>
      <c r="G85" s="412" t="s">
        <v>581</v>
      </c>
      <c r="H85" s="442">
        <v>1</v>
      </c>
      <c r="I85" s="445" t="s">
        <v>1877</v>
      </c>
      <c r="J85" s="445" t="s">
        <v>1877</v>
      </c>
      <c r="K85" s="446" t="s">
        <v>583</v>
      </c>
      <c r="L85" s="440" t="s">
        <v>1005</v>
      </c>
      <c r="M85" s="447"/>
      <c r="N85" s="447"/>
      <c r="O85" s="447"/>
      <c r="P85" s="448"/>
      <c r="Q85" s="447"/>
      <c r="R85" s="451"/>
      <c r="S85" s="452">
        <v>4120</v>
      </c>
      <c r="T85" s="452">
        <v>206</v>
      </c>
      <c r="U85" s="423"/>
      <c r="V85" s="424">
        <v>50</v>
      </c>
      <c r="W85" s="425">
        <v>-0.75729999999999997</v>
      </c>
      <c r="X85" s="453" t="s">
        <v>1897</v>
      </c>
    </row>
    <row r="86" spans="1:24" s="179" customFormat="1" ht="20.100000000000001" customHeight="1">
      <c r="A86" s="65" t="s">
        <v>838</v>
      </c>
      <c r="B86" s="439" t="s">
        <v>1898</v>
      </c>
      <c r="C86" s="439" t="s">
        <v>1758</v>
      </c>
      <c r="D86" s="439" t="s">
        <v>1831</v>
      </c>
      <c r="E86" s="439" t="s">
        <v>1899</v>
      </c>
      <c r="F86" s="439" t="s">
        <v>1900</v>
      </c>
      <c r="G86" s="412" t="s">
        <v>581</v>
      </c>
      <c r="H86" s="442">
        <v>1</v>
      </c>
      <c r="I86" s="445" t="s">
        <v>1756</v>
      </c>
      <c r="J86" s="445" t="s">
        <v>1756</v>
      </c>
      <c r="K86" s="446" t="s">
        <v>583</v>
      </c>
      <c r="L86" s="440" t="s">
        <v>1005</v>
      </c>
      <c r="M86" s="447"/>
      <c r="N86" s="447"/>
      <c r="O86" s="447"/>
      <c r="P86" s="448"/>
      <c r="Q86" s="447"/>
      <c r="R86" s="451"/>
      <c r="S86" s="452">
        <v>5928.49</v>
      </c>
      <c r="T86" s="452">
        <v>295.64</v>
      </c>
      <c r="U86" s="423"/>
      <c r="V86" s="424">
        <v>100</v>
      </c>
      <c r="W86" s="425">
        <v>-0.66180000000000005</v>
      </c>
      <c r="X86" s="453" t="s">
        <v>1901</v>
      </c>
    </row>
    <row r="87" spans="1:24" s="179" customFormat="1" ht="20.100000000000001" customHeight="1">
      <c r="A87" s="65" t="s">
        <v>841</v>
      </c>
      <c r="B87" s="439" t="s">
        <v>1902</v>
      </c>
      <c r="C87" s="439" t="s">
        <v>1747</v>
      </c>
      <c r="D87" s="439" t="s">
        <v>1747</v>
      </c>
      <c r="E87" s="439" t="s">
        <v>1903</v>
      </c>
      <c r="F87" s="443"/>
      <c r="G87" s="412" t="s">
        <v>581</v>
      </c>
      <c r="H87" s="442">
        <v>1</v>
      </c>
      <c r="I87" s="445" t="s">
        <v>1904</v>
      </c>
      <c r="J87" s="445" t="s">
        <v>1904</v>
      </c>
      <c r="K87" s="446" t="s">
        <v>583</v>
      </c>
      <c r="L87" s="440" t="s">
        <v>584</v>
      </c>
      <c r="M87" s="447"/>
      <c r="N87" s="447"/>
      <c r="O87" s="447"/>
      <c r="P87" s="448"/>
      <c r="Q87" s="447"/>
      <c r="R87" s="451"/>
      <c r="S87" s="452">
        <v>5400</v>
      </c>
      <c r="T87" s="452">
        <v>270</v>
      </c>
      <c r="U87" s="423"/>
      <c r="V87" s="424">
        <v>50</v>
      </c>
      <c r="W87" s="425">
        <v>-0.81479999999999997</v>
      </c>
      <c r="X87" s="453" t="s">
        <v>1905</v>
      </c>
    </row>
    <row r="88" spans="1:24" s="179" customFormat="1" ht="20.100000000000001" customHeight="1">
      <c r="A88" s="65" t="s">
        <v>844</v>
      </c>
      <c r="B88" s="439" t="s">
        <v>1906</v>
      </c>
      <c r="C88" s="439" t="s">
        <v>1747</v>
      </c>
      <c r="D88" s="439" t="s">
        <v>1747</v>
      </c>
      <c r="E88" s="439" t="s">
        <v>1851</v>
      </c>
      <c r="F88" s="439" t="s">
        <v>1907</v>
      </c>
      <c r="G88" s="412" t="s">
        <v>581</v>
      </c>
      <c r="H88" s="442">
        <v>1</v>
      </c>
      <c r="I88" s="445" t="s">
        <v>1908</v>
      </c>
      <c r="J88" s="445" t="s">
        <v>1908</v>
      </c>
      <c r="K88" s="446" t="s">
        <v>583</v>
      </c>
      <c r="L88" s="440" t="s">
        <v>584</v>
      </c>
      <c r="M88" s="447"/>
      <c r="N88" s="447"/>
      <c r="O88" s="447"/>
      <c r="P88" s="448"/>
      <c r="Q88" s="447"/>
      <c r="R88" s="451"/>
      <c r="S88" s="452">
        <v>5500</v>
      </c>
      <c r="T88" s="452">
        <v>275</v>
      </c>
      <c r="U88" s="423"/>
      <c r="V88" s="424">
        <v>50</v>
      </c>
      <c r="W88" s="425">
        <v>-0.81820000000000004</v>
      </c>
      <c r="X88" s="453" t="s">
        <v>1856</v>
      </c>
    </row>
    <row r="89" spans="1:24" s="179" customFormat="1" ht="20.100000000000001" customHeight="1">
      <c r="A89" s="65" t="s">
        <v>847</v>
      </c>
      <c r="B89" s="439" t="s">
        <v>1909</v>
      </c>
      <c r="C89" s="439" t="s">
        <v>1747</v>
      </c>
      <c r="D89" s="439" t="s">
        <v>1747</v>
      </c>
      <c r="E89" s="439" t="s">
        <v>1851</v>
      </c>
      <c r="F89" s="439" t="s">
        <v>1910</v>
      </c>
      <c r="G89" s="412" t="s">
        <v>581</v>
      </c>
      <c r="H89" s="442">
        <v>1</v>
      </c>
      <c r="I89" s="445" t="s">
        <v>1908</v>
      </c>
      <c r="J89" s="445" t="s">
        <v>1908</v>
      </c>
      <c r="K89" s="446" t="s">
        <v>583</v>
      </c>
      <c r="L89" s="440" t="s">
        <v>584</v>
      </c>
      <c r="M89" s="447"/>
      <c r="N89" s="447"/>
      <c r="O89" s="447"/>
      <c r="P89" s="448"/>
      <c r="Q89" s="447"/>
      <c r="R89" s="451"/>
      <c r="S89" s="452">
        <v>5500</v>
      </c>
      <c r="T89" s="452">
        <v>275</v>
      </c>
      <c r="U89" s="423"/>
      <c r="V89" s="424">
        <v>50</v>
      </c>
      <c r="W89" s="425">
        <v>-0.81820000000000004</v>
      </c>
      <c r="X89" s="453" t="s">
        <v>1856</v>
      </c>
    </row>
    <row r="90" spans="1:24" s="179" customFormat="1" ht="20.100000000000001" customHeight="1">
      <c r="A90" s="65" t="s">
        <v>850</v>
      </c>
      <c r="B90" s="439" t="s">
        <v>1911</v>
      </c>
      <c r="C90" s="439" t="s">
        <v>1747</v>
      </c>
      <c r="D90" s="439" t="s">
        <v>1747</v>
      </c>
      <c r="E90" s="439" t="s">
        <v>1851</v>
      </c>
      <c r="F90" s="439" t="s">
        <v>1912</v>
      </c>
      <c r="G90" s="412" t="s">
        <v>581</v>
      </c>
      <c r="H90" s="442">
        <v>1</v>
      </c>
      <c r="I90" s="445" t="s">
        <v>1908</v>
      </c>
      <c r="J90" s="445" t="s">
        <v>1908</v>
      </c>
      <c r="K90" s="446" t="s">
        <v>583</v>
      </c>
      <c r="L90" s="440" t="s">
        <v>584</v>
      </c>
      <c r="M90" s="447"/>
      <c r="N90" s="447"/>
      <c r="O90" s="447"/>
      <c r="P90" s="448"/>
      <c r="Q90" s="447"/>
      <c r="R90" s="451"/>
      <c r="S90" s="452">
        <v>5500</v>
      </c>
      <c r="T90" s="452">
        <v>275</v>
      </c>
      <c r="U90" s="423"/>
      <c r="V90" s="424">
        <v>50</v>
      </c>
      <c r="W90" s="425">
        <v>-0.81820000000000004</v>
      </c>
      <c r="X90" s="453" t="s">
        <v>1905</v>
      </c>
    </row>
    <row r="91" spans="1:24" s="179" customFormat="1" ht="20.100000000000001" customHeight="1">
      <c r="A91" s="65" t="s">
        <v>853</v>
      </c>
      <c r="B91" s="439" t="s">
        <v>1913</v>
      </c>
      <c r="C91" s="439" t="s">
        <v>1747</v>
      </c>
      <c r="D91" s="439" t="s">
        <v>1747</v>
      </c>
      <c r="E91" s="439" t="s">
        <v>1914</v>
      </c>
      <c r="F91" s="439" t="s">
        <v>1915</v>
      </c>
      <c r="G91" s="412" t="s">
        <v>1822</v>
      </c>
      <c r="H91" s="442">
        <v>1</v>
      </c>
      <c r="I91" s="445" t="s">
        <v>1750</v>
      </c>
      <c r="J91" s="445" t="s">
        <v>1750</v>
      </c>
      <c r="K91" s="446" t="s">
        <v>583</v>
      </c>
      <c r="L91" s="440" t="s">
        <v>1401</v>
      </c>
      <c r="M91" s="447"/>
      <c r="N91" s="447"/>
      <c r="O91" s="447"/>
      <c r="P91" s="448"/>
      <c r="Q91" s="447"/>
      <c r="R91" s="451"/>
      <c r="S91" s="452">
        <v>5750</v>
      </c>
      <c r="T91" s="452">
        <v>287.5</v>
      </c>
      <c r="U91" s="423"/>
      <c r="V91" s="424">
        <v>50</v>
      </c>
      <c r="W91" s="425">
        <v>-0.82609999999999995</v>
      </c>
      <c r="X91" s="453" t="s">
        <v>1856</v>
      </c>
    </row>
    <row r="92" spans="1:24" s="179" customFormat="1" ht="20.100000000000001" customHeight="1">
      <c r="A92" s="65" t="s">
        <v>856</v>
      </c>
      <c r="B92" s="439" t="s">
        <v>1916</v>
      </c>
      <c r="C92" s="439" t="s">
        <v>1747</v>
      </c>
      <c r="D92" s="439" t="s">
        <v>1747</v>
      </c>
      <c r="E92" s="439" t="s">
        <v>1914</v>
      </c>
      <c r="F92" s="439"/>
      <c r="G92" s="412" t="s">
        <v>581</v>
      </c>
      <c r="H92" s="442">
        <v>1</v>
      </c>
      <c r="I92" s="445" t="s">
        <v>1750</v>
      </c>
      <c r="J92" s="445" t="s">
        <v>1750</v>
      </c>
      <c r="K92" s="446" t="s">
        <v>583</v>
      </c>
      <c r="L92" s="440" t="s">
        <v>1401</v>
      </c>
      <c r="M92" s="447"/>
      <c r="N92" s="447"/>
      <c r="O92" s="447"/>
      <c r="P92" s="448"/>
      <c r="Q92" s="447"/>
      <c r="R92" s="451"/>
      <c r="S92" s="452">
        <v>5750</v>
      </c>
      <c r="T92" s="452">
        <v>287.5</v>
      </c>
      <c r="U92" s="423"/>
      <c r="V92" s="424">
        <v>50</v>
      </c>
      <c r="W92" s="425">
        <v>-0.82609999999999995</v>
      </c>
      <c r="X92" s="453" t="s">
        <v>1917</v>
      </c>
    </row>
    <row r="93" spans="1:24" s="179" customFormat="1" ht="20.100000000000001" customHeight="1">
      <c r="A93" s="65" t="s">
        <v>859</v>
      </c>
      <c r="B93" s="439" t="s">
        <v>1918</v>
      </c>
      <c r="C93" s="439" t="s">
        <v>1753</v>
      </c>
      <c r="D93" s="439" t="s">
        <v>1754</v>
      </c>
      <c r="E93" s="439" t="s">
        <v>1919</v>
      </c>
      <c r="F93" s="439"/>
      <c r="G93" s="412" t="s">
        <v>581</v>
      </c>
      <c r="H93" s="442">
        <v>1</v>
      </c>
      <c r="I93" s="445" t="s">
        <v>1920</v>
      </c>
      <c r="J93" s="445" t="s">
        <v>1920</v>
      </c>
      <c r="K93" s="446" t="s">
        <v>583</v>
      </c>
      <c r="L93" s="440" t="s">
        <v>1792</v>
      </c>
      <c r="M93" s="447"/>
      <c r="N93" s="447"/>
      <c r="O93" s="447"/>
      <c r="P93" s="448"/>
      <c r="Q93" s="447"/>
      <c r="R93" s="451"/>
      <c r="S93" s="452">
        <v>3460</v>
      </c>
      <c r="T93" s="452">
        <v>173</v>
      </c>
      <c r="U93" s="423"/>
      <c r="V93" s="424">
        <v>50</v>
      </c>
      <c r="W93" s="425">
        <v>-0.71099999999999997</v>
      </c>
      <c r="X93" s="453" t="s">
        <v>1921</v>
      </c>
    </row>
    <row r="94" spans="1:24" s="179" customFormat="1" ht="20.100000000000001" customHeight="1">
      <c r="A94" s="65" t="s">
        <v>862</v>
      </c>
      <c r="B94" s="439" t="s">
        <v>1922</v>
      </c>
      <c r="C94" s="439" t="s">
        <v>1753</v>
      </c>
      <c r="D94" s="439" t="s">
        <v>1754</v>
      </c>
      <c r="E94" s="439" t="s">
        <v>1923</v>
      </c>
      <c r="F94" s="439"/>
      <c r="G94" s="412" t="s">
        <v>581</v>
      </c>
      <c r="H94" s="442">
        <v>1</v>
      </c>
      <c r="I94" s="445" t="s">
        <v>1756</v>
      </c>
      <c r="J94" s="445" t="s">
        <v>1756</v>
      </c>
      <c r="K94" s="446" t="s">
        <v>583</v>
      </c>
      <c r="L94" s="440" t="s">
        <v>584</v>
      </c>
      <c r="M94" s="447"/>
      <c r="N94" s="447"/>
      <c r="O94" s="447"/>
      <c r="P94" s="448"/>
      <c r="Q94" s="447"/>
      <c r="R94" s="451"/>
      <c r="S94" s="452">
        <v>7484.62</v>
      </c>
      <c r="T94" s="452">
        <v>373.23</v>
      </c>
      <c r="U94" s="423"/>
      <c r="V94" s="424">
        <v>50</v>
      </c>
      <c r="W94" s="425">
        <v>-0.86599999999999999</v>
      </c>
      <c r="X94" s="453" t="s">
        <v>1924</v>
      </c>
    </row>
    <row r="95" spans="1:24" s="179" customFormat="1" ht="20.100000000000001" customHeight="1">
      <c r="A95" s="65" t="s">
        <v>867</v>
      </c>
      <c r="B95" s="439" t="s">
        <v>1925</v>
      </c>
      <c r="C95" s="439" t="s">
        <v>1858</v>
      </c>
      <c r="D95" s="439" t="s">
        <v>1926</v>
      </c>
      <c r="E95" s="439" t="s">
        <v>661</v>
      </c>
      <c r="F95" s="439" t="s">
        <v>1927</v>
      </c>
      <c r="G95" s="412" t="s">
        <v>581</v>
      </c>
      <c r="H95" s="442">
        <v>1</v>
      </c>
      <c r="I95" s="445" t="s">
        <v>1928</v>
      </c>
      <c r="J95" s="445" t="s">
        <v>1928</v>
      </c>
      <c r="K95" s="446" t="s">
        <v>583</v>
      </c>
      <c r="L95" s="440" t="s">
        <v>584</v>
      </c>
      <c r="M95" s="447"/>
      <c r="N95" s="447"/>
      <c r="O95" s="447"/>
      <c r="P95" s="448"/>
      <c r="Q95" s="447"/>
      <c r="R95" s="451"/>
      <c r="S95" s="452">
        <v>4850</v>
      </c>
      <c r="T95" s="452">
        <v>242.5</v>
      </c>
      <c r="U95" s="423"/>
      <c r="V95" s="424">
        <v>50</v>
      </c>
      <c r="W95" s="425">
        <v>-0.79379999999999995</v>
      </c>
      <c r="X95" s="453" t="s">
        <v>1924</v>
      </c>
    </row>
    <row r="96" spans="1:24" s="179" customFormat="1" ht="20.100000000000001" customHeight="1">
      <c r="A96" s="65" t="s">
        <v>870</v>
      </c>
      <c r="B96" s="439" t="s">
        <v>1929</v>
      </c>
      <c r="C96" s="439" t="s">
        <v>1858</v>
      </c>
      <c r="D96" s="439" t="s">
        <v>1930</v>
      </c>
      <c r="E96" s="439" t="s">
        <v>661</v>
      </c>
      <c r="F96" s="439"/>
      <c r="G96" s="412" t="s">
        <v>581</v>
      </c>
      <c r="H96" s="442">
        <v>1</v>
      </c>
      <c r="I96" s="445" t="s">
        <v>1920</v>
      </c>
      <c r="J96" s="445" t="s">
        <v>1920</v>
      </c>
      <c r="K96" s="446" t="s">
        <v>583</v>
      </c>
      <c r="L96" s="440" t="s">
        <v>584</v>
      </c>
      <c r="M96" s="447"/>
      <c r="N96" s="447"/>
      <c r="O96" s="447"/>
      <c r="P96" s="448"/>
      <c r="Q96" s="447"/>
      <c r="R96" s="451"/>
      <c r="S96" s="452">
        <v>23678</v>
      </c>
      <c r="T96" s="452">
        <v>1183.9000000000001</v>
      </c>
      <c r="U96" s="423"/>
      <c r="V96" s="424">
        <v>50</v>
      </c>
      <c r="W96" s="425">
        <v>-0.95779999999999998</v>
      </c>
      <c r="X96" s="453" t="s">
        <v>1862</v>
      </c>
    </row>
    <row r="97" spans="1:24" s="179" customFormat="1" ht="20.100000000000001" customHeight="1">
      <c r="A97" s="65" t="s">
        <v>875</v>
      </c>
      <c r="B97" s="439" t="s">
        <v>1931</v>
      </c>
      <c r="C97" s="439" t="s">
        <v>1758</v>
      </c>
      <c r="D97" s="439" t="s">
        <v>1932</v>
      </c>
      <c r="E97" s="439" t="s">
        <v>1933</v>
      </c>
      <c r="F97" s="439"/>
      <c r="G97" s="412" t="s">
        <v>581</v>
      </c>
      <c r="H97" s="442">
        <v>1</v>
      </c>
      <c r="I97" s="445" t="s">
        <v>1756</v>
      </c>
      <c r="J97" s="445" t="s">
        <v>1756</v>
      </c>
      <c r="K97" s="446" t="s">
        <v>583</v>
      </c>
      <c r="L97" s="440" t="s">
        <v>899</v>
      </c>
      <c r="M97" s="447"/>
      <c r="N97" s="447"/>
      <c r="O97" s="447">
        <v>0.01</v>
      </c>
      <c r="P97" s="448"/>
      <c r="Q97" s="447"/>
      <c r="R97" s="451"/>
      <c r="S97" s="452">
        <v>2120.7399999999998</v>
      </c>
      <c r="T97" s="452">
        <v>105.57</v>
      </c>
      <c r="U97" s="423"/>
      <c r="V97" s="424">
        <v>100</v>
      </c>
      <c r="W97" s="425">
        <v>-5.28E-2</v>
      </c>
      <c r="X97" s="453" t="s">
        <v>1690</v>
      </c>
    </row>
    <row r="98" spans="1:24" s="179" customFormat="1" ht="20.100000000000001" customHeight="1">
      <c r="A98" s="65" t="s">
        <v>879</v>
      </c>
      <c r="B98" s="439" t="s">
        <v>1934</v>
      </c>
      <c r="C98" s="439" t="s">
        <v>1747</v>
      </c>
      <c r="D98" s="439" t="s">
        <v>1747</v>
      </c>
      <c r="E98" s="439" t="s">
        <v>1935</v>
      </c>
      <c r="F98" s="439"/>
      <c r="G98" s="412" t="s">
        <v>581</v>
      </c>
      <c r="H98" s="442">
        <v>1</v>
      </c>
      <c r="I98" s="445" t="s">
        <v>1870</v>
      </c>
      <c r="J98" s="445" t="s">
        <v>1870</v>
      </c>
      <c r="K98" s="446" t="s">
        <v>583</v>
      </c>
      <c r="L98" s="440" t="s">
        <v>899</v>
      </c>
      <c r="M98" s="447"/>
      <c r="N98" s="447"/>
      <c r="O98" s="447"/>
      <c r="P98" s="448"/>
      <c r="Q98" s="447"/>
      <c r="R98" s="451"/>
      <c r="S98" s="452">
        <v>8209</v>
      </c>
      <c r="T98" s="452">
        <v>410.45</v>
      </c>
      <c r="U98" s="423"/>
      <c r="V98" s="424">
        <v>50</v>
      </c>
      <c r="W98" s="425">
        <v>-0.87819999999999998</v>
      </c>
      <c r="X98" s="453" t="s">
        <v>1728</v>
      </c>
    </row>
    <row r="99" spans="1:24" s="179" customFormat="1" ht="20.100000000000001" customHeight="1">
      <c r="A99" s="65" t="s">
        <v>883</v>
      </c>
      <c r="B99" s="439" t="s">
        <v>1936</v>
      </c>
      <c r="C99" s="439" t="s">
        <v>1747</v>
      </c>
      <c r="D99" s="439" t="s">
        <v>1747</v>
      </c>
      <c r="E99" s="439" t="s">
        <v>1935</v>
      </c>
      <c r="F99" s="439"/>
      <c r="G99" s="412" t="s">
        <v>581</v>
      </c>
      <c r="H99" s="442">
        <v>1</v>
      </c>
      <c r="I99" s="445" t="s">
        <v>1870</v>
      </c>
      <c r="J99" s="445" t="s">
        <v>1870</v>
      </c>
      <c r="K99" s="446" t="s">
        <v>583</v>
      </c>
      <c r="L99" s="440" t="s">
        <v>899</v>
      </c>
      <c r="M99" s="447"/>
      <c r="N99" s="447"/>
      <c r="O99" s="447"/>
      <c r="P99" s="448"/>
      <c r="Q99" s="447"/>
      <c r="R99" s="451"/>
      <c r="S99" s="452">
        <v>8209</v>
      </c>
      <c r="T99" s="452">
        <v>410.45</v>
      </c>
      <c r="U99" s="423"/>
      <c r="V99" s="424">
        <v>50</v>
      </c>
      <c r="W99" s="425">
        <v>-0.87819999999999998</v>
      </c>
      <c r="X99" s="453" t="s">
        <v>1728</v>
      </c>
    </row>
    <row r="100" spans="1:24" s="179" customFormat="1" ht="20.100000000000001" customHeight="1">
      <c r="A100" s="65" t="s">
        <v>890</v>
      </c>
      <c r="B100" s="439" t="s">
        <v>1937</v>
      </c>
      <c r="C100" s="439" t="s">
        <v>1747</v>
      </c>
      <c r="D100" s="439" t="s">
        <v>1747</v>
      </c>
      <c r="E100" s="439" t="s">
        <v>1935</v>
      </c>
      <c r="F100" s="439"/>
      <c r="G100" s="412" t="s">
        <v>581</v>
      </c>
      <c r="H100" s="442">
        <v>1</v>
      </c>
      <c r="I100" s="445" t="s">
        <v>1243</v>
      </c>
      <c r="J100" s="445" t="s">
        <v>1243</v>
      </c>
      <c r="K100" s="446" t="s">
        <v>583</v>
      </c>
      <c r="L100" s="440" t="s">
        <v>899</v>
      </c>
      <c r="M100" s="447"/>
      <c r="N100" s="447"/>
      <c r="O100" s="447"/>
      <c r="P100" s="448"/>
      <c r="Q100" s="447"/>
      <c r="R100" s="451"/>
      <c r="S100" s="452">
        <v>10748</v>
      </c>
      <c r="T100" s="452">
        <v>537.4</v>
      </c>
      <c r="U100" s="423"/>
      <c r="V100" s="424">
        <v>50</v>
      </c>
      <c r="W100" s="425">
        <v>-0.90700000000000003</v>
      </c>
      <c r="X100" s="453" t="s">
        <v>1728</v>
      </c>
    </row>
    <row r="101" spans="1:24" s="179" customFormat="1" ht="20.100000000000001" customHeight="1">
      <c r="A101" s="65" t="s">
        <v>894</v>
      </c>
      <c r="B101" s="439" t="s">
        <v>1938</v>
      </c>
      <c r="C101" s="439" t="s">
        <v>1758</v>
      </c>
      <c r="D101" s="439" t="s">
        <v>1939</v>
      </c>
      <c r="E101" s="439" t="s">
        <v>1940</v>
      </c>
      <c r="F101" s="439" t="s">
        <v>1765</v>
      </c>
      <c r="G101" s="412" t="s">
        <v>581</v>
      </c>
      <c r="H101" s="442">
        <v>1</v>
      </c>
      <c r="I101" s="445" t="s">
        <v>1941</v>
      </c>
      <c r="J101" s="445" t="s">
        <v>1941</v>
      </c>
      <c r="K101" s="446" t="s">
        <v>583</v>
      </c>
      <c r="L101" s="440" t="s">
        <v>899</v>
      </c>
      <c r="M101" s="447"/>
      <c r="N101" s="447"/>
      <c r="O101" s="447"/>
      <c r="P101" s="448"/>
      <c r="Q101" s="447"/>
      <c r="R101" s="451"/>
      <c r="S101" s="452">
        <v>2590</v>
      </c>
      <c r="T101" s="452">
        <v>129.5</v>
      </c>
      <c r="U101" s="423"/>
      <c r="V101" s="424">
        <v>100</v>
      </c>
      <c r="W101" s="425">
        <v>-0.2278</v>
      </c>
      <c r="X101" s="453" t="s">
        <v>1942</v>
      </c>
    </row>
    <row r="102" spans="1:24" s="179" customFormat="1" ht="20.100000000000001" customHeight="1">
      <c r="A102" s="65" t="s">
        <v>901</v>
      </c>
      <c r="B102" s="439" t="s">
        <v>1943</v>
      </c>
      <c r="C102" s="439" t="s">
        <v>1758</v>
      </c>
      <c r="D102" s="439" t="s">
        <v>1944</v>
      </c>
      <c r="E102" s="439" t="s">
        <v>1945</v>
      </c>
      <c r="F102" s="439"/>
      <c r="G102" s="412" t="s">
        <v>581</v>
      </c>
      <c r="H102" s="442">
        <v>1</v>
      </c>
      <c r="I102" s="445" t="s">
        <v>1946</v>
      </c>
      <c r="J102" s="445" t="s">
        <v>1946</v>
      </c>
      <c r="K102" s="446" t="s">
        <v>583</v>
      </c>
      <c r="L102" s="440" t="s">
        <v>899</v>
      </c>
      <c r="M102" s="447"/>
      <c r="N102" s="447"/>
      <c r="O102" s="447">
        <v>0.01</v>
      </c>
      <c r="P102" s="448"/>
      <c r="Q102" s="447"/>
      <c r="R102" s="451"/>
      <c r="S102" s="452">
        <v>163833</v>
      </c>
      <c r="T102" s="452">
        <v>8191.65</v>
      </c>
      <c r="U102" s="423"/>
      <c r="V102" s="424">
        <v>50</v>
      </c>
      <c r="W102" s="425">
        <v>-0.99390000000000001</v>
      </c>
      <c r="X102" s="453" t="s">
        <v>1942</v>
      </c>
    </row>
    <row r="103" spans="1:24" s="179" customFormat="1" ht="20.100000000000001" customHeight="1">
      <c r="A103" s="65" t="s">
        <v>904</v>
      </c>
      <c r="B103" s="439" t="s">
        <v>1947</v>
      </c>
      <c r="C103" s="439" t="s">
        <v>1858</v>
      </c>
      <c r="D103" s="439" t="s">
        <v>1926</v>
      </c>
      <c r="E103" s="439" t="s">
        <v>661</v>
      </c>
      <c r="F103" s="439" t="s">
        <v>1927</v>
      </c>
      <c r="G103" s="412" t="s">
        <v>581</v>
      </c>
      <c r="H103" s="442">
        <v>1</v>
      </c>
      <c r="I103" s="445" t="s">
        <v>1948</v>
      </c>
      <c r="J103" s="445" t="s">
        <v>1948</v>
      </c>
      <c r="K103" s="446" t="s">
        <v>583</v>
      </c>
      <c r="L103" s="440" t="s">
        <v>899</v>
      </c>
      <c r="M103" s="447"/>
      <c r="N103" s="447"/>
      <c r="O103" s="447"/>
      <c r="P103" s="448"/>
      <c r="Q103" s="447"/>
      <c r="R103" s="451"/>
      <c r="S103" s="452">
        <v>2430</v>
      </c>
      <c r="T103" s="452">
        <v>121.5</v>
      </c>
      <c r="U103" s="423"/>
      <c r="V103" s="424">
        <v>50</v>
      </c>
      <c r="W103" s="425">
        <v>-0.58850000000000002</v>
      </c>
      <c r="X103" s="453" t="s">
        <v>1793</v>
      </c>
    </row>
    <row r="104" spans="1:24" s="179" customFormat="1" ht="20.100000000000001" customHeight="1">
      <c r="A104" s="65" t="s">
        <v>911</v>
      </c>
      <c r="B104" s="439" t="s">
        <v>1949</v>
      </c>
      <c r="C104" s="439" t="s">
        <v>1753</v>
      </c>
      <c r="D104" s="439" t="s">
        <v>1754</v>
      </c>
      <c r="E104" s="439" t="s">
        <v>1923</v>
      </c>
      <c r="F104" s="439" t="s">
        <v>1950</v>
      </c>
      <c r="G104" s="412" t="s">
        <v>581</v>
      </c>
      <c r="H104" s="442">
        <v>1</v>
      </c>
      <c r="I104" s="445" t="s">
        <v>1152</v>
      </c>
      <c r="J104" s="445" t="s">
        <v>1152</v>
      </c>
      <c r="K104" s="446" t="s">
        <v>583</v>
      </c>
      <c r="L104" s="440" t="s">
        <v>1005</v>
      </c>
      <c r="M104" s="447"/>
      <c r="N104" s="447"/>
      <c r="O104" s="447"/>
      <c r="P104" s="448"/>
      <c r="Q104" s="447"/>
      <c r="R104" s="451"/>
      <c r="S104" s="452">
        <v>3250</v>
      </c>
      <c r="T104" s="452">
        <v>162.5</v>
      </c>
      <c r="U104" s="423"/>
      <c r="V104" s="424">
        <v>50</v>
      </c>
      <c r="W104" s="425">
        <v>-0.69230000000000003</v>
      </c>
      <c r="X104" s="453" t="s">
        <v>1951</v>
      </c>
    </row>
    <row r="105" spans="1:24" s="179" customFormat="1" ht="20.100000000000001" customHeight="1">
      <c r="A105" s="65" t="s">
        <v>917</v>
      </c>
      <c r="B105" s="439" t="s">
        <v>1952</v>
      </c>
      <c r="C105" s="439" t="s">
        <v>1747</v>
      </c>
      <c r="D105" s="439" t="s">
        <v>1953</v>
      </c>
      <c r="E105" s="439" t="s">
        <v>1748</v>
      </c>
      <c r="F105" s="439"/>
      <c r="G105" s="412" t="s">
        <v>581</v>
      </c>
      <c r="H105" s="442">
        <v>1</v>
      </c>
      <c r="I105" s="445" t="s">
        <v>1750</v>
      </c>
      <c r="J105" s="445" t="s">
        <v>1750</v>
      </c>
      <c r="K105" s="446" t="s">
        <v>583</v>
      </c>
      <c r="L105" s="440" t="s">
        <v>725</v>
      </c>
      <c r="M105" s="447"/>
      <c r="N105" s="447"/>
      <c r="O105" s="447"/>
      <c r="P105" s="448"/>
      <c r="Q105" s="447"/>
      <c r="R105" s="451"/>
      <c r="S105" s="452">
        <v>5750</v>
      </c>
      <c r="T105" s="452">
        <v>287.5</v>
      </c>
      <c r="U105" s="423"/>
      <c r="V105" s="424">
        <v>50</v>
      </c>
      <c r="W105" s="425">
        <v>-0.82609999999999995</v>
      </c>
      <c r="X105" s="453" t="s">
        <v>1954</v>
      </c>
    </row>
    <row r="106" spans="1:24" s="179" customFormat="1" ht="20.100000000000001" customHeight="1">
      <c r="A106" s="65" t="s">
        <v>923</v>
      </c>
      <c r="B106" s="439" t="s">
        <v>1955</v>
      </c>
      <c r="C106" s="439" t="s">
        <v>1753</v>
      </c>
      <c r="D106" s="439" t="s">
        <v>1754</v>
      </c>
      <c r="E106" s="439" t="s">
        <v>1895</v>
      </c>
      <c r="F106" s="439" t="s">
        <v>1765</v>
      </c>
      <c r="G106" s="412" t="s">
        <v>581</v>
      </c>
      <c r="H106" s="442">
        <v>1</v>
      </c>
      <c r="I106" s="445" t="s">
        <v>1756</v>
      </c>
      <c r="J106" s="445" t="s">
        <v>1756</v>
      </c>
      <c r="K106" s="446" t="s">
        <v>583</v>
      </c>
      <c r="L106" s="440" t="s">
        <v>656</v>
      </c>
      <c r="M106" s="447"/>
      <c r="N106" s="447"/>
      <c r="O106" s="447"/>
      <c r="P106" s="448"/>
      <c r="Q106" s="447"/>
      <c r="R106" s="451"/>
      <c r="S106" s="452">
        <v>2451.96</v>
      </c>
      <c r="T106" s="452">
        <v>122.6</v>
      </c>
      <c r="U106" s="423"/>
      <c r="V106" s="424">
        <v>50</v>
      </c>
      <c r="W106" s="425">
        <v>-0.59219999999999995</v>
      </c>
      <c r="X106" s="453" t="s">
        <v>1738</v>
      </c>
    </row>
    <row r="107" spans="1:24" s="179" customFormat="1" ht="20.100000000000001" customHeight="1">
      <c r="A107" s="65" t="s">
        <v>925</v>
      </c>
      <c r="B107" s="439" t="s">
        <v>1956</v>
      </c>
      <c r="C107" s="439" t="s">
        <v>1753</v>
      </c>
      <c r="D107" s="439" t="s">
        <v>1754</v>
      </c>
      <c r="E107" s="439" t="s">
        <v>1923</v>
      </c>
      <c r="F107" s="439" t="s">
        <v>1765</v>
      </c>
      <c r="G107" s="412" t="s">
        <v>581</v>
      </c>
      <c r="H107" s="442">
        <v>1</v>
      </c>
      <c r="I107" s="445" t="s">
        <v>1756</v>
      </c>
      <c r="J107" s="445" t="s">
        <v>1756</v>
      </c>
      <c r="K107" s="446" t="s">
        <v>583</v>
      </c>
      <c r="L107" s="440" t="s">
        <v>656</v>
      </c>
      <c r="M107" s="447"/>
      <c r="N107" s="447"/>
      <c r="O107" s="447"/>
      <c r="P107" s="448"/>
      <c r="Q107" s="447"/>
      <c r="R107" s="451"/>
      <c r="S107" s="452">
        <v>4816.3500000000004</v>
      </c>
      <c r="T107" s="452">
        <v>240.47</v>
      </c>
      <c r="U107" s="423"/>
      <c r="V107" s="424">
        <v>50</v>
      </c>
      <c r="W107" s="425">
        <v>-0.79210000000000003</v>
      </c>
      <c r="X107" s="453" t="s">
        <v>1738</v>
      </c>
    </row>
    <row r="108" spans="1:24" s="179" customFormat="1" ht="20.100000000000001" customHeight="1">
      <c r="A108" s="65" t="s">
        <v>929</v>
      </c>
      <c r="B108" s="439" t="s">
        <v>1957</v>
      </c>
      <c r="C108" s="439" t="s">
        <v>1753</v>
      </c>
      <c r="D108" s="439" t="s">
        <v>1754</v>
      </c>
      <c r="E108" s="439" t="s">
        <v>1895</v>
      </c>
      <c r="F108" s="439" t="s">
        <v>1958</v>
      </c>
      <c r="G108" s="412" t="s">
        <v>581</v>
      </c>
      <c r="H108" s="442">
        <v>1</v>
      </c>
      <c r="I108" s="445" t="s">
        <v>1756</v>
      </c>
      <c r="J108" s="445" t="s">
        <v>1756</v>
      </c>
      <c r="K108" s="446" t="s">
        <v>583</v>
      </c>
      <c r="L108" s="440" t="s">
        <v>656</v>
      </c>
      <c r="M108" s="447"/>
      <c r="N108" s="447"/>
      <c r="O108" s="447"/>
      <c r="P108" s="448"/>
      <c r="Q108" s="447"/>
      <c r="R108" s="451"/>
      <c r="S108" s="452">
        <v>2451.96</v>
      </c>
      <c r="T108" s="452">
        <v>122.6</v>
      </c>
      <c r="U108" s="423"/>
      <c r="V108" s="424">
        <v>50</v>
      </c>
      <c r="W108" s="425">
        <v>-0.59219999999999995</v>
      </c>
      <c r="X108" s="453" t="s">
        <v>1738</v>
      </c>
    </row>
    <row r="109" spans="1:24" s="179" customFormat="1" ht="20.100000000000001" customHeight="1">
      <c r="A109" s="65" t="s">
        <v>931</v>
      </c>
      <c r="B109" s="439" t="s">
        <v>1959</v>
      </c>
      <c r="C109" s="439" t="s">
        <v>1753</v>
      </c>
      <c r="D109" s="439" t="s">
        <v>1754</v>
      </c>
      <c r="E109" s="439" t="s">
        <v>1895</v>
      </c>
      <c r="F109" s="439" t="s">
        <v>1960</v>
      </c>
      <c r="G109" s="412" t="s">
        <v>581</v>
      </c>
      <c r="H109" s="442">
        <v>1</v>
      </c>
      <c r="I109" s="445" t="s">
        <v>1756</v>
      </c>
      <c r="J109" s="445" t="s">
        <v>1756</v>
      </c>
      <c r="K109" s="446" t="s">
        <v>583</v>
      </c>
      <c r="L109" s="440" t="s">
        <v>1792</v>
      </c>
      <c r="M109" s="447"/>
      <c r="N109" s="447"/>
      <c r="O109" s="447"/>
      <c r="P109" s="448"/>
      <c r="Q109" s="447"/>
      <c r="R109" s="451"/>
      <c r="S109" s="452">
        <v>2451.96</v>
      </c>
      <c r="T109" s="452">
        <v>122.6</v>
      </c>
      <c r="U109" s="423"/>
      <c r="V109" s="424">
        <v>50</v>
      </c>
      <c r="W109" s="425">
        <v>-0.59219999999999995</v>
      </c>
      <c r="X109" s="453" t="s">
        <v>1793</v>
      </c>
    </row>
    <row r="110" spans="1:24" s="179" customFormat="1" ht="20.100000000000001" customHeight="1">
      <c r="A110" s="65" t="s">
        <v>933</v>
      </c>
      <c r="B110" s="439" t="s">
        <v>1961</v>
      </c>
      <c r="C110" s="439" t="s">
        <v>1753</v>
      </c>
      <c r="D110" s="439" t="s">
        <v>1831</v>
      </c>
      <c r="E110" s="439" t="s">
        <v>1962</v>
      </c>
      <c r="F110" s="439" t="s">
        <v>1963</v>
      </c>
      <c r="G110" s="412" t="s">
        <v>581</v>
      </c>
      <c r="H110" s="442">
        <v>1</v>
      </c>
      <c r="I110" s="445" t="s">
        <v>1964</v>
      </c>
      <c r="J110" s="445" t="s">
        <v>1964</v>
      </c>
      <c r="K110" s="446" t="s">
        <v>583</v>
      </c>
      <c r="L110" s="440" t="s">
        <v>1792</v>
      </c>
      <c r="M110" s="447"/>
      <c r="N110" s="447"/>
      <c r="O110" s="447">
        <v>0</v>
      </c>
      <c r="P110" s="448"/>
      <c r="Q110" s="447"/>
      <c r="R110" s="451"/>
      <c r="S110" s="452">
        <v>3100</v>
      </c>
      <c r="T110" s="452">
        <v>155</v>
      </c>
      <c r="U110" s="423"/>
      <c r="V110" s="424">
        <v>100</v>
      </c>
      <c r="W110" s="425">
        <v>-0.3548</v>
      </c>
      <c r="X110" s="453" t="s">
        <v>1793</v>
      </c>
    </row>
    <row r="111" spans="1:24" s="179" customFormat="1" ht="20.100000000000001" customHeight="1">
      <c r="A111" s="65" t="s">
        <v>937</v>
      </c>
      <c r="B111" s="439" t="s">
        <v>1965</v>
      </c>
      <c r="C111" s="439" t="s">
        <v>1753</v>
      </c>
      <c r="D111" s="439" t="s">
        <v>1754</v>
      </c>
      <c r="E111" s="439" t="s">
        <v>1923</v>
      </c>
      <c r="F111" s="439"/>
      <c r="G111" s="412" t="s">
        <v>581</v>
      </c>
      <c r="H111" s="442">
        <v>1</v>
      </c>
      <c r="I111" s="445" t="s">
        <v>1966</v>
      </c>
      <c r="J111" s="445" t="s">
        <v>1966</v>
      </c>
      <c r="K111" s="446" t="s">
        <v>583</v>
      </c>
      <c r="L111" s="440" t="s">
        <v>656</v>
      </c>
      <c r="M111" s="447"/>
      <c r="N111" s="447"/>
      <c r="O111" s="447"/>
      <c r="P111" s="448"/>
      <c r="Q111" s="447"/>
      <c r="R111" s="451"/>
      <c r="S111" s="452">
        <v>3180</v>
      </c>
      <c r="T111" s="452">
        <v>159</v>
      </c>
      <c r="U111" s="423"/>
      <c r="V111" s="424">
        <v>50</v>
      </c>
      <c r="W111" s="425">
        <v>-0.6855</v>
      </c>
      <c r="X111" s="453" t="s">
        <v>1738</v>
      </c>
    </row>
    <row r="112" spans="1:24" s="179" customFormat="1" ht="20.100000000000001" customHeight="1">
      <c r="A112" s="65" t="s">
        <v>939</v>
      </c>
      <c r="B112" s="439" t="s">
        <v>1967</v>
      </c>
      <c r="C112" s="439" t="s">
        <v>1753</v>
      </c>
      <c r="D112" s="439" t="s">
        <v>1968</v>
      </c>
      <c r="E112" s="439" t="s">
        <v>1969</v>
      </c>
      <c r="F112" s="439"/>
      <c r="G112" s="412" t="s">
        <v>581</v>
      </c>
      <c r="H112" s="442">
        <v>1</v>
      </c>
      <c r="I112" s="445" t="s">
        <v>1756</v>
      </c>
      <c r="J112" s="445" t="s">
        <v>1756</v>
      </c>
      <c r="K112" s="446" t="s">
        <v>583</v>
      </c>
      <c r="L112" s="440" t="s">
        <v>656</v>
      </c>
      <c r="M112" s="447"/>
      <c r="N112" s="447"/>
      <c r="O112" s="447"/>
      <c r="P112" s="448"/>
      <c r="Q112" s="447"/>
      <c r="R112" s="451"/>
      <c r="S112" s="452">
        <v>14567.27</v>
      </c>
      <c r="T112" s="452">
        <v>726.56</v>
      </c>
      <c r="U112" s="423"/>
      <c r="V112" s="424">
        <v>300</v>
      </c>
      <c r="W112" s="425">
        <v>-0.58709999999999996</v>
      </c>
      <c r="X112" s="454" t="s">
        <v>1970</v>
      </c>
    </row>
    <row r="113" spans="1:24" s="179" customFormat="1" ht="20.100000000000001" customHeight="1">
      <c r="A113" s="65" t="s">
        <v>941</v>
      </c>
      <c r="B113" s="439" t="s">
        <v>1971</v>
      </c>
      <c r="C113" s="439" t="s">
        <v>1753</v>
      </c>
      <c r="D113" s="439" t="s">
        <v>1968</v>
      </c>
      <c r="E113" s="439" t="s">
        <v>1972</v>
      </c>
      <c r="F113" s="439"/>
      <c r="G113" s="412" t="s">
        <v>581</v>
      </c>
      <c r="H113" s="442">
        <v>1</v>
      </c>
      <c r="I113" s="445" t="s">
        <v>1756</v>
      </c>
      <c r="J113" s="445" t="s">
        <v>1756</v>
      </c>
      <c r="K113" s="446" t="s">
        <v>583</v>
      </c>
      <c r="L113" s="440" t="s">
        <v>656</v>
      </c>
      <c r="M113" s="447"/>
      <c r="N113" s="447"/>
      <c r="O113" s="447"/>
      <c r="P113" s="448"/>
      <c r="Q113" s="447"/>
      <c r="R113" s="451"/>
      <c r="S113" s="452">
        <v>27146.7</v>
      </c>
      <c r="T113" s="452">
        <v>1354.54</v>
      </c>
      <c r="U113" s="423"/>
      <c r="V113" s="424">
        <v>300</v>
      </c>
      <c r="W113" s="425">
        <v>-0.77849999999999997</v>
      </c>
      <c r="X113" s="453" t="s">
        <v>1853</v>
      </c>
    </row>
    <row r="114" spans="1:24" s="179" customFormat="1" ht="20.100000000000001" customHeight="1">
      <c r="A114" s="65" t="s">
        <v>946</v>
      </c>
      <c r="B114" s="439" t="s">
        <v>1973</v>
      </c>
      <c r="C114" s="439" t="s">
        <v>1858</v>
      </c>
      <c r="D114" s="439" t="s">
        <v>1930</v>
      </c>
      <c r="E114" s="439" t="s">
        <v>1974</v>
      </c>
      <c r="F114" s="439"/>
      <c r="G114" s="412" t="s">
        <v>581</v>
      </c>
      <c r="H114" s="442">
        <v>1</v>
      </c>
      <c r="I114" s="445" t="s">
        <v>1213</v>
      </c>
      <c r="J114" s="445" t="s">
        <v>1213</v>
      </c>
      <c r="K114" s="446" t="s">
        <v>583</v>
      </c>
      <c r="L114" s="440" t="s">
        <v>669</v>
      </c>
      <c r="M114" s="447"/>
      <c r="N114" s="447"/>
      <c r="O114" s="447"/>
      <c r="P114" s="448"/>
      <c r="Q114" s="447"/>
      <c r="R114" s="451"/>
      <c r="S114" s="452">
        <v>5100</v>
      </c>
      <c r="T114" s="452">
        <v>255</v>
      </c>
      <c r="U114" s="423"/>
      <c r="V114" s="424">
        <v>100</v>
      </c>
      <c r="W114" s="425">
        <v>-0.60780000000000001</v>
      </c>
      <c r="X114" s="453" t="s">
        <v>1917</v>
      </c>
    </row>
    <row r="115" spans="1:24" s="179" customFormat="1" ht="20.100000000000001" customHeight="1">
      <c r="A115" s="65" t="s">
        <v>948</v>
      </c>
      <c r="B115" s="439" t="s">
        <v>1975</v>
      </c>
      <c r="C115" s="439" t="s">
        <v>1858</v>
      </c>
      <c r="D115" s="439" t="s">
        <v>1930</v>
      </c>
      <c r="E115" s="439" t="s">
        <v>1974</v>
      </c>
      <c r="F115" s="439" t="s">
        <v>1749</v>
      </c>
      <c r="G115" s="412" t="s">
        <v>581</v>
      </c>
      <c r="H115" s="442">
        <v>1</v>
      </c>
      <c r="I115" s="445" t="s">
        <v>1213</v>
      </c>
      <c r="J115" s="445" t="s">
        <v>1213</v>
      </c>
      <c r="K115" s="446" t="s">
        <v>583</v>
      </c>
      <c r="L115" s="440" t="s">
        <v>669</v>
      </c>
      <c r="M115" s="447"/>
      <c r="N115" s="447"/>
      <c r="O115" s="447"/>
      <c r="P115" s="448"/>
      <c r="Q115" s="447"/>
      <c r="R115" s="451"/>
      <c r="S115" s="452">
        <v>5100</v>
      </c>
      <c r="T115" s="452">
        <v>255</v>
      </c>
      <c r="U115" s="423"/>
      <c r="V115" s="424">
        <v>100</v>
      </c>
      <c r="W115" s="425">
        <v>-0.60780000000000001</v>
      </c>
      <c r="X115" s="453" t="s">
        <v>1917</v>
      </c>
    </row>
    <row r="116" spans="1:24" s="179" customFormat="1" ht="20.100000000000001" customHeight="1">
      <c r="A116" s="65" t="s">
        <v>950</v>
      </c>
      <c r="B116" s="439" t="s">
        <v>1976</v>
      </c>
      <c r="C116" s="439" t="s">
        <v>1858</v>
      </c>
      <c r="D116" s="439" t="s">
        <v>1930</v>
      </c>
      <c r="E116" s="439" t="s">
        <v>1974</v>
      </c>
      <c r="F116" s="439" t="s">
        <v>1977</v>
      </c>
      <c r="G116" s="412" t="s">
        <v>581</v>
      </c>
      <c r="H116" s="442">
        <v>1</v>
      </c>
      <c r="I116" s="445" t="s">
        <v>1213</v>
      </c>
      <c r="J116" s="445" t="s">
        <v>1213</v>
      </c>
      <c r="K116" s="446" t="s">
        <v>583</v>
      </c>
      <c r="L116" s="440" t="s">
        <v>669</v>
      </c>
      <c r="M116" s="447"/>
      <c r="N116" s="447"/>
      <c r="O116" s="447"/>
      <c r="P116" s="448"/>
      <c r="Q116" s="447"/>
      <c r="R116" s="451"/>
      <c r="S116" s="452">
        <v>5100</v>
      </c>
      <c r="T116" s="452">
        <v>255</v>
      </c>
      <c r="U116" s="423"/>
      <c r="V116" s="424">
        <v>100</v>
      </c>
      <c r="W116" s="425">
        <v>-0.60780000000000001</v>
      </c>
      <c r="X116" s="453" t="s">
        <v>1917</v>
      </c>
    </row>
    <row r="117" spans="1:24" s="179" customFormat="1" ht="20.100000000000001" customHeight="1">
      <c r="A117" s="65" t="s">
        <v>952</v>
      </c>
      <c r="B117" s="439" t="s">
        <v>1978</v>
      </c>
      <c r="C117" s="439" t="s">
        <v>1747</v>
      </c>
      <c r="D117" s="439" t="s">
        <v>1953</v>
      </c>
      <c r="E117" s="439" t="s">
        <v>1748</v>
      </c>
      <c r="F117" s="439" t="s">
        <v>1979</v>
      </c>
      <c r="G117" s="412" t="s">
        <v>581</v>
      </c>
      <c r="H117" s="442">
        <v>1</v>
      </c>
      <c r="I117" s="445" t="s">
        <v>1750</v>
      </c>
      <c r="J117" s="445" t="s">
        <v>1750</v>
      </c>
      <c r="K117" s="446" t="s">
        <v>583</v>
      </c>
      <c r="L117" s="440" t="s">
        <v>669</v>
      </c>
      <c r="M117" s="447"/>
      <c r="N117" s="447"/>
      <c r="O117" s="447"/>
      <c r="P117" s="448"/>
      <c r="Q117" s="447"/>
      <c r="R117" s="451"/>
      <c r="S117" s="452">
        <v>5750</v>
      </c>
      <c r="T117" s="452">
        <v>287.5</v>
      </c>
      <c r="U117" s="423"/>
      <c r="V117" s="424">
        <v>50</v>
      </c>
      <c r="W117" s="425">
        <v>-0.82609999999999995</v>
      </c>
      <c r="X117" s="453" t="s">
        <v>1917</v>
      </c>
    </row>
    <row r="118" spans="1:24" s="179" customFormat="1" ht="20.100000000000001" customHeight="1">
      <c r="A118" s="65" t="s">
        <v>956</v>
      </c>
      <c r="B118" s="439" t="s">
        <v>1980</v>
      </c>
      <c r="C118" s="439" t="s">
        <v>1747</v>
      </c>
      <c r="D118" s="439" t="s">
        <v>1953</v>
      </c>
      <c r="E118" s="439" t="s">
        <v>1748</v>
      </c>
      <c r="F118" s="439" t="s">
        <v>1960</v>
      </c>
      <c r="G118" s="412" t="s">
        <v>581</v>
      </c>
      <c r="H118" s="442">
        <v>1</v>
      </c>
      <c r="I118" s="445" t="s">
        <v>1750</v>
      </c>
      <c r="J118" s="445" t="s">
        <v>1750</v>
      </c>
      <c r="K118" s="446" t="s">
        <v>583</v>
      </c>
      <c r="L118" s="440" t="s">
        <v>669</v>
      </c>
      <c r="M118" s="447"/>
      <c r="N118" s="447"/>
      <c r="O118" s="447"/>
      <c r="P118" s="448"/>
      <c r="Q118" s="447"/>
      <c r="R118" s="451"/>
      <c r="S118" s="452">
        <v>5750</v>
      </c>
      <c r="T118" s="452">
        <v>287.5</v>
      </c>
      <c r="U118" s="423"/>
      <c r="V118" s="424">
        <v>50</v>
      </c>
      <c r="W118" s="425">
        <v>-0.82609999999999995</v>
      </c>
      <c r="X118" s="453" t="s">
        <v>1917</v>
      </c>
    </row>
    <row r="119" spans="1:24" s="179" customFormat="1" ht="20.100000000000001" customHeight="1">
      <c r="A119" s="65" t="s">
        <v>958</v>
      </c>
      <c r="B119" s="439" t="s">
        <v>1981</v>
      </c>
      <c r="C119" s="439" t="s">
        <v>1753</v>
      </c>
      <c r="D119" s="439" t="s">
        <v>1982</v>
      </c>
      <c r="E119" s="439" t="s">
        <v>1983</v>
      </c>
      <c r="F119" s="439" t="s">
        <v>1960</v>
      </c>
      <c r="G119" s="412" t="s">
        <v>581</v>
      </c>
      <c r="H119" s="442">
        <v>1</v>
      </c>
      <c r="I119" s="445" t="s">
        <v>1984</v>
      </c>
      <c r="J119" s="445" t="s">
        <v>1984</v>
      </c>
      <c r="K119" s="446" t="s">
        <v>583</v>
      </c>
      <c r="L119" s="440" t="s">
        <v>1792</v>
      </c>
      <c r="M119" s="449"/>
      <c r="N119" s="449"/>
      <c r="O119" s="449">
        <v>2E-3</v>
      </c>
      <c r="P119" s="450"/>
      <c r="Q119" s="449"/>
      <c r="R119" s="456"/>
      <c r="S119" s="452">
        <v>2300</v>
      </c>
      <c r="T119" s="452">
        <v>115</v>
      </c>
      <c r="U119" s="423"/>
      <c r="V119" s="424">
        <v>4.1500000000000004</v>
      </c>
      <c r="W119" s="425">
        <v>-0.96389999999999998</v>
      </c>
      <c r="X119" s="453" t="s">
        <v>1792</v>
      </c>
    </row>
    <row r="120" spans="1:24" s="179" customFormat="1" ht="20.100000000000001" customHeight="1">
      <c r="A120" s="65" t="s">
        <v>961</v>
      </c>
      <c r="B120" s="439" t="s">
        <v>1985</v>
      </c>
      <c r="C120" s="439" t="s">
        <v>1753</v>
      </c>
      <c r="D120" s="439" t="s">
        <v>1986</v>
      </c>
      <c r="E120" s="439" t="s">
        <v>661</v>
      </c>
      <c r="F120" s="439" t="s">
        <v>1960</v>
      </c>
      <c r="G120" s="412" t="s">
        <v>581</v>
      </c>
      <c r="H120" s="442">
        <v>1</v>
      </c>
      <c r="I120" s="445" t="s">
        <v>1756</v>
      </c>
      <c r="J120" s="445" t="s">
        <v>1756</v>
      </c>
      <c r="K120" s="446" t="s">
        <v>583</v>
      </c>
      <c r="L120" s="440" t="s">
        <v>584</v>
      </c>
      <c r="M120" s="447"/>
      <c r="N120" s="447"/>
      <c r="O120" s="447"/>
      <c r="P120" s="448"/>
      <c r="Q120" s="447"/>
      <c r="R120" s="451"/>
      <c r="S120" s="452">
        <v>10410.9</v>
      </c>
      <c r="T120" s="452">
        <v>519.83000000000004</v>
      </c>
      <c r="U120" s="423"/>
      <c r="V120" s="424">
        <v>50</v>
      </c>
      <c r="W120" s="425">
        <v>-0.90380000000000005</v>
      </c>
      <c r="X120" s="453" t="s">
        <v>1924</v>
      </c>
    </row>
    <row r="121" spans="1:24" s="179" customFormat="1" ht="20.100000000000001" customHeight="1">
      <c r="A121" s="65" t="s">
        <v>963</v>
      </c>
      <c r="B121" s="439" t="s">
        <v>1987</v>
      </c>
      <c r="C121" s="439" t="s">
        <v>1753</v>
      </c>
      <c r="D121" s="439" t="s">
        <v>1988</v>
      </c>
      <c r="E121" s="439" t="s">
        <v>1989</v>
      </c>
      <c r="F121" s="439" t="s">
        <v>1990</v>
      </c>
      <c r="G121" s="412" t="s">
        <v>1822</v>
      </c>
      <c r="H121" s="442">
        <v>1</v>
      </c>
      <c r="I121" s="445" t="s">
        <v>1756</v>
      </c>
      <c r="J121" s="445" t="s">
        <v>1756</v>
      </c>
      <c r="K121" s="446" t="s">
        <v>583</v>
      </c>
      <c r="L121" s="440" t="s">
        <v>584</v>
      </c>
      <c r="M121" s="447"/>
      <c r="N121" s="447"/>
      <c r="O121" s="447"/>
      <c r="P121" s="448"/>
      <c r="Q121" s="447"/>
      <c r="R121" s="451"/>
      <c r="S121" s="452">
        <v>21785.77</v>
      </c>
      <c r="T121" s="452">
        <v>1086.98</v>
      </c>
      <c r="U121" s="423"/>
      <c r="V121" s="424">
        <v>50</v>
      </c>
      <c r="W121" s="425">
        <v>-0.95399999999999996</v>
      </c>
      <c r="X121" s="453" t="s">
        <v>1924</v>
      </c>
    </row>
    <row r="122" spans="1:24" s="179" customFormat="1" ht="20.100000000000001" customHeight="1">
      <c r="A122" s="65" t="s">
        <v>968</v>
      </c>
      <c r="B122" s="439" t="s">
        <v>1991</v>
      </c>
      <c r="C122" s="439" t="s">
        <v>1753</v>
      </c>
      <c r="D122" s="439" t="s">
        <v>1992</v>
      </c>
      <c r="E122" s="439" t="s">
        <v>661</v>
      </c>
      <c r="F122" s="439"/>
      <c r="G122" s="412" t="s">
        <v>581</v>
      </c>
      <c r="H122" s="442">
        <v>1</v>
      </c>
      <c r="I122" s="445" t="s">
        <v>1756</v>
      </c>
      <c r="J122" s="445" t="s">
        <v>1756</v>
      </c>
      <c r="K122" s="446" t="s">
        <v>583</v>
      </c>
      <c r="L122" s="440" t="s">
        <v>584</v>
      </c>
      <c r="M122" s="447"/>
      <c r="N122" s="447"/>
      <c r="O122" s="447"/>
      <c r="P122" s="448"/>
      <c r="Q122" s="447"/>
      <c r="R122" s="451"/>
      <c r="S122" s="452">
        <v>49846.99</v>
      </c>
      <c r="T122" s="452">
        <v>2487.17</v>
      </c>
      <c r="U122" s="423"/>
      <c r="V122" s="424">
        <v>50</v>
      </c>
      <c r="W122" s="425">
        <v>-0.97989999999999999</v>
      </c>
      <c r="X122" s="453" t="s">
        <v>1924</v>
      </c>
    </row>
    <row r="123" spans="1:24" s="179" customFormat="1" ht="20.100000000000001" customHeight="1">
      <c r="A123" s="65" t="s">
        <v>972</v>
      </c>
      <c r="B123" s="439" t="s">
        <v>1993</v>
      </c>
      <c r="C123" s="439" t="s">
        <v>1758</v>
      </c>
      <c r="D123" s="439" t="s">
        <v>1994</v>
      </c>
      <c r="E123" s="439" t="s">
        <v>661</v>
      </c>
      <c r="F123" s="439" t="s">
        <v>1749</v>
      </c>
      <c r="G123" s="412" t="s">
        <v>581</v>
      </c>
      <c r="H123" s="442">
        <v>1</v>
      </c>
      <c r="I123" s="445" t="s">
        <v>1756</v>
      </c>
      <c r="J123" s="445" t="s">
        <v>1756</v>
      </c>
      <c r="K123" s="446" t="s">
        <v>583</v>
      </c>
      <c r="L123" s="440" t="s">
        <v>584</v>
      </c>
      <c r="M123" s="447"/>
      <c r="N123" s="447"/>
      <c r="O123" s="447"/>
      <c r="P123" s="448"/>
      <c r="Q123" s="447"/>
      <c r="R123" s="451"/>
      <c r="S123" s="452">
        <v>2891.91</v>
      </c>
      <c r="T123" s="452">
        <v>144.15</v>
      </c>
      <c r="U123" s="423"/>
      <c r="V123" s="424">
        <v>100</v>
      </c>
      <c r="W123" s="425">
        <v>-0.30630000000000002</v>
      </c>
      <c r="X123" s="453" t="s">
        <v>1924</v>
      </c>
    </row>
    <row r="124" spans="1:24" s="179" customFormat="1" ht="20.100000000000001" customHeight="1">
      <c r="A124" s="65" t="s">
        <v>976</v>
      </c>
      <c r="B124" s="439" t="s">
        <v>1995</v>
      </c>
      <c r="C124" s="439" t="s">
        <v>1753</v>
      </c>
      <c r="D124" s="439" t="s">
        <v>1754</v>
      </c>
      <c r="E124" s="439" t="s">
        <v>1996</v>
      </c>
      <c r="F124" s="439" t="s">
        <v>1749</v>
      </c>
      <c r="G124" s="412" t="s">
        <v>581</v>
      </c>
      <c r="H124" s="442">
        <v>1</v>
      </c>
      <c r="I124" s="445" t="s">
        <v>1756</v>
      </c>
      <c r="J124" s="445" t="s">
        <v>1756</v>
      </c>
      <c r="K124" s="446" t="s">
        <v>583</v>
      </c>
      <c r="L124" s="440" t="s">
        <v>725</v>
      </c>
      <c r="M124" s="447"/>
      <c r="N124" s="447"/>
      <c r="O124" s="447"/>
      <c r="P124" s="448"/>
      <c r="Q124" s="447"/>
      <c r="R124" s="451"/>
      <c r="S124" s="452">
        <v>28814.29</v>
      </c>
      <c r="T124" s="452">
        <v>1437.92</v>
      </c>
      <c r="U124" s="423"/>
      <c r="V124" s="424">
        <v>50</v>
      </c>
      <c r="W124" s="425">
        <v>-0.96519999999999995</v>
      </c>
      <c r="X124" s="453" t="s">
        <v>1997</v>
      </c>
    </row>
    <row r="125" spans="1:24" s="179" customFormat="1" ht="20.100000000000001" customHeight="1">
      <c r="A125" s="65" t="s">
        <v>978</v>
      </c>
      <c r="B125" s="439" t="s">
        <v>1998</v>
      </c>
      <c r="C125" s="439" t="s">
        <v>1753</v>
      </c>
      <c r="D125" s="439" t="s">
        <v>1754</v>
      </c>
      <c r="E125" s="439" t="s">
        <v>1996</v>
      </c>
      <c r="F125" s="439" t="s">
        <v>1765</v>
      </c>
      <c r="G125" s="412" t="s">
        <v>581</v>
      </c>
      <c r="H125" s="442">
        <v>1</v>
      </c>
      <c r="I125" s="445" t="s">
        <v>1756</v>
      </c>
      <c r="J125" s="445" t="s">
        <v>1756</v>
      </c>
      <c r="K125" s="446" t="s">
        <v>583</v>
      </c>
      <c r="L125" s="440" t="s">
        <v>725</v>
      </c>
      <c r="M125" s="447"/>
      <c r="N125" s="447"/>
      <c r="O125" s="447"/>
      <c r="P125" s="448"/>
      <c r="Q125" s="447"/>
      <c r="R125" s="451"/>
      <c r="S125" s="452">
        <v>28814.29</v>
      </c>
      <c r="T125" s="452">
        <v>1437.92</v>
      </c>
      <c r="U125" s="423"/>
      <c r="V125" s="424">
        <v>50</v>
      </c>
      <c r="W125" s="425">
        <v>-0.96519999999999995</v>
      </c>
      <c r="X125" s="453" t="s">
        <v>1997</v>
      </c>
    </row>
    <row r="126" spans="1:24" s="179" customFormat="1" ht="20.100000000000001" customHeight="1">
      <c r="A126" s="65" t="s">
        <v>983</v>
      </c>
      <c r="B126" s="439" t="s">
        <v>1999</v>
      </c>
      <c r="C126" s="439" t="s">
        <v>1858</v>
      </c>
      <c r="D126" s="439" t="s">
        <v>2000</v>
      </c>
      <c r="E126" s="439" t="s">
        <v>2001</v>
      </c>
      <c r="F126" s="439"/>
      <c r="G126" s="412" t="s">
        <v>581</v>
      </c>
      <c r="H126" s="442">
        <v>1</v>
      </c>
      <c r="I126" s="445" t="s">
        <v>1756</v>
      </c>
      <c r="J126" s="445" t="s">
        <v>1756</v>
      </c>
      <c r="K126" s="446" t="s">
        <v>583</v>
      </c>
      <c r="L126" s="440" t="s">
        <v>725</v>
      </c>
      <c r="M126" s="447"/>
      <c r="N126" s="447"/>
      <c r="O126" s="447"/>
      <c r="P126" s="448"/>
      <c r="Q126" s="447"/>
      <c r="R126" s="451"/>
      <c r="S126" s="452">
        <v>2482.61</v>
      </c>
      <c r="T126" s="452">
        <v>123.7</v>
      </c>
      <c r="U126" s="423"/>
      <c r="V126" s="424">
        <v>50</v>
      </c>
      <c r="W126" s="425">
        <v>-0.5958</v>
      </c>
      <c r="X126" s="453" t="s">
        <v>1997</v>
      </c>
    </row>
    <row r="127" spans="1:24" s="179" customFormat="1" ht="20.100000000000001" customHeight="1">
      <c r="A127" s="65" t="s">
        <v>989</v>
      </c>
      <c r="B127" s="439" t="s">
        <v>2002</v>
      </c>
      <c r="C127" s="439" t="s">
        <v>1747</v>
      </c>
      <c r="D127" s="439" t="s">
        <v>1953</v>
      </c>
      <c r="E127" s="439" t="s">
        <v>1748</v>
      </c>
      <c r="F127" s="439" t="s">
        <v>2003</v>
      </c>
      <c r="G127" s="412" t="s">
        <v>581</v>
      </c>
      <c r="H127" s="442">
        <v>1</v>
      </c>
      <c r="I127" s="445" t="s">
        <v>1750</v>
      </c>
      <c r="J127" s="445" t="s">
        <v>1750</v>
      </c>
      <c r="K127" s="446" t="s">
        <v>583</v>
      </c>
      <c r="L127" s="440" t="s">
        <v>725</v>
      </c>
      <c r="M127" s="447"/>
      <c r="N127" s="447"/>
      <c r="O127" s="447"/>
      <c r="P127" s="448"/>
      <c r="Q127" s="447"/>
      <c r="R127" s="451"/>
      <c r="S127" s="452">
        <v>5750</v>
      </c>
      <c r="T127" s="452">
        <v>287.5</v>
      </c>
      <c r="U127" s="423"/>
      <c r="V127" s="424">
        <v>50</v>
      </c>
      <c r="W127" s="425">
        <v>-0.82609999999999995</v>
      </c>
      <c r="X127" s="453" t="s">
        <v>1954</v>
      </c>
    </row>
    <row r="128" spans="1:24" s="179" customFormat="1" ht="20.100000000000001" customHeight="1">
      <c r="A128" s="65" t="s">
        <v>994</v>
      </c>
      <c r="B128" s="439" t="s">
        <v>2004</v>
      </c>
      <c r="C128" s="439" t="s">
        <v>1747</v>
      </c>
      <c r="D128" s="439" t="s">
        <v>1953</v>
      </c>
      <c r="E128" s="439" t="s">
        <v>1748</v>
      </c>
      <c r="F128" s="439" t="s">
        <v>1749</v>
      </c>
      <c r="G128" s="412" t="s">
        <v>581</v>
      </c>
      <c r="H128" s="442">
        <v>1</v>
      </c>
      <c r="I128" s="445" t="s">
        <v>1750</v>
      </c>
      <c r="J128" s="445" t="s">
        <v>1750</v>
      </c>
      <c r="K128" s="446" t="s">
        <v>583</v>
      </c>
      <c r="L128" s="440" t="s">
        <v>725</v>
      </c>
      <c r="M128" s="447"/>
      <c r="N128" s="447"/>
      <c r="O128" s="447"/>
      <c r="P128" s="448"/>
      <c r="Q128" s="447"/>
      <c r="R128" s="451"/>
      <c r="S128" s="452">
        <v>5750</v>
      </c>
      <c r="T128" s="452">
        <v>287.5</v>
      </c>
      <c r="U128" s="423"/>
      <c r="V128" s="424">
        <v>50</v>
      </c>
      <c r="W128" s="425">
        <v>-0.82609999999999995</v>
      </c>
      <c r="X128" s="453" t="s">
        <v>1954</v>
      </c>
    </row>
    <row r="129" spans="1:24" s="179" customFormat="1" ht="20.100000000000001" customHeight="1">
      <c r="A129" s="65" t="s">
        <v>1000</v>
      </c>
      <c r="B129" s="439" t="s">
        <v>2005</v>
      </c>
      <c r="C129" s="439" t="s">
        <v>1747</v>
      </c>
      <c r="D129" s="439" t="s">
        <v>1747</v>
      </c>
      <c r="E129" s="439" t="s">
        <v>1914</v>
      </c>
      <c r="F129" s="439" t="s">
        <v>1960</v>
      </c>
      <c r="G129" s="412" t="s">
        <v>581</v>
      </c>
      <c r="H129" s="442">
        <v>1</v>
      </c>
      <c r="I129" s="445" t="s">
        <v>2006</v>
      </c>
      <c r="J129" s="445" t="s">
        <v>2006</v>
      </c>
      <c r="K129" s="446" t="s">
        <v>583</v>
      </c>
      <c r="L129" s="440" t="s">
        <v>771</v>
      </c>
      <c r="M129" s="447"/>
      <c r="N129" s="447"/>
      <c r="O129" s="447"/>
      <c r="P129" s="448"/>
      <c r="Q129" s="447"/>
      <c r="R129" s="451"/>
      <c r="S129" s="452">
        <v>4900</v>
      </c>
      <c r="T129" s="452">
        <v>245</v>
      </c>
      <c r="U129" s="423"/>
      <c r="V129" s="424">
        <v>50</v>
      </c>
      <c r="W129" s="425">
        <v>-0.79590000000000005</v>
      </c>
      <c r="X129" s="453" t="s">
        <v>2007</v>
      </c>
    </row>
    <row r="130" spans="1:24" s="179" customFormat="1" ht="20.100000000000001" customHeight="1">
      <c r="A130" s="65" t="s">
        <v>1007</v>
      </c>
      <c r="B130" s="439" t="s">
        <v>2008</v>
      </c>
      <c r="C130" s="439" t="s">
        <v>1747</v>
      </c>
      <c r="D130" s="439" t="s">
        <v>1747</v>
      </c>
      <c r="E130" s="439" t="s">
        <v>2009</v>
      </c>
      <c r="F130" s="439"/>
      <c r="G130" s="412" t="s">
        <v>581</v>
      </c>
      <c r="H130" s="442">
        <v>1</v>
      </c>
      <c r="I130" s="445" t="s">
        <v>2010</v>
      </c>
      <c r="J130" s="445" t="s">
        <v>2010</v>
      </c>
      <c r="K130" s="446" t="s">
        <v>583</v>
      </c>
      <c r="L130" s="440" t="s">
        <v>771</v>
      </c>
      <c r="M130" s="447"/>
      <c r="N130" s="447"/>
      <c r="O130" s="447"/>
      <c r="P130" s="448"/>
      <c r="Q130" s="447"/>
      <c r="R130" s="451"/>
      <c r="S130" s="452">
        <v>18680</v>
      </c>
      <c r="T130" s="452">
        <v>934</v>
      </c>
      <c r="U130" s="423"/>
      <c r="V130" s="424">
        <v>50</v>
      </c>
      <c r="W130" s="425">
        <v>-0.94650000000000001</v>
      </c>
      <c r="X130" s="453" t="s">
        <v>2007</v>
      </c>
    </row>
    <row r="131" spans="1:24" s="179" customFormat="1" ht="20.100000000000001" customHeight="1">
      <c r="A131" s="65" t="s">
        <v>1009</v>
      </c>
      <c r="B131" s="439" t="s">
        <v>2011</v>
      </c>
      <c r="C131" s="439" t="s">
        <v>1747</v>
      </c>
      <c r="D131" s="439" t="s">
        <v>1747</v>
      </c>
      <c r="E131" s="439" t="s">
        <v>1914</v>
      </c>
      <c r="F131" s="439" t="s">
        <v>2012</v>
      </c>
      <c r="G131" s="412" t="s">
        <v>581</v>
      </c>
      <c r="H131" s="442">
        <v>1</v>
      </c>
      <c r="I131" s="445" t="s">
        <v>2010</v>
      </c>
      <c r="J131" s="445" t="s">
        <v>2010</v>
      </c>
      <c r="K131" s="446" t="s">
        <v>583</v>
      </c>
      <c r="L131" s="440" t="s">
        <v>771</v>
      </c>
      <c r="M131" s="447"/>
      <c r="N131" s="447"/>
      <c r="O131" s="447"/>
      <c r="P131" s="448"/>
      <c r="Q131" s="447"/>
      <c r="R131" s="451"/>
      <c r="S131" s="452">
        <v>14565</v>
      </c>
      <c r="T131" s="452">
        <v>728.25</v>
      </c>
      <c r="U131" s="423"/>
      <c r="V131" s="424">
        <v>50</v>
      </c>
      <c r="W131" s="425">
        <v>-0.93130000000000002</v>
      </c>
      <c r="X131" s="453" t="s">
        <v>2007</v>
      </c>
    </row>
    <row r="132" spans="1:24" s="179" customFormat="1" ht="20.100000000000001" customHeight="1">
      <c r="A132" s="65" t="s">
        <v>1011</v>
      </c>
      <c r="B132" s="439" t="s">
        <v>2013</v>
      </c>
      <c r="C132" s="439" t="s">
        <v>1753</v>
      </c>
      <c r="D132" s="439" t="s">
        <v>1982</v>
      </c>
      <c r="E132" s="439" t="s">
        <v>2014</v>
      </c>
      <c r="F132" s="439" t="s">
        <v>2015</v>
      </c>
      <c r="G132" s="412" t="s">
        <v>581</v>
      </c>
      <c r="H132" s="442">
        <v>1</v>
      </c>
      <c r="I132" s="445" t="s">
        <v>1756</v>
      </c>
      <c r="J132" s="445" t="s">
        <v>1756</v>
      </c>
      <c r="K132" s="446" t="s">
        <v>583</v>
      </c>
      <c r="L132" s="440" t="s">
        <v>771</v>
      </c>
      <c r="M132" s="449"/>
      <c r="N132" s="449"/>
      <c r="O132" s="449">
        <v>2E-3</v>
      </c>
      <c r="P132" s="450"/>
      <c r="Q132" s="449"/>
      <c r="R132" s="456"/>
      <c r="S132" s="452">
        <v>4553.6400000000003</v>
      </c>
      <c r="T132" s="452">
        <v>227.38</v>
      </c>
      <c r="U132" s="423"/>
      <c r="V132" s="424">
        <v>4.1500000000000004</v>
      </c>
      <c r="W132" s="425">
        <v>-0.98170000000000002</v>
      </c>
      <c r="X132" s="453" t="s">
        <v>2016</v>
      </c>
    </row>
    <row r="133" spans="1:24" s="179" customFormat="1" ht="20.100000000000001" customHeight="1">
      <c r="A133" s="65" t="s">
        <v>1013</v>
      </c>
      <c r="B133" s="439" t="s">
        <v>2017</v>
      </c>
      <c r="C133" s="439" t="s">
        <v>1758</v>
      </c>
      <c r="D133" s="439" t="s">
        <v>2018</v>
      </c>
      <c r="E133" s="439" t="s">
        <v>2019</v>
      </c>
      <c r="F133" s="439" t="s">
        <v>2015</v>
      </c>
      <c r="G133" s="412" t="s">
        <v>581</v>
      </c>
      <c r="H133" s="442">
        <v>1</v>
      </c>
      <c r="I133" s="445" t="s">
        <v>2020</v>
      </c>
      <c r="J133" s="445" t="s">
        <v>2020</v>
      </c>
      <c r="K133" s="446" t="s">
        <v>583</v>
      </c>
      <c r="L133" s="440" t="s">
        <v>771</v>
      </c>
      <c r="M133" s="447"/>
      <c r="N133" s="447"/>
      <c r="O133" s="447"/>
      <c r="P133" s="448"/>
      <c r="Q133" s="447"/>
      <c r="R133" s="451"/>
      <c r="S133" s="452">
        <v>11140</v>
      </c>
      <c r="T133" s="452">
        <v>557</v>
      </c>
      <c r="U133" s="423"/>
      <c r="V133" s="424">
        <v>50</v>
      </c>
      <c r="W133" s="425">
        <v>-0.91020000000000001</v>
      </c>
      <c r="X133" s="453" t="s">
        <v>2021</v>
      </c>
    </row>
    <row r="134" spans="1:24" s="179" customFormat="1" ht="20.100000000000001" customHeight="1">
      <c r="A134" s="65" t="s">
        <v>1018</v>
      </c>
      <c r="B134" s="439" t="s">
        <v>2022</v>
      </c>
      <c r="C134" s="439" t="s">
        <v>1758</v>
      </c>
      <c r="D134" s="439" t="s">
        <v>2023</v>
      </c>
      <c r="E134" s="439" t="s">
        <v>2024</v>
      </c>
      <c r="F134" s="439" t="s">
        <v>2015</v>
      </c>
      <c r="G134" s="412" t="s">
        <v>581</v>
      </c>
      <c r="H134" s="442">
        <v>1</v>
      </c>
      <c r="I134" s="445" t="s">
        <v>2025</v>
      </c>
      <c r="J134" s="445" t="s">
        <v>2025</v>
      </c>
      <c r="K134" s="446" t="s">
        <v>583</v>
      </c>
      <c r="L134" s="440" t="s">
        <v>771</v>
      </c>
      <c r="M134" s="447"/>
      <c r="N134" s="447"/>
      <c r="O134" s="447">
        <v>0.01</v>
      </c>
      <c r="P134" s="448"/>
      <c r="Q134" s="447"/>
      <c r="R134" s="451"/>
      <c r="S134" s="452">
        <v>18000</v>
      </c>
      <c r="T134" s="452">
        <v>900</v>
      </c>
      <c r="U134" s="423"/>
      <c r="V134" s="424">
        <v>50</v>
      </c>
      <c r="W134" s="425">
        <v>-0.94440000000000002</v>
      </c>
      <c r="X134" s="453" t="s">
        <v>2026</v>
      </c>
    </row>
    <row r="135" spans="1:24" s="179" customFormat="1" ht="20.100000000000001" customHeight="1">
      <c r="A135" s="65" t="s">
        <v>1020</v>
      </c>
      <c r="B135" s="439" t="s">
        <v>2027</v>
      </c>
      <c r="C135" s="439" t="s">
        <v>1758</v>
      </c>
      <c r="D135" s="439" t="s">
        <v>1939</v>
      </c>
      <c r="E135" s="439" t="s">
        <v>2028</v>
      </c>
      <c r="F135" s="439" t="s">
        <v>2015</v>
      </c>
      <c r="G135" s="412" t="s">
        <v>581</v>
      </c>
      <c r="H135" s="442">
        <v>1</v>
      </c>
      <c r="I135" s="445" t="s">
        <v>1849</v>
      </c>
      <c r="J135" s="445" t="s">
        <v>1849</v>
      </c>
      <c r="K135" s="446" t="s">
        <v>583</v>
      </c>
      <c r="L135" s="440" t="s">
        <v>771</v>
      </c>
      <c r="M135" s="447"/>
      <c r="N135" s="447"/>
      <c r="O135" s="447"/>
      <c r="P135" s="448"/>
      <c r="Q135" s="447"/>
      <c r="R135" s="451"/>
      <c r="S135" s="452">
        <v>2780</v>
      </c>
      <c r="T135" s="452">
        <v>139</v>
      </c>
      <c r="U135" s="423"/>
      <c r="V135" s="424">
        <v>100</v>
      </c>
      <c r="W135" s="425">
        <v>-0.28060000000000002</v>
      </c>
      <c r="X135" s="453" t="s">
        <v>2016</v>
      </c>
    </row>
    <row r="136" spans="1:24" s="179" customFormat="1" ht="20.100000000000001" customHeight="1">
      <c r="A136" s="65" t="s">
        <v>1024</v>
      </c>
      <c r="B136" s="439" t="s">
        <v>2029</v>
      </c>
      <c r="C136" s="439" t="s">
        <v>1858</v>
      </c>
      <c r="D136" s="439" t="s">
        <v>2030</v>
      </c>
      <c r="E136" s="439" t="s">
        <v>2031</v>
      </c>
      <c r="F136" s="439"/>
      <c r="G136" s="412" t="s">
        <v>581</v>
      </c>
      <c r="H136" s="442">
        <v>1</v>
      </c>
      <c r="I136" s="445" t="s">
        <v>2032</v>
      </c>
      <c r="J136" s="445" t="s">
        <v>2032</v>
      </c>
      <c r="K136" s="446" t="s">
        <v>583</v>
      </c>
      <c r="L136" s="440" t="s">
        <v>771</v>
      </c>
      <c r="M136" s="447"/>
      <c r="N136" s="447"/>
      <c r="O136" s="447">
        <v>0.01</v>
      </c>
      <c r="P136" s="448"/>
      <c r="Q136" s="447"/>
      <c r="R136" s="451"/>
      <c r="S136" s="452">
        <v>23000</v>
      </c>
      <c r="T136" s="452">
        <v>1150</v>
      </c>
      <c r="U136" s="423"/>
      <c r="V136" s="424">
        <v>20.75</v>
      </c>
      <c r="W136" s="425">
        <v>-0.98199999999999998</v>
      </c>
      <c r="X136" s="453" t="s">
        <v>2033</v>
      </c>
    </row>
    <row r="137" spans="1:24" s="179" customFormat="1" ht="20.100000000000001" customHeight="1">
      <c r="A137" s="65" t="s">
        <v>1027</v>
      </c>
      <c r="B137" s="439" t="s">
        <v>2034</v>
      </c>
      <c r="C137" s="439" t="s">
        <v>1747</v>
      </c>
      <c r="D137" s="439" t="s">
        <v>2035</v>
      </c>
      <c r="E137" s="439" t="s">
        <v>2036</v>
      </c>
      <c r="F137" s="439" t="s">
        <v>2037</v>
      </c>
      <c r="G137" s="412" t="s">
        <v>581</v>
      </c>
      <c r="H137" s="442">
        <v>1</v>
      </c>
      <c r="I137" s="445" t="s">
        <v>2038</v>
      </c>
      <c r="J137" s="445" t="s">
        <v>2038</v>
      </c>
      <c r="K137" s="446" t="s">
        <v>583</v>
      </c>
      <c r="L137" s="440" t="s">
        <v>584</v>
      </c>
      <c r="M137" s="447"/>
      <c r="N137" s="447"/>
      <c r="O137" s="447"/>
      <c r="P137" s="448"/>
      <c r="Q137" s="447"/>
      <c r="R137" s="451"/>
      <c r="S137" s="452">
        <v>5000</v>
      </c>
      <c r="T137" s="452">
        <v>250</v>
      </c>
      <c r="U137" s="423"/>
      <c r="V137" s="424">
        <v>50</v>
      </c>
      <c r="W137" s="425">
        <v>-0.8</v>
      </c>
      <c r="X137" s="453" t="s">
        <v>2039</v>
      </c>
    </row>
    <row r="138" spans="1:24" s="179" customFormat="1" ht="20.100000000000001" customHeight="1">
      <c r="A138" s="65" t="s">
        <v>1031</v>
      </c>
      <c r="B138" s="439" t="s">
        <v>2040</v>
      </c>
      <c r="C138" s="439" t="s">
        <v>1747</v>
      </c>
      <c r="D138" s="439" t="s">
        <v>2035</v>
      </c>
      <c r="E138" s="439" t="s">
        <v>2036</v>
      </c>
      <c r="F138" s="439" t="s">
        <v>1765</v>
      </c>
      <c r="G138" s="412" t="s">
        <v>581</v>
      </c>
      <c r="H138" s="442">
        <v>1</v>
      </c>
      <c r="I138" s="445" t="s">
        <v>2038</v>
      </c>
      <c r="J138" s="445" t="s">
        <v>2038</v>
      </c>
      <c r="K138" s="446" t="s">
        <v>583</v>
      </c>
      <c r="L138" s="440" t="s">
        <v>584</v>
      </c>
      <c r="M138" s="447"/>
      <c r="N138" s="447"/>
      <c r="O138" s="447"/>
      <c r="P138" s="448"/>
      <c r="Q138" s="447"/>
      <c r="R138" s="451"/>
      <c r="S138" s="452">
        <v>5000</v>
      </c>
      <c r="T138" s="452">
        <v>250</v>
      </c>
      <c r="U138" s="423"/>
      <c r="V138" s="424">
        <v>50</v>
      </c>
      <c r="W138" s="425">
        <v>-0.8</v>
      </c>
      <c r="X138" s="453" t="s">
        <v>2039</v>
      </c>
    </row>
    <row r="139" spans="1:24" s="179" customFormat="1" ht="20.100000000000001" customHeight="1">
      <c r="A139" s="65" t="s">
        <v>1035</v>
      </c>
      <c r="B139" s="439" t="s">
        <v>2041</v>
      </c>
      <c r="C139" s="439" t="s">
        <v>1758</v>
      </c>
      <c r="D139" s="439" t="s">
        <v>2042</v>
      </c>
      <c r="E139" s="439" t="s">
        <v>2043</v>
      </c>
      <c r="F139" s="439"/>
      <c r="G139" s="412" t="s">
        <v>581</v>
      </c>
      <c r="H139" s="442">
        <v>1</v>
      </c>
      <c r="I139" s="445" t="s">
        <v>2044</v>
      </c>
      <c r="J139" s="445" t="s">
        <v>2044</v>
      </c>
      <c r="K139" s="446" t="s">
        <v>583</v>
      </c>
      <c r="L139" s="440" t="s">
        <v>2045</v>
      </c>
      <c r="M139" s="447"/>
      <c r="N139" s="447"/>
      <c r="O139" s="447"/>
      <c r="P139" s="448"/>
      <c r="Q139" s="447"/>
      <c r="R139" s="451"/>
      <c r="S139" s="452">
        <v>1880</v>
      </c>
      <c r="T139" s="452">
        <v>94</v>
      </c>
      <c r="U139" s="423"/>
      <c r="V139" s="424">
        <v>100</v>
      </c>
      <c r="W139" s="425">
        <v>6.3799999999999996E-2</v>
      </c>
      <c r="X139" s="453" t="s">
        <v>2046</v>
      </c>
    </row>
    <row r="140" spans="1:24" s="179" customFormat="1" ht="20.100000000000001" customHeight="1">
      <c r="A140" s="65" t="s">
        <v>1040</v>
      </c>
      <c r="B140" s="439" t="s">
        <v>2047</v>
      </c>
      <c r="C140" s="439" t="s">
        <v>1758</v>
      </c>
      <c r="D140" s="439" t="s">
        <v>2042</v>
      </c>
      <c r="E140" s="439" t="s">
        <v>2043</v>
      </c>
      <c r="F140" s="439" t="s">
        <v>2048</v>
      </c>
      <c r="G140" s="412" t="s">
        <v>581</v>
      </c>
      <c r="H140" s="442">
        <v>1</v>
      </c>
      <c r="I140" s="445" t="s">
        <v>2044</v>
      </c>
      <c r="J140" s="445" t="s">
        <v>2044</v>
      </c>
      <c r="K140" s="446" t="s">
        <v>583</v>
      </c>
      <c r="L140" s="440" t="s">
        <v>2045</v>
      </c>
      <c r="M140" s="447"/>
      <c r="N140" s="447"/>
      <c r="O140" s="447"/>
      <c r="P140" s="448"/>
      <c r="Q140" s="447"/>
      <c r="R140" s="451"/>
      <c r="S140" s="452">
        <v>1880</v>
      </c>
      <c r="T140" s="452">
        <v>94</v>
      </c>
      <c r="U140" s="423"/>
      <c r="V140" s="424">
        <v>100</v>
      </c>
      <c r="W140" s="425">
        <v>6.3799999999999996E-2</v>
      </c>
      <c r="X140" s="453" t="s">
        <v>2046</v>
      </c>
    </row>
    <row r="141" spans="1:24" s="179" customFormat="1" ht="20.100000000000001" customHeight="1">
      <c r="A141" s="65" t="s">
        <v>1044</v>
      </c>
      <c r="B141" s="439" t="s">
        <v>2049</v>
      </c>
      <c r="C141" s="439" t="s">
        <v>1758</v>
      </c>
      <c r="D141" s="439" t="s">
        <v>2050</v>
      </c>
      <c r="E141" s="439" t="s">
        <v>2051</v>
      </c>
      <c r="F141" s="439" t="s">
        <v>1912</v>
      </c>
      <c r="G141" s="412" t="s">
        <v>581</v>
      </c>
      <c r="H141" s="442">
        <v>1</v>
      </c>
      <c r="I141" s="445" t="s">
        <v>2044</v>
      </c>
      <c r="J141" s="445" t="s">
        <v>2044</v>
      </c>
      <c r="K141" s="446" t="s">
        <v>583</v>
      </c>
      <c r="L141" s="440" t="s">
        <v>2052</v>
      </c>
      <c r="M141" s="447"/>
      <c r="N141" s="447"/>
      <c r="O141" s="447"/>
      <c r="P141" s="448"/>
      <c r="Q141" s="447"/>
      <c r="R141" s="451"/>
      <c r="S141" s="452">
        <v>4739</v>
      </c>
      <c r="T141" s="452">
        <v>236.95</v>
      </c>
      <c r="U141" s="423"/>
      <c r="V141" s="424">
        <v>100</v>
      </c>
      <c r="W141" s="425">
        <v>-0.57799999999999996</v>
      </c>
      <c r="X141" s="453" t="s">
        <v>2053</v>
      </c>
    </row>
    <row r="142" spans="1:24" s="179" customFormat="1" ht="20.100000000000001" customHeight="1">
      <c r="A142" s="65" t="s">
        <v>1048</v>
      </c>
      <c r="B142" s="439" t="s">
        <v>2054</v>
      </c>
      <c r="C142" s="439" t="s">
        <v>1753</v>
      </c>
      <c r="D142" s="439" t="s">
        <v>1754</v>
      </c>
      <c r="E142" s="439" t="s">
        <v>2055</v>
      </c>
      <c r="F142" s="439" t="s">
        <v>1912</v>
      </c>
      <c r="G142" s="412" t="s">
        <v>581</v>
      </c>
      <c r="H142" s="442">
        <v>1</v>
      </c>
      <c r="I142" s="445" t="s">
        <v>2056</v>
      </c>
      <c r="J142" s="445" t="s">
        <v>2056</v>
      </c>
      <c r="K142" s="446" t="s">
        <v>583</v>
      </c>
      <c r="L142" s="440" t="s">
        <v>1142</v>
      </c>
      <c r="M142" s="447"/>
      <c r="N142" s="447"/>
      <c r="O142" s="447"/>
      <c r="P142" s="448"/>
      <c r="Q142" s="447"/>
      <c r="R142" s="451"/>
      <c r="S142" s="452">
        <v>2300</v>
      </c>
      <c r="T142" s="452">
        <v>115</v>
      </c>
      <c r="U142" s="423"/>
      <c r="V142" s="424">
        <v>50</v>
      </c>
      <c r="W142" s="425">
        <v>-0.56520000000000004</v>
      </c>
      <c r="X142" s="453" t="s">
        <v>2057</v>
      </c>
    </row>
    <row r="143" spans="1:24" s="179" customFormat="1" ht="20.100000000000001" customHeight="1">
      <c r="A143" s="65" t="s">
        <v>1051</v>
      </c>
      <c r="B143" s="439" t="s">
        <v>2058</v>
      </c>
      <c r="C143" s="439" t="s">
        <v>1758</v>
      </c>
      <c r="D143" s="439" t="s">
        <v>2042</v>
      </c>
      <c r="E143" s="439" t="s">
        <v>2059</v>
      </c>
      <c r="F143" s="439" t="s">
        <v>2060</v>
      </c>
      <c r="G143" s="412" t="s">
        <v>581</v>
      </c>
      <c r="H143" s="442">
        <v>1</v>
      </c>
      <c r="I143" s="445" t="s">
        <v>2061</v>
      </c>
      <c r="J143" s="445" t="s">
        <v>2061</v>
      </c>
      <c r="K143" s="446" t="s">
        <v>583</v>
      </c>
      <c r="L143" s="440" t="s">
        <v>1142</v>
      </c>
      <c r="M143" s="447"/>
      <c r="N143" s="447"/>
      <c r="O143" s="447"/>
      <c r="P143" s="448"/>
      <c r="Q143" s="447"/>
      <c r="R143" s="451"/>
      <c r="S143" s="452">
        <v>4059.83</v>
      </c>
      <c r="T143" s="452">
        <v>202.99</v>
      </c>
      <c r="U143" s="423"/>
      <c r="V143" s="424">
        <v>100</v>
      </c>
      <c r="W143" s="425">
        <v>-0.50739999999999996</v>
      </c>
      <c r="X143" s="453" t="s">
        <v>2062</v>
      </c>
    </row>
    <row r="144" spans="1:24" s="179" customFormat="1" ht="20.100000000000001" customHeight="1">
      <c r="A144" s="65" t="s">
        <v>1056</v>
      </c>
      <c r="B144" s="439" t="s">
        <v>2063</v>
      </c>
      <c r="C144" s="439" t="s">
        <v>1753</v>
      </c>
      <c r="D144" s="439" t="s">
        <v>2064</v>
      </c>
      <c r="E144" s="439" t="s">
        <v>2065</v>
      </c>
      <c r="F144" s="439" t="s">
        <v>2048</v>
      </c>
      <c r="G144" s="412" t="s">
        <v>1822</v>
      </c>
      <c r="H144" s="442">
        <v>1</v>
      </c>
      <c r="I144" s="445" t="s">
        <v>2061</v>
      </c>
      <c r="J144" s="445" t="s">
        <v>2061</v>
      </c>
      <c r="K144" s="446" t="s">
        <v>583</v>
      </c>
      <c r="L144" s="440" t="s">
        <v>2066</v>
      </c>
      <c r="M144" s="447"/>
      <c r="N144" s="447"/>
      <c r="O144" s="447"/>
      <c r="P144" s="448"/>
      <c r="Q144" s="447"/>
      <c r="R144" s="451"/>
      <c r="S144" s="452">
        <v>2600</v>
      </c>
      <c r="T144" s="452">
        <v>130</v>
      </c>
      <c r="U144" s="423"/>
      <c r="V144" s="424">
        <v>50</v>
      </c>
      <c r="W144" s="425">
        <v>-0.61539999999999995</v>
      </c>
      <c r="X144" s="453" t="s">
        <v>2067</v>
      </c>
    </row>
    <row r="145" spans="1:24" s="179" customFormat="1" ht="20.100000000000001" customHeight="1">
      <c r="A145" s="65" t="s">
        <v>1058</v>
      </c>
      <c r="B145" s="439" t="s">
        <v>2068</v>
      </c>
      <c r="C145" s="439" t="s">
        <v>1747</v>
      </c>
      <c r="D145" s="439" t="s">
        <v>2069</v>
      </c>
      <c r="E145" s="439" t="s">
        <v>2070</v>
      </c>
      <c r="F145" s="439" t="s">
        <v>2048</v>
      </c>
      <c r="G145" s="412" t="s">
        <v>581</v>
      </c>
      <c r="H145" s="442">
        <v>1</v>
      </c>
      <c r="I145" s="445" t="s">
        <v>2071</v>
      </c>
      <c r="J145" s="445" t="s">
        <v>2071</v>
      </c>
      <c r="K145" s="446" t="s">
        <v>583</v>
      </c>
      <c r="L145" s="440" t="s">
        <v>1884</v>
      </c>
      <c r="M145" s="447"/>
      <c r="N145" s="447"/>
      <c r="O145" s="447"/>
      <c r="P145" s="448"/>
      <c r="Q145" s="447"/>
      <c r="R145" s="451"/>
      <c r="S145" s="452">
        <v>656410.23</v>
      </c>
      <c r="T145" s="452">
        <v>32820.51</v>
      </c>
      <c r="U145" s="423"/>
      <c r="V145" s="424">
        <v>50</v>
      </c>
      <c r="W145" s="425">
        <v>-0.99850000000000005</v>
      </c>
      <c r="X145" s="453" t="s">
        <v>1885</v>
      </c>
    </row>
    <row r="146" spans="1:24" s="179" customFormat="1" ht="20.100000000000001" customHeight="1">
      <c r="A146" s="65" t="s">
        <v>1063</v>
      </c>
      <c r="B146" s="439" t="s">
        <v>2072</v>
      </c>
      <c r="C146" s="439" t="s">
        <v>1753</v>
      </c>
      <c r="D146" s="439" t="s">
        <v>2073</v>
      </c>
      <c r="E146" s="439" t="s">
        <v>2074</v>
      </c>
      <c r="F146" s="439" t="s">
        <v>2048</v>
      </c>
      <c r="G146" s="412" t="s">
        <v>581</v>
      </c>
      <c r="H146" s="442">
        <v>1</v>
      </c>
      <c r="I146" s="445" t="s">
        <v>2075</v>
      </c>
      <c r="J146" s="445" t="s">
        <v>2075</v>
      </c>
      <c r="K146" s="446" t="s">
        <v>583</v>
      </c>
      <c r="L146" s="440" t="s">
        <v>2052</v>
      </c>
      <c r="M146" s="447"/>
      <c r="N146" s="447"/>
      <c r="O146" s="447"/>
      <c r="P146" s="448"/>
      <c r="Q146" s="447"/>
      <c r="R146" s="451"/>
      <c r="S146" s="452">
        <v>2600</v>
      </c>
      <c r="T146" s="452">
        <v>130</v>
      </c>
      <c r="U146" s="423"/>
      <c r="V146" s="424">
        <v>50</v>
      </c>
      <c r="W146" s="425">
        <v>-0.61539999999999995</v>
      </c>
      <c r="X146" s="453" t="s">
        <v>2053</v>
      </c>
    </row>
    <row r="147" spans="1:24" s="179" customFormat="1" ht="20.100000000000001" customHeight="1">
      <c r="A147" s="65" t="s">
        <v>1069</v>
      </c>
      <c r="B147" s="439" t="s">
        <v>2076</v>
      </c>
      <c r="C147" s="439" t="s">
        <v>1753</v>
      </c>
      <c r="D147" s="439" t="s">
        <v>2077</v>
      </c>
      <c r="E147" s="439"/>
      <c r="F147" s="439" t="s">
        <v>2048</v>
      </c>
      <c r="G147" s="412" t="s">
        <v>581</v>
      </c>
      <c r="H147" s="442">
        <v>1</v>
      </c>
      <c r="I147" s="445" t="s">
        <v>2078</v>
      </c>
      <c r="J147" s="445" t="s">
        <v>2078</v>
      </c>
      <c r="K147" s="446" t="s">
        <v>583</v>
      </c>
      <c r="L147" s="440" t="s">
        <v>2052</v>
      </c>
      <c r="M147" s="447"/>
      <c r="N147" s="447"/>
      <c r="O147" s="447"/>
      <c r="P147" s="448"/>
      <c r="Q147" s="447"/>
      <c r="R147" s="451"/>
      <c r="S147" s="452">
        <v>14250</v>
      </c>
      <c r="T147" s="452">
        <v>712.5</v>
      </c>
      <c r="U147" s="423"/>
      <c r="V147" s="424">
        <v>50</v>
      </c>
      <c r="W147" s="425">
        <v>-0.92979999999999996</v>
      </c>
      <c r="X147" s="453" t="s">
        <v>2053</v>
      </c>
    </row>
    <row r="148" spans="1:24" s="179" customFormat="1" ht="20.100000000000001" customHeight="1">
      <c r="A148" s="65" t="s">
        <v>1074</v>
      </c>
      <c r="B148" s="439" t="s">
        <v>2079</v>
      </c>
      <c r="C148" s="439" t="s">
        <v>1753</v>
      </c>
      <c r="D148" s="439" t="s">
        <v>1754</v>
      </c>
      <c r="E148" s="439" t="s">
        <v>2080</v>
      </c>
      <c r="F148" s="439" t="s">
        <v>2048</v>
      </c>
      <c r="G148" s="412" t="s">
        <v>581</v>
      </c>
      <c r="H148" s="442">
        <v>1</v>
      </c>
      <c r="I148" s="445" t="s">
        <v>2081</v>
      </c>
      <c r="J148" s="445" t="s">
        <v>2081</v>
      </c>
      <c r="K148" s="446" t="s">
        <v>583</v>
      </c>
      <c r="L148" s="440" t="s">
        <v>2052</v>
      </c>
      <c r="M148" s="447"/>
      <c r="N148" s="447"/>
      <c r="O148" s="447"/>
      <c r="P148" s="448"/>
      <c r="Q148" s="447"/>
      <c r="R148" s="451"/>
      <c r="S148" s="452">
        <v>6800</v>
      </c>
      <c r="T148" s="452">
        <v>340</v>
      </c>
      <c r="U148" s="423"/>
      <c r="V148" s="424">
        <v>50</v>
      </c>
      <c r="W148" s="425">
        <v>-0.85289999999999999</v>
      </c>
      <c r="X148" s="453" t="s">
        <v>2053</v>
      </c>
    </row>
    <row r="149" spans="1:24" s="179" customFormat="1" ht="20.100000000000001" customHeight="1">
      <c r="A149" s="65" t="s">
        <v>1079</v>
      </c>
      <c r="B149" s="439" t="s">
        <v>2082</v>
      </c>
      <c r="C149" s="439" t="s">
        <v>1758</v>
      </c>
      <c r="D149" s="439" t="s">
        <v>2083</v>
      </c>
      <c r="E149" s="439"/>
      <c r="F149" s="439" t="s">
        <v>2048</v>
      </c>
      <c r="G149" s="412" t="s">
        <v>581</v>
      </c>
      <c r="H149" s="442">
        <v>1</v>
      </c>
      <c r="I149" s="445" t="s">
        <v>2084</v>
      </c>
      <c r="J149" s="445" t="s">
        <v>2084</v>
      </c>
      <c r="K149" s="446" t="s">
        <v>583</v>
      </c>
      <c r="L149" s="440" t="s">
        <v>656</v>
      </c>
      <c r="M149" s="449"/>
      <c r="N149" s="449"/>
      <c r="O149" s="449">
        <v>1E-3</v>
      </c>
      <c r="P149" s="450"/>
      <c r="Q149" s="449"/>
      <c r="R149" s="456"/>
      <c r="S149" s="452">
        <v>14110</v>
      </c>
      <c r="T149" s="452">
        <v>705.5</v>
      </c>
      <c r="U149" s="423"/>
      <c r="V149" s="424">
        <v>2.08</v>
      </c>
      <c r="W149" s="425">
        <v>-0.99709999999999999</v>
      </c>
      <c r="X149" s="453" t="s">
        <v>1853</v>
      </c>
    </row>
    <row r="150" spans="1:24" s="179" customFormat="1" ht="20.100000000000001" customHeight="1">
      <c r="A150" s="65" t="s">
        <v>1084</v>
      </c>
      <c r="B150" s="439" t="s">
        <v>2085</v>
      </c>
      <c r="C150" s="439" t="s">
        <v>1758</v>
      </c>
      <c r="D150" s="439" t="s">
        <v>2086</v>
      </c>
      <c r="E150" s="439" t="s">
        <v>2087</v>
      </c>
      <c r="F150" s="439"/>
      <c r="G150" s="412" t="s">
        <v>581</v>
      </c>
      <c r="H150" s="442">
        <v>1</v>
      </c>
      <c r="I150" s="445" t="s">
        <v>2081</v>
      </c>
      <c r="J150" s="445" t="s">
        <v>2081</v>
      </c>
      <c r="K150" s="446" t="s">
        <v>583</v>
      </c>
      <c r="L150" s="440" t="s">
        <v>2045</v>
      </c>
      <c r="M150" s="447"/>
      <c r="N150" s="447"/>
      <c r="O150" s="447"/>
      <c r="P150" s="448"/>
      <c r="Q150" s="447"/>
      <c r="R150" s="451"/>
      <c r="S150" s="452">
        <v>2310</v>
      </c>
      <c r="T150" s="452">
        <v>115.5</v>
      </c>
      <c r="U150" s="423"/>
      <c r="V150" s="424">
        <v>100</v>
      </c>
      <c r="W150" s="425">
        <v>-0.13420000000000001</v>
      </c>
      <c r="X150" s="453" t="s">
        <v>2046</v>
      </c>
    </row>
    <row r="151" spans="1:24" s="179" customFormat="1" ht="20.100000000000001" customHeight="1">
      <c r="A151" s="65" t="s">
        <v>1090</v>
      </c>
      <c r="B151" s="439" t="s">
        <v>2088</v>
      </c>
      <c r="C151" s="439" t="s">
        <v>1758</v>
      </c>
      <c r="D151" s="439" t="s">
        <v>2089</v>
      </c>
      <c r="E151" s="439" t="s">
        <v>2090</v>
      </c>
      <c r="F151" s="439" t="s">
        <v>1749</v>
      </c>
      <c r="G151" s="412" t="s">
        <v>581</v>
      </c>
      <c r="H151" s="442">
        <v>1</v>
      </c>
      <c r="I151" s="445" t="s">
        <v>2081</v>
      </c>
      <c r="J151" s="445" t="s">
        <v>2081</v>
      </c>
      <c r="K151" s="446" t="s">
        <v>583</v>
      </c>
      <c r="L151" s="440" t="s">
        <v>2045</v>
      </c>
      <c r="M151" s="447"/>
      <c r="N151" s="447"/>
      <c r="O151" s="447"/>
      <c r="P151" s="448"/>
      <c r="Q151" s="447"/>
      <c r="R151" s="451"/>
      <c r="S151" s="452">
        <v>2310</v>
      </c>
      <c r="T151" s="452">
        <v>115.5</v>
      </c>
      <c r="U151" s="423"/>
      <c r="V151" s="424">
        <v>100</v>
      </c>
      <c r="W151" s="425">
        <v>-0.13420000000000001</v>
      </c>
      <c r="X151" s="453" t="s">
        <v>2046</v>
      </c>
    </row>
    <row r="152" spans="1:24" s="179" customFormat="1" ht="20.100000000000001" customHeight="1">
      <c r="A152" s="65" t="s">
        <v>1094</v>
      </c>
      <c r="B152" s="439" t="s">
        <v>2091</v>
      </c>
      <c r="C152" s="439" t="s">
        <v>1747</v>
      </c>
      <c r="D152" s="439" t="s">
        <v>2092</v>
      </c>
      <c r="E152" s="439" t="s">
        <v>1914</v>
      </c>
      <c r="F152" s="439" t="s">
        <v>2093</v>
      </c>
      <c r="G152" s="412" t="s">
        <v>581</v>
      </c>
      <c r="H152" s="442">
        <v>1</v>
      </c>
      <c r="I152" s="445" t="s">
        <v>2075</v>
      </c>
      <c r="J152" s="445" t="s">
        <v>2075</v>
      </c>
      <c r="K152" s="446" t="s">
        <v>583</v>
      </c>
      <c r="L152" s="440" t="s">
        <v>2052</v>
      </c>
      <c r="M152" s="447"/>
      <c r="N152" s="447"/>
      <c r="O152" s="447"/>
      <c r="P152" s="448"/>
      <c r="Q152" s="447"/>
      <c r="R152" s="451"/>
      <c r="S152" s="452">
        <v>8272.5</v>
      </c>
      <c r="T152" s="452">
        <v>413.63</v>
      </c>
      <c r="U152" s="423"/>
      <c r="V152" s="424">
        <v>50</v>
      </c>
      <c r="W152" s="425">
        <v>-0.87909999999999999</v>
      </c>
      <c r="X152" s="453" t="s">
        <v>1885</v>
      </c>
    </row>
    <row r="153" spans="1:24" s="179" customFormat="1" ht="20.100000000000001" customHeight="1">
      <c r="A153" s="65" t="s">
        <v>1098</v>
      </c>
      <c r="B153" s="439" t="s">
        <v>2094</v>
      </c>
      <c r="C153" s="439" t="s">
        <v>1747</v>
      </c>
      <c r="D153" s="439" t="s">
        <v>2092</v>
      </c>
      <c r="E153" s="439" t="s">
        <v>1914</v>
      </c>
      <c r="F153" s="439" t="s">
        <v>1950</v>
      </c>
      <c r="G153" s="412" t="s">
        <v>581</v>
      </c>
      <c r="H153" s="442">
        <v>1</v>
      </c>
      <c r="I153" s="445" t="s">
        <v>2075</v>
      </c>
      <c r="J153" s="445" t="s">
        <v>2075</v>
      </c>
      <c r="K153" s="446" t="s">
        <v>583</v>
      </c>
      <c r="L153" s="440" t="s">
        <v>2052</v>
      </c>
      <c r="M153" s="447"/>
      <c r="N153" s="447"/>
      <c r="O153" s="447"/>
      <c r="P153" s="448"/>
      <c r="Q153" s="447"/>
      <c r="R153" s="451"/>
      <c r="S153" s="452">
        <v>8272.5</v>
      </c>
      <c r="T153" s="452">
        <v>413.63</v>
      </c>
      <c r="U153" s="423"/>
      <c r="V153" s="424">
        <v>50</v>
      </c>
      <c r="W153" s="425">
        <v>-0.87909999999999999</v>
      </c>
      <c r="X153" s="453" t="s">
        <v>1885</v>
      </c>
    </row>
    <row r="154" spans="1:24" s="179" customFormat="1" ht="20.100000000000001" customHeight="1">
      <c r="A154" s="65" t="s">
        <v>1101</v>
      </c>
      <c r="B154" s="439" t="s">
        <v>2095</v>
      </c>
      <c r="C154" s="439" t="s">
        <v>1747</v>
      </c>
      <c r="D154" s="439" t="s">
        <v>2092</v>
      </c>
      <c r="E154" s="439" t="s">
        <v>1914</v>
      </c>
      <c r="F154" s="439" t="s">
        <v>1950</v>
      </c>
      <c r="G154" s="412" t="s">
        <v>581</v>
      </c>
      <c r="H154" s="442">
        <v>1</v>
      </c>
      <c r="I154" s="445" t="s">
        <v>2075</v>
      </c>
      <c r="J154" s="445" t="s">
        <v>2075</v>
      </c>
      <c r="K154" s="446" t="s">
        <v>583</v>
      </c>
      <c r="L154" s="440" t="s">
        <v>2052</v>
      </c>
      <c r="M154" s="447"/>
      <c r="N154" s="447"/>
      <c r="O154" s="447"/>
      <c r="P154" s="448"/>
      <c r="Q154" s="447"/>
      <c r="R154" s="451"/>
      <c r="S154" s="452">
        <v>8272.5</v>
      </c>
      <c r="T154" s="452">
        <v>413.63</v>
      </c>
      <c r="U154" s="423"/>
      <c r="V154" s="424">
        <v>50</v>
      </c>
      <c r="W154" s="425">
        <v>-0.87909999999999999</v>
      </c>
      <c r="X154" s="453" t="s">
        <v>1885</v>
      </c>
    </row>
    <row r="155" spans="1:24" s="179" customFormat="1" ht="20.100000000000001" customHeight="1">
      <c r="A155" s="65" t="s">
        <v>1104</v>
      </c>
      <c r="B155" s="439" t="s">
        <v>2096</v>
      </c>
      <c r="C155" s="439" t="s">
        <v>1747</v>
      </c>
      <c r="D155" s="439" t="s">
        <v>2092</v>
      </c>
      <c r="E155" s="439"/>
      <c r="F155" s="439" t="s">
        <v>2097</v>
      </c>
      <c r="G155" s="412" t="s">
        <v>581</v>
      </c>
      <c r="H155" s="442">
        <v>1</v>
      </c>
      <c r="I155" s="445" t="s">
        <v>2075</v>
      </c>
      <c r="J155" s="445" t="s">
        <v>2075</v>
      </c>
      <c r="K155" s="446" t="s">
        <v>583</v>
      </c>
      <c r="L155" s="440" t="s">
        <v>2052</v>
      </c>
      <c r="M155" s="447"/>
      <c r="N155" s="447"/>
      <c r="O155" s="447"/>
      <c r="P155" s="448"/>
      <c r="Q155" s="447"/>
      <c r="R155" s="451"/>
      <c r="S155" s="452">
        <v>5463</v>
      </c>
      <c r="T155" s="452">
        <v>273.14999999999998</v>
      </c>
      <c r="U155" s="423"/>
      <c r="V155" s="424">
        <v>50</v>
      </c>
      <c r="W155" s="425">
        <v>-0.81699999999999995</v>
      </c>
      <c r="X155" s="453" t="s">
        <v>1885</v>
      </c>
    </row>
    <row r="156" spans="1:24" s="179" customFormat="1" ht="20.100000000000001" customHeight="1">
      <c r="A156" s="65" t="s">
        <v>1108</v>
      </c>
      <c r="B156" s="439" t="s">
        <v>2098</v>
      </c>
      <c r="C156" s="439" t="s">
        <v>1747</v>
      </c>
      <c r="D156" s="439" t="s">
        <v>2099</v>
      </c>
      <c r="E156" s="439" t="s">
        <v>2100</v>
      </c>
      <c r="F156" s="439" t="s">
        <v>2101</v>
      </c>
      <c r="G156" s="412" t="s">
        <v>581</v>
      </c>
      <c r="H156" s="442">
        <v>1</v>
      </c>
      <c r="I156" s="445" t="s">
        <v>596</v>
      </c>
      <c r="J156" s="445" t="s">
        <v>596</v>
      </c>
      <c r="K156" s="446" t="s">
        <v>583</v>
      </c>
      <c r="L156" s="440" t="s">
        <v>2052</v>
      </c>
      <c r="M156" s="447"/>
      <c r="N156" s="447"/>
      <c r="O156" s="447"/>
      <c r="P156" s="448"/>
      <c r="Q156" s="447"/>
      <c r="R156" s="451"/>
      <c r="S156" s="452">
        <v>12255</v>
      </c>
      <c r="T156" s="452">
        <v>612.75</v>
      </c>
      <c r="U156" s="423"/>
      <c r="V156" s="424">
        <v>300</v>
      </c>
      <c r="W156" s="425">
        <v>-0.51039999999999996</v>
      </c>
      <c r="X156" s="453" t="s">
        <v>2053</v>
      </c>
    </row>
    <row r="157" spans="1:24" s="179" customFormat="1" ht="20.100000000000001" customHeight="1">
      <c r="A157" s="65" t="s">
        <v>1111</v>
      </c>
      <c r="B157" s="439" t="s">
        <v>2102</v>
      </c>
      <c r="C157" s="439" t="s">
        <v>1747</v>
      </c>
      <c r="D157" s="439" t="s">
        <v>2099</v>
      </c>
      <c r="E157" s="439" t="s">
        <v>2100</v>
      </c>
      <c r="F157" s="439" t="s">
        <v>1765</v>
      </c>
      <c r="G157" s="412" t="s">
        <v>581</v>
      </c>
      <c r="H157" s="442">
        <v>1</v>
      </c>
      <c r="I157" s="445" t="s">
        <v>2103</v>
      </c>
      <c r="J157" s="445" t="s">
        <v>2103</v>
      </c>
      <c r="K157" s="446" t="s">
        <v>583</v>
      </c>
      <c r="L157" s="440" t="s">
        <v>2052</v>
      </c>
      <c r="M157" s="447"/>
      <c r="N157" s="447"/>
      <c r="O157" s="447"/>
      <c r="P157" s="448"/>
      <c r="Q157" s="447"/>
      <c r="R157" s="451"/>
      <c r="S157" s="452">
        <v>12800</v>
      </c>
      <c r="T157" s="452">
        <v>640</v>
      </c>
      <c r="U157" s="423"/>
      <c r="V157" s="424">
        <v>300</v>
      </c>
      <c r="W157" s="425">
        <v>-0.53129999999999999</v>
      </c>
      <c r="X157" s="453" t="s">
        <v>2053</v>
      </c>
    </row>
    <row r="158" spans="1:24" s="179" customFormat="1" ht="20.100000000000001" customHeight="1">
      <c r="A158" s="65" t="s">
        <v>1116</v>
      </c>
      <c r="B158" s="439" t="s">
        <v>2104</v>
      </c>
      <c r="C158" s="439" t="s">
        <v>1747</v>
      </c>
      <c r="D158" s="439" t="s">
        <v>2092</v>
      </c>
      <c r="E158" s="439"/>
      <c r="F158" s="439" t="s">
        <v>2105</v>
      </c>
      <c r="G158" s="412" t="s">
        <v>581</v>
      </c>
      <c r="H158" s="442">
        <v>1</v>
      </c>
      <c r="I158" s="445" t="s">
        <v>2106</v>
      </c>
      <c r="J158" s="445" t="s">
        <v>2106</v>
      </c>
      <c r="K158" s="446" t="s">
        <v>583</v>
      </c>
      <c r="L158" s="440" t="s">
        <v>2052</v>
      </c>
      <c r="M158" s="447"/>
      <c r="N158" s="447"/>
      <c r="O158" s="447"/>
      <c r="P158" s="448"/>
      <c r="Q158" s="447"/>
      <c r="R158" s="451"/>
      <c r="S158" s="452">
        <v>5049</v>
      </c>
      <c r="T158" s="452">
        <v>252.45</v>
      </c>
      <c r="U158" s="423"/>
      <c r="V158" s="424">
        <v>50</v>
      </c>
      <c r="W158" s="425">
        <v>-0.80189999999999995</v>
      </c>
      <c r="X158" s="453" t="s">
        <v>2053</v>
      </c>
    </row>
    <row r="159" spans="1:24" s="179" customFormat="1" ht="20.100000000000001" customHeight="1">
      <c r="A159" s="65" t="s">
        <v>1120</v>
      </c>
      <c r="B159" s="439" t="s">
        <v>2107</v>
      </c>
      <c r="C159" s="439" t="s">
        <v>1747</v>
      </c>
      <c r="D159" s="439" t="s">
        <v>2099</v>
      </c>
      <c r="E159" s="439" t="s">
        <v>2108</v>
      </c>
      <c r="F159" s="439" t="s">
        <v>2109</v>
      </c>
      <c r="G159" s="412" t="s">
        <v>581</v>
      </c>
      <c r="H159" s="442">
        <v>1</v>
      </c>
      <c r="I159" s="445" t="s">
        <v>2081</v>
      </c>
      <c r="J159" s="445" t="s">
        <v>2081</v>
      </c>
      <c r="K159" s="446" t="s">
        <v>583</v>
      </c>
      <c r="L159" s="440" t="s">
        <v>2045</v>
      </c>
      <c r="M159" s="447"/>
      <c r="N159" s="447"/>
      <c r="O159" s="447"/>
      <c r="P159" s="448"/>
      <c r="Q159" s="447"/>
      <c r="R159" s="451"/>
      <c r="S159" s="452">
        <v>11200</v>
      </c>
      <c r="T159" s="452">
        <v>560</v>
      </c>
      <c r="U159" s="423"/>
      <c r="V159" s="424">
        <v>300</v>
      </c>
      <c r="W159" s="425">
        <v>-0.46429999999999999</v>
      </c>
      <c r="X159" s="453" t="s">
        <v>2110</v>
      </c>
    </row>
    <row r="160" spans="1:24" s="179" customFormat="1" ht="20.100000000000001" customHeight="1">
      <c r="A160" s="65" t="s">
        <v>1124</v>
      </c>
      <c r="B160" s="439" t="s">
        <v>2111</v>
      </c>
      <c r="C160" s="439" t="s">
        <v>1747</v>
      </c>
      <c r="D160" s="439" t="s">
        <v>2099</v>
      </c>
      <c r="E160" s="439" t="s">
        <v>2112</v>
      </c>
      <c r="F160" s="439" t="s">
        <v>1907</v>
      </c>
      <c r="G160" s="412" t="s">
        <v>581</v>
      </c>
      <c r="H160" s="442">
        <v>1</v>
      </c>
      <c r="I160" s="445" t="s">
        <v>2081</v>
      </c>
      <c r="J160" s="445" t="s">
        <v>2081</v>
      </c>
      <c r="K160" s="446" t="s">
        <v>583</v>
      </c>
      <c r="L160" s="440" t="s">
        <v>2045</v>
      </c>
      <c r="M160" s="447"/>
      <c r="N160" s="447"/>
      <c r="O160" s="447"/>
      <c r="P160" s="448"/>
      <c r="Q160" s="447"/>
      <c r="R160" s="451"/>
      <c r="S160" s="452">
        <v>11700</v>
      </c>
      <c r="T160" s="452">
        <v>585</v>
      </c>
      <c r="U160" s="423"/>
      <c r="V160" s="424">
        <v>300</v>
      </c>
      <c r="W160" s="425">
        <v>-0.48720000000000002</v>
      </c>
      <c r="X160" s="453" t="s">
        <v>2110</v>
      </c>
    </row>
    <row r="161" spans="1:24" s="179" customFormat="1" ht="20.100000000000001" customHeight="1">
      <c r="A161" s="65" t="s">
        <v>1128</v>
      </c>
      <c r="B161" s="439" t="s">
        <v>2113</v>
      </c>
      <c r="C161" s="439" t="s">
        <v>1747</v>
      </c>
      <c r="D161" s="439" t="s">
        <v>2099</v>
      </c>
      <c r="E161" s="439" t="s">
        <v>2100</v>
      </c>
      <c r="F161" s="439" t="s">
        <v>2114</v>
      </c>
      <c r="G161" s="412" t="s">
        <v>581</v>
      </c>
      <c r="H161" s="442">
        <v>1</v>
      </c>
      <c r="I161" s="445" t="s">
        <v>2081</v>
      </c>
      <c r="J161" s="445" t="s">
        <v>2081</v>
      </c>
      <c r="K161" s="446" t="s">
        <v>583</v>
      </c>
      <c r="L161" s="440" t="s">
        <v>2045</v>
      </c>
      <c r="M161" s="447"/>
      <c r="N161" s="447"/>
      <c r="O161" s="447"/>
      <c r="P161" s="448"/>
      <c r="Q161" s="447"/>
      <c r="R161" s="451"/>
      <c r="S161" s="452">
        <v>7350</v>
      </c>
      <c r="T161" s="452">
        <v>367.5</v>
      </c>
      <c r="U161" s="423"/>
      <c r="V161" s="424">
        <v>300</v>
      </c>
      <c r="W161" s="425">
        <v>-0.1837</v>
      </c>
      <c r="X161" s="453" t="s">
        <v>2110</v>
      </c>
    </row>
    <row r="162" spans="1:24" s="179" customFormat="1" ht="20.100000000000001" customHeight="1">
      <c r="A162" s="65" t="s">
        <v>1132</v>
      </c>
      <c r="B162" s="439" t="s">
        <v>2115</v>
      </c>
      <c r="C162" s="439" t="s">
        <v>1747</v>
      </c>
      <c r="D162" s="439" t="s">
        <v>2099</v>
      </c>
      <c r="E162" s="439" t="s">
        <v>2100</v>
      </c>
      <c r="F162" s="439"/>
      <c r="G162" s="412" t="s">
        <v>581</v>
      </c>
      <c r="H162" s="442">
        <v>1</v>
      </c>
      <c r="I162" s="445" t="s">
        <v>2081</v>
      </c>
      <c r="J162" s="445" t="s">
        <v>2081</v>
      </c>
      <c r="K162" s="446" t="s">
        <v>583</v>
      </c>
      <c r="L162" s="440" t="s">
        <v>2045</v>
      </c>
      <c r="M162" s="447"/>
      <c r="N162" s="447"/>
      <c r="O162" s="447"/>
      <c r="P162" s="448"/>
      <c r="Q162" s="447"/>
      <c r="R162" s="451"/>
      <c r="S162" s="452">
        <v>7350</v>
      </c>
      <c r="T162" s="452">
        <v>367.5</v>
      </c>
      <c r="U162" s="423"/>
      <c r="V162" s="424">
        <v>300</v>
      </c>
      <c r="W162" s="425">
        <v>-0.1837</v>
      </c>
      <c r="X162" s="453" t="s">
        <v>2110</v>
      </c>
    </row>
    <row r="163" spans="1:24" s="179" customFormat="1" ht="20.100000000000001" customHeight="1">
      <c r="A163" s="65" t="s">
        <v>1137</v>
      </c>
      <c r="B163" s="439" t="s">
        <v>2116</v>
      </c>
      <c r="C163" s="439" t="s">
        <v>1747</v>
      </c>
      <c r="D163" s="439" t="s">
        <v>2099</v>
      </c>
      <c r="E163" s="439" t="s">
        <v>2100</v>
      </c>
      <c r="F163" s="439"/>
      <c r="G163" s="412" t="s">
        <v>581</v>
      </c>
      <c r="H163" s="442">
        <v>1</v>
      </c>
      <c r="I163" s="445" t="s">
        <v>2081</v>
      </c>
      <c r="J163" s="445" t="s">
        <v>2081</v>
      </c>
      <c r="K163" s="446" t="s">
        <v>583</v>
      </c>
      <c r="L163" s="440" t="s">
        <v>2045</v>
      </c>
      <c r="M163" s="447"/>
      <c r="N163" s="447"/>
      <c r="O163" s="447"/>
      <c r="P163" s="448"/>
      <c r="Q163" s="447"/>
      <c r="R163" s="451"/>
      <c r="S163" s="452">
        <v>7350</v>
      </c>
      <c r="T163" s="452">
        <v>367.5</v>
      </c>
      <c r="U163" s="423"/>
      <c r="V163" s="424">
        <v>300</v>
      </c>
      <c r="W163" s="425">
        <v>-0.1837</v>
      </c>
      <c r="X163" s="453" t="s">
        <v>2110</v>
      </c>
    </row>
    <row r="164" spans="1:24" s="179" customFormat="1" ht="20.100000000000001" customHeight="1">
      <c r="A164" s="65" t="s">
        <v>1144</v>
      </c>
      <c r="B164" s="439" t="s">
        <v>2117</v>
      </c>
      <c r="C164" s="439" t="s">
        <v>1747</v>
      </c>
      <c r="D164" s="439" t="s">
        <v>2099</v>
      </c>
      <c r="E164" s="439" t="s">
        <v>2100</v>
      </c>
      <c r="F164" s="439" t="s">
        <v>1960</v>
      </c>
      <c r="G164" s="412" t="s">
        <v>581</v>
      </c>
      <c r="H164" s="442">
        <v>1</v>
      </c>
      <c r="I164" s="445" t="s">
        <v>2081</v>
      </c>
      <c r="J164" s="445" t="s">
        <v>2081</v>
      </c>
      <c r="K164" s="446" t="s">
        <v>583</v>
      </c>
      <c r="L164" s="440" t="s">
        <v>2045</v>
      </c>
      <c r="M164" s="447"/>
      <c r="N164" s="447"/>
      <c r="O164" s="447"/>
      <c r="P164" s="448"/>
      <c r="Q164" s="447"/>
      <c r="R164" s="451"/>
      <c r="S164" s="452">
        <v>7350</v>
      </c>
      <c r="T164" s="452">
        <v>367.5</v>
      </c>
      <c r="U164" s="423"/>
      <c r="V164" s="424">
        <v>300</v>
      </c>
      <c r="W164" s="425">
        <v>-0.1837</v>
      </c>
      <c r="X164" s="453" t="s">
        <v>2110</v>
      </c>
    </row>
    <row r="165" spans="1:24" s="179" customFormat="1" ht="20.100000000000001" customHeight="1">
      <c r="A165" s="65" t="s">
        <v>1148</v>
      </c>
      <c r="B165" s="439" t="s">
        <v>2118</v>
      </c>
      <c r="C165" s="439" t="s">
        <v>1858</v>
      </c>
      <c r="D165" s="439" t="s">
        <v>2119</v>
      </c>
      <c r="E165" s="439" t="s">
        <v>2120</v>
      </c>
      <c r="F165" s="439" t="s">
        <v>2114</v>
      </c>
      <c r="G165" s="412" t="s">
        <v>581</v>
      </c>
      <c r="H165" s="442">
        <v>1</v>
      </c>
      <c r="I165" s="445" t="s">
        <v>2121</v>
      </c>
      <c r="J165" s="445" t="s">
        <v>2121</v>
      </c>
      <c r="K165" s="446" t="s">
        <v>583</v>
      </c>
      <c r="L165" s="440" t="s">
        <v>584</v>
      </c>
      <c r="M165" s="447"/>
      <c r="N165" s="447"/>
      <c r="O165" s="447"/>
      <c r="P165" s="448"/>
      <c r="Q165" s="447"/>
      <c r="R165" s="451"/>
      <c r="S165" s="452">
        <v>63637.919999999998</v>
      </c>
      <c r="T165" s="452">
        <v>3181.9</v>
      </c>
      <c r="U165" s="423"/>
      <c r="V165" s="424"/>
      <c r="W165" s="425">
        <v>-1</v>
      </c>
      <c r="X165" s="453" t="s">
        <v>1862</v>
      </c>
    </row>
    <row r="166" spans="1:24" s="179" customFormat="1" ht="20.100000000000001" customHeight="1">
      <c r="A166" s="65" t="s">
        <v>1153</v>
      </c>
      <c r="B166" s="439" t="s">
        <v>2122</v>
      </c>
      <c r="C166" s="439" t="s">
        <v>1747</v>
      </c>
      <c r="D166" s="439" t="s">
        <v>2099</v>
      </c>
      <c r="E166" s="439" t="s">
        <v>2123</v>
      </c>
      <c r="F166" s="439" t="s">
        <v>2124</v>
      </c>
      <c r="G166" s="412" t="s">
        <v>581</v>
      </c>
      <c r="H166" s="442">
        <v>1</v>
      </c>
      <c r="I166" s="445" t="s">
        <v>2125</v>
      </c>
      <c r="J166" s="445" t="s">
        <v>2125</v>
      </c>
      <c r="K166" s="446" t="s">
        <v>583</v>
      </c>
      <c r="L166" s="440" t="s">
        <v>584</v>
      </c>
      <c r="M166" s="447"/>
      <c r="N166" s="447"/>
      <c r="O166" s="447"/>
      <c r="P166" s="448"/>
      <c r="Q166" s="447"/>
      <c r="R166" s="451"/>
      <c r="S166" s="452">
        <v>7179.49</v>
      </c>
      <c r="T166" s="452">
        <v>358.97</v>
      </c>
      <c r="U166" s="423"/>
      <c r="V166" s="424">
        <v>300</v>
      </c>
      <c r="W166" s="425">
        <v>-0.1643</v>
      </c>
      <c r="X166" s="453" t="s">
        <v>1862</v>
      </c>
    </row>
    <row r="167" spans="1:24" s="179" customFormat="1" ht="20.100000000000001" customHeight="1">
      <c r="A167" s="65" t="s">
        <v>1156</v>
      </c>
      <c r="B167" s="439" t="s">
        <v>2126</v>
      </c>
      <c r="C167" s="439" t="s">
        <v>1747</v>
      </c>
      <c r="D167" s="439" t="s">
        <v>2127</v>
      </c>
      <c r="E167" s="439" t="s">
        <v>2128</v>
      </c>
      <c r="F167" s="439"/>
      <c r="G167" s="412" t="s">
        <v>581</v>
      </c>
      <c r="H167" s="442">
        <v>1</v>
      </c>
      <c r="I167" s="445" t="s">
        <v>2129</v>
      </c>
      <c r="J167" s="445" t="s">
        <v>2129</v>
      </c>
      <c r="K167" s="446" t="s">
        <v>583</v>
      </c>
      <c r="L167" s="440" t="s">
        <v>2066</v>
      </c>
      <c r="M167" s="447"/>
      <c r="N167" s="447"/>
      <c r="O167" s="447"/>
      <c r="P167" s="448"/>
      <c r="Q167" s="447"/>
      <c r="R167" s="451"/>
      <c r="S167" s="452">
        <v>3398.06</v>
      </c>
      <c r="T167" s="452">
        <v>169.9</v>
      </c>
      <c r="U167" s="423"/>
      <c r="V167" s="424">
        <v>50</v>
      </c>
      <c r="W167" s="425">
        <v>-0.70569999999999999</v>
      </c>
      <c r="X167" s="453" t="s">
        <v>2130</v>
      </c>
    </row>
    <row r="168" spans="1:24" s="179" customFormat="1" ht="20.100000000000001" customHeight="1">
      <c r="A168" s="65" t="s">
        <v>1161</v>
      </c>
      <c r="B168" s="439" t="s">
        <v>2131</v>
      </c>
      <c r="C168" s="439" t="s">
        <v>1747</v>
      </c>
      <c r="D168" s="439" t="s">
        <v>2127</v>
      </c>
      <c r="E168" s="439" t="s">
        <v>2128</v>
      </c>
      <c r="F168" s="439" t="s">
        <v>1591</v>
      </c>
      <c r="G168" s="412" t="s">
        <v>581</v>
      </c>
      <c r="H168" s="442">
        <v>1</v>
      </c>
      <c r="I168" s="445" t="s">
        <v>2129</v>
      </c>
      <c r="J168" s="445" t="s">
        <v>2129</v>
      </c>
      <c r="K168" s="446" t="s">
        <v>583</v>
      </c>
      <c r="L168" s="440" t="s">
        <v>2066</v>
      </c>
      <c r="M168" s="447"/>
      <c r="N168" s="447"/>
      <c r="O168" s="447"/>
      <c r="P168" s="448"/>
      <c r="Q168" s="447"/>
      <c r="R168" s="451"/>
      <c r="S168" s="452">
        <v>3398.06</v>
      </c>
      <c r="T168" s="452">
        <v>169.9</v>
      </c>
      <c r="U168" s="423"/>
      <c r="V168" s="424">
        <v>50</v>
      </c>
      <c r="W168" s="425">
        <v>-0.70569999999999999</v>
      </c>
      <c r="X168" s="453" t="s">
        <v>2130</v>
      </c>
    </row>
    <row r="169" spans="1:24" s="179" customFormat="1" ht="20.100000000000001" customHeight="1">
      <c r="A169" s="65" t="s">
        <v>1164</v>
      </c>
      <c r="B169" s="439" t="s">
        <v>2132</v>
      </c>
      <c r="C169" s="439" t="s">
        <v>1753</v>
      </c>
      <c r="D169" s="439" t="s">
        <v>1754</v>
      </c>
      <c r="E169" s="439" t="s">
        <v>2133</v>
      </c>
      <c r="F169" s="439" t="s">
        <v>2124</v>
      </c>
      <c r="G169" s="412" t="s">
        <v>581</v>
      </c>
      <c r="H169" s="442">
        <v>1</v>
      </c>
      <c r="I169" s="445" t="s">
        <v>2134</v>
      </c>
      <c r="J169" s="445" t="s">
        <v>2134</v>
      </c>
      <c r="K169" s="446" t="s">
        <v>583</v>
      </c>
      <c r="L169" s="440" t="s">
        <v>2066</v>
      </c>
      <c r="M169" s="447"/>
      <c r="N169" s="447"/>
      <c r="O169" s="447"/>
      <c r="P169" s="448"/>
      <c r="Q169" s="447"/>
      <c r="R169" s="451"/>
      <c r="S169" s="452">
        <v>2820.51</v>
      </c>
      <c r="T169" s="452">
        <v>141.03</v>
      </c>
      <c r="U169" s="423"/>
      <c r="V169" s="424">
        <v>50</v>
      </c>
      <c r="W169" s="425">
        <v>-0.64549999999999996</v>
      </c>
      <c r="X169" s="453" t="s">
        <v>2067</v>
      </c>
    </row>
    <row r="170" spans="1:24" s="179" customFormat="1" ht="20.100000000000001" customHeight="1">
      <c r="A170" s="65" t="s">
        <v>1167</v>
      </c>
      <c r="B170" s="439" t="s">
        <v>2135</v>
      </c>
      <c r="C170" s="439" t="s">
        <v>1753</v>
      </c>
      <c r="D170" s="439" t="s">
        <v>1986</v>
      </c>
      <c r="E170" s="439" t="s">
        <v>2136</v>
      </c>
      <c r="F170" s="439" t="s">
        <v>1960</v>
      </c>
      <c r="G170" s="412" t="s">
        <v>581</v>
      </c>
      <c r="H170" s="442">
        <v>1</v>
      </c>
      <c r="I170" s="445" t="s">
        <v>2134</v>
      </c>
      <c r="J170" s="445" t="s">
        <v>2134</v>
      </c>
      <c r="K170" s="446" t="s">
        <v>583</v>
      </c>
      <c r="L170" s="440" t="s">
        <v>2066</v>
      </c>
      <c r="M170" s="447"/>
      <c r="N170" s="447"/>
      <c r="O170" s="447"/>
      <c r="P170" s="448"/>
      <c r="Q170" s="447"/>
      <c r="R170" s="451"/>
      <c r="S170" s="452">
        <v>4914.53</v>
      </c>
      <c r="T170" s="452">
        <v>245.73</v>
      </c>
      <c r="U170" s="423"/>
      <c r="V170" s="424">
        <v>50</v>
      </c>
      <c r="W170" s="425">
        <v>-0.79649999999999999</v>
      </c>
      <c r="X170" s="453" t="s">
        <v>2067</v>
      </c>
    </row>
    <row r="171" spans="1:24" s="179" customFormat="1" ht="20.100000000000001" customHeight="1">
      <c r="A171" s="65" t="s">
        <v>1171</v>
      </c>
      <c r="B171" s="439" t="s">
        <v>2137</v>
      </c>
      <c r="C171" s="439" t="s">
        <v>1758</v>
      </c>
      <c r="D171" s="439" t="s">
        <v>2023</v>
      </c>
      <c r="E171" s="439" t="s">
        <v>2138</v>
      </c>
      <c r="F171" s="439" t="s">
        <v>1960</v>
      </c>
      <c r="G171" s="412" t="s">
        <v>581</v>
      </c>
      <c r="H171" s="442">
        <v>1</v>
      </c>
      <c r="I171" s="445" t="s">
        <v>2139</v>
      </c>
      <c r="J171" s="445" t="s">
        <v>2139</v>
      </c>
      <c r="K171" s="446" t="s">
        <v>583</v>
      </c>
      <c r="L171" s="440" t="s">
        <v>2140</v>
      </c>
      <c r="M171" s="447"/>
      <c r="N171" s="447"/>
      <c r="O171" s="447"/>
      <c r="P171" s="448"/>
      <c r="Q171" s="447"/>
      <c r="R171" s="451"/>
      <c r="S171" s="452">
        <v>9059.83</v>
      </c>
      <c r="T171" s="452">
        <v>452.99</v>
      </c>
      <c r="U171" s="423"/>
      <c r="V171" s="424">
        <v>50</v>
      </c>
      <c r="W171" s="425">
        <v>-0.88959999999999995</v>
      </c>
      <c r="X171" s="453" t="s">
        <v>2141</v>
      </c>
    </row>
    <row r="172" spans="1:24" s="179" customFormat="1" ht="20.100000000000001" customHeight="1">
      <c r="A172" s="65" t="s">
        <v>1174</v>
      </c>
      <c r="B172" s="439" t="s">
        <v>2142</v>
      </c>
      <c r="C172" s="439" t="s">
        <v>1747</v>
      </c>
      <c r="D172" s="439" t="s">
        <v>1747</v>
      </c>
      <c r="E172" s="439" t="s">
        <v>2143</v>
      </c>
      <c r="F172" s="439" t="s">
        <v>1960</v>
      </c>
      <c r="G172" s="412" t="s">
        <v>581</v>
      </c>
      <c r="H172" s="442">
        <v>1</v>
      </c>
      <c r="I172" s="445" t="s">
        <v>1742</v>
      </c>
      <c r="J172" s="445" t="s">
        <v>1742</v>
      </c>
      <c r="K172" s="446" t="s">
        <v>583</v>
      </c>
      <c r="L172" s="440" t="s">
        <v>656</v>
      </c>
      <c r="M172" s="447"/>
      <c r="N172" s="447"/>
      <c r="O172" s="447"/>
      <c r="P172" s="448"/>
      <c r="Q172" s="447"/>
      <c r="R172" s="451"/>
      <c r="S172" s="452">
        <v>5239.32</v>
      </c>
      <c r="T172" s="452">
        <v>261.97000000000003</v>
      </c>
      <c r="U172" s="423"/>
      <c r="V172" s="424">
        <v>50</v>
      </c>
      <c r="W172" s="425">
        <v>-0.80910000000000004</v>
      </c>
      <c r="X172" s="453" t="s">
        <v>2144</v>
      </c>
    </row>
    <row r="173" spans="1:24" s="179" customFormat="1" ht="20.100000000000001" customHeight="1">
      <c r="A173" s="65" t="s">
        <v>1179</v>
      </c>
      <c r="B173" s="439" t="s">
        <v>2145</v>
      </c>
      <c r="C173" s="439" t="s">
        <v>1747</v>
      </c>
      <c r="D173" s="439" t="s">
        <v>1747</v>
      </c>
      <c r="E173" s="439" t="s">
        <v>2143</v>
      </c>
      <c r="F173" s="439" t="s">
        <v>1912</v>
      </c>
      <c r="G173" s="412" t="s">
        <v>581</v>
      </c>
      <c r="H173" s="442">
        <v>1</v>
      </c>
      <c r="I173" s="445" t="s">
        <v>1742</v>
      </c>
      <c r="J173" s="445" t="s">
        <v>1742</v>
      </c>
      <c r="K173" s="446" t="s">
        <v>583</v>
      </c>
      <c r="L173" s="440" t="s">
        <v>656</v>
      </c>
      <c r="M173" s="447"/>
      <c r="N173" s="447"/>
      <c r="O173" s="447"/>
      <c r="P173" s="448"/>
      <c r="Q173" s="447"/>
      <c r="R173" s="451"/>
      <c r="S173" s="452">
        <v>4188.03</v>
      </c>
      <c r="T173" s="452">
        <v>209.4</v>
      </c>
      <c r="U173" s="423"/>
      <c r="V173" s="424">
        <v>50</v>
      </c>
      <c r="W173" s="425">
        <v>-0.76119999999999999</v>
      </c>
      <c r="X173" s="453" t="s">
        <v>2144</v>
      </c>
    </row>
    <row r="174" spans="1:24" s="179" customFormat="1" ht="20.100000000000001" customHeight="1">
      <c r="A174" s="65" t="s">
        <v>1184</v>
      </c>
      <c r="B174" s="439" t="s">
        <v>2146</v>
      </c>
      <c r="C174" s="439" t="s">
        <v>1747</v>
      </c>
      <c r="D174" s="439" t="s">
        <v>1747</v>
      </c>
      <c r="E174" s="439" t="s">
        <v>2143</v>
      </c>
      <c r="F174" s="439" t="s">
        <v>1765</v>
      </c>
      <c r="G174" s="412" t="s">
        <v>581</v>
      </c>
      <c r="H174" s="442">
        <v>1</v>
      </c>
      <c r="I174" s="445" t="s">
        <v>1742</v>
      </c>
      <c r="J174" s="445" t="s">
        <v>1742</v>
      </c>
      <c r="K174" s="446" t="s">
        <v>583</v>
      </c>
      <c r="L174" s="440" t="s">
        <v>656</v>
      </c>
      <c r="M174" s="447"/>
      <c r="N174" s="447"/>
      <c r="O174" s="447"/>
      <c r="P174" s="448"/>
      <c r="Q174" s="447"/>
      <c r="R174" s="451"/>
      <c r="S174" s="452">
        <v>4188.03</v>
      </c>
      <c r="T174" s="452">
        <v>209.4</v>
      </c>
      <c r="U174" s="423"/>
      <c r="V174" s="424">
        <v>50</v>
      </c>
      <c r="W174" s="425">
        <v>-0.76119999999999999</v>
      </c>
      <c r="X174" s="453" t="s">
        <v>2144</v>
      </c>
    </row>
    <row r="175" spans="1:24" s="179" customFormat="1" ht="20.100000000000001" customHeight="1">
      <c r="A175" s="65" t="s">
        <v>1188</v>
      </c>
      <c r="B175" s="439" t="s">
        <v>2147</v>
      </c>
      <c r="C175" s="439" t="s">
        <v>1747</v>
      </c>
      <c r="D175" s="439" t="s">
        <v>1747</v>
      </c>
      <c r="E175" s="439" t="s">
        <v>2143</v>
      </c>
      <c r="F175" s="439" t="s">
        <v>1977</v>
      </c>
      <c r="G175" s="412" t="s">
        <v>581</v>
      </c>
      <c r="H175" s="442">
        <v>1</v>
      </c>
      <c r="I175" s="445" t="s">
        <v>1742</v>
      </c>
      <c r="J175" s="445" t="s">
        <v>1742</v>
      </c>
      <c r="K175" s="446" t="s">
        <v>583</v>
      </c>
      <c r="L175" s="440" t="s">
        <v>2140</v>
      </c>
      <c r="M175" s="447"/>
      <c r="N175" s="447"/>
      <c r="O175" s="447"/>
      <c r="P175" s="448"/>
      <c r="Q175" s="447"/>
      <c r="R175" s="451"/>
      <c r="S175" s="452">
        <v>5239.32</v>
      </c>
      <c r="T175" s="452">
        <v>261.97000000000003</v>
      </c>
      <c r="U175" s="423"/>
      <c r="V175" s="424">
        <v>50</v>
      </c>
      <c r="W175" s="425">
        <v>-0.80910000000000004</v>
      </c>
      <c r="X175" s="453" t="s">
        <v>2148</v>
      </c>
    </row>
    <row r="176" spans="1:24" s="179" customFormat="1" ht="20.100000000000001" customHeight="1">
      <c r="A176" s="65" t="s">
        <v>1194</v>
      </c>
      <c r="B176" s="439" t="s">
        <v>2149</v>
      </c>
      <c r="C176" s="439" t="s">
        <v>1747</v>
      </c>
      <c r="D176" s="439" t="s">
        <v>1747</v>
      </c>
      <c r="E176" s="439" t="s">
        <v>2143</v>
      </c>
      <c r="F176" s="439"/>
      <c r="G176" s="412" t="s">
        <v>581</v>
      </c>
      <c r="H176" s="442">
        <v>1</v>
      </c>
      <c r="I176" s="445" t="s">
        <v>1742</v>
      </c>
      <c r="J176" s="445" t="s">
        <v>1742</v>
      </c>
      <c r="K176" s="446" t="s">
        <v>583</v>
      </c>
      <c r="L176" s="440" t="s">
        <v>2140</v>
      </c>
      <c r="M176" s="447"/>
      <c r="N176" s="447"/>
      <c r="O176" s="447"/>
      <c r="P176" s="448"/>
      <c r="Q176" s="447"/>
      <c r="R176" s="451"/>
      <c r="S176" s="452">
        <v>4188.03</v>
      </c>
      <c r="T176" s="452">
        <v>209.4</v>
      </c>
      <c r="U176" s="423"/>
      <c r="V176" s="424">
        <v>50</v>
      </c>
      <c r="W176" s="425">
        <v>-0.76119999999999999</v>
      </c>
      <c r="X176" s="453" t="s">
        <v>2148</v>
      </c>
    </row>
    <row r="177" spans="1:24" s="179" customFormat="1" ht="20.100000000000001" customHeight="1">
      <c r="A177" s="65" t="s">
        <v>1197</v>
      </c>
      <c r="B177" s="439" t="s">
        <v>2150</v>
      </c>
      <c r="C177" s="439" t="s">
        <v>1747</v>
      </c>
      <c r="D177" s="439" t="s">
        <v>1747</v>
      </c>
      <c r="E177" s="439" t="s">
        <v>2143</v>
      </c>
      <c r="F177" s="439"/>
      <c r="G177" s="412" t="s">
        <v>581</v>
      </c>
      <c r="H177" s="442">
        <v>1</v>
      </c>
      <c r="I177" s="445" t="s">
        <v>1742</v>
      </c>
      <c r="J177" s="445" t="s">
        <v>1742</v>
      </c>
      <c r="K177" s="446" t="s">
        <v>583</v>
      </c>
      <c r="L177" s="440" t="s">
        <v>2140</v>
      </c>
      <c r="M177" s="447"/>
      <c r="N177" s="447"/>
      <c r="O177" s="447"/>
      <c r="P177" s="448"/>
      <c r="Q177" s="447"/>
      <c r="R177" s="451"/>
      <c r="S177" s="452">
        <v>4188.03</v>
      </c>
      <c r="T177" s="452">
        <v>209.4</v>
      </c>
      <c r="U177" s="423"/>
      <c r="V177" s="424">
        <v>50</v>
      </c>
      <c r="W177" s="425">
        <v>-0.76119999999999999</v>
      </c>
      <c r="X177" s="453" t="s">
        <v>2148</v>
      </c>
    </row>
    <row r="178" spans="1:24" s="179" customFormat="1" ht="20.100000000000001" customHeight="1">
      <c r="A178" s="65" t="s">
        <v>1201</v>
      </c>
      <c r="B178" s="439" t="s">
        <v>2151</v>
      </c>
      <c r="C178" s="439" t="s">
        <v>1747</v>
      </c>
      <c r="D178" s="439" t="s">
        <v>1747</v>
      </c>
      <c r="E178" s="439" t="s">
        <v>2143</v>
      </c>
      <c r="F178" s="439"/>
      <c r="G178" s="412" t="s">
        <v>581</v>
      </c>
      <c r="H178" s="442">
        <v>1</v>
      </c>
      <c r="I178" s="445" t="s">
        <v>1742</v>
      </c>
      <c r="J178" s="445" t="s">
        <v>1742</v>
      </c>
      <c r="K178" s="446" t="s">
        <v>583</v>
      </c>
      <c r="L178" s="440" t="s">
        <v>2140</v>
      </c>
      <c r="M178" s="447"/>
      <c r="N178" s="447"/>
      <c r="O178" s="447"/>
      <c r="P178" s="448"/>
      <c r="Q178" s="447"/>
      <c r="R178" s="451"/>
      <c r="S178" s="452">
        <v>5239.3599999999997</v>
      </c>
      <c r="T178" s="452">
        <v>261.97000000000003</v>
      </c>
      <c r="U178" s="423"/>
      <c r="V178" s="424">
        <v>50</v>
      </c>
      <c r="W178" s="425">
        <v>-0.80910000000000004</v>
      </c>
      <c r="X178" s="453" t="s">
        <v>2148</v>
      </c>
    </row>
    <row r="179" spans="1:24" s="179" customFormat="1" ht="20.100000000000001" customHeight="1">
      <c r="A179" s="65" t="s">
        <v>1203</v>
      </c>
      <c r="B179" s="439" t="s">
        <v>2152</v>
      </c>
      <c r="C179" s="439" t="s">
        <v>1747</v>
      </c>
      <c r="D179" s="439" t="s">
        <v>1747</v>
      </c>
      <c r="E179" s="439" t="s">
        <v>2143</v>
      </c>
      <c r="F179" s="439" t="s">
        <v>2153</v>
      </c>
      <c r="G179" s="412" t="s">
        <v>581</v>
      </c>
      <c r="H179" s="442">
        <v>1</v>
      </c>
      <c r="I179" s="445" t="s">
        <v>1742</v>
      </c>
      <c r="J179" s="445" t="s">
        <v>1742</v>
      </c>
      <c r="K179" s="446" t="s">
        <v>583</v>
      </c>
      <c r="L179" s="440" t="s">
        <v>2140</v>
      </c>
      <c r="M179" s="447"/>
      <c r="N179" s="447"/>
      <c r="O179" s="447"/>
      <c r="P179" s="448"/>
      <c r="Q179" s="447"/>
      <c r="R179" s="451"/>
      <c r="S179" s="452">
        <v>5239.32</v>
      </c>
      <c r="T179" s="452">
        <v>261.97000000000003</v>
      </c>
      <c r="U179" s="423"/>
      <c r="V179" s="424">
        <v>50</v>
      </c>
      <c r="W179" s="425">
        <v>-0.80910000000000004</v>
      </c>
      <c r="X179" s="453" t="s">
        <v>2148</v>
      </c>
    </row>
    <row r="180" spans="1:24" s="179" customFormat="1" ht="20.100000000000001" customHeight="1">
      <c r="A180" s="65" t="s">
        <v>1206</v>
      </c>
      <c r="B180" s="439" t="s">
        <v>2154</v>
      </c>
      <c r="C180" s="439" t="s">
        <v>1747</v>
      </c>
      <c r="D180" s="439" t="s">
        <v>1747</v>
      </c>
      <c r="E180" s="439" t="s">
        <v>2143</v>
      </c>
      <c r="F180" s="439"/>
      <c r="G180" s="412" t="s">
        <v>581</v>
      </c>
      <c r="H180" s="442">
        <v>1</v>
      </c>
      <c r="I180" s="445" t="s">
        <v>1742</v>
      </c>
      <c r="J180" s="445" t="s">
        <v>1742</v>
      </c>
      <c r="K180" s="446" t="s">
        <v>583</v>
      </c>
      <c r="L180" s="440" t="s">
        <v>2140</v>
      </c>
      <c r="M180" s="447"/>
      <c r="N180" s="447"/>
      <c r="O180" s="447"/>
      <c r="P180" s="448"/>
      <c r="Q180" s="447"/>
      <c r="R180" s="451"/>
      <c r="S180" s="452">
        <v>4188.03</v>
      </c>
      <c r="T180" s="452">
        <v>209.4</v>
      </c>
      <c r="U180" s="423"/>
      <c r="V180" s="424">
        <v>50</v>
      </c>
      <c r="W180" s="425">
        <v>-0.76119999999999999</v>
      </c>
      <c r="X180" s="453" t="s">
        <v>2148</v>
      </c>
    </row>
    <row r="181" spans="1:24" s="179" customFormat="1" ht="20.100000000000001" customHeight="1">
      <c r="A181" s="65" t="s">
        <v>1210</v>
      </c>
      <c r="B181" s="439" t="s">
        <v>2155</v>
      </c>
      <c r="C181" s="439" t="s">
        <v>1747</v>
      </c>
      <c r="D181" s="439" t="s">
        <v>1747</v>
      </c>
      <c r="E181" s="439" t="s">
        <v>2143</v>
      </c>
      <c r="F181" s="439"/>
      <c r="G181" s="412" t="s">
        <v>581</v>
      </c>
      <c r="H181" s="442">
        <v>1</v>
      </c>
      <c r="I181" s="445" t="s">
        <v>1742</v>
      </c>
      <c r="J181" s="445" t="s">
        <v>1742</v>
      </c>
      <c r="K181" s="446" t="s">
        <v>583</v>
      </c>
      <c r="L181" s="440" t="s">
        <v>2140</v>
      </c>
      <c r="M181" s="447"/>
      <c r="N181" s="447"/>
      <c r="O181" s="447"/>
      <c r="P181" s="448"/>
      <c r="Q181" s="447"/>
      <c r="R181" s="451"/>
      <c r="S181" s="452">
        <v>5239.32</v>
      </c>
      <c r="T181" s="452">
        <v>261.97000000000003</v>
      </c>
      <c r="U181" s="423"/>
      <c r="V181" s="424">
        <v>50</v>
      </c>
      <c r="W181" s="425">
        <v>-0.80910000000000004</v>
      </c>
      <c r="X181" s="453" t="s">
        <v>2148</v>
      </c>
    </row>
    <row r="182" spans="1:24" s="179" customFormat="1" ht="20.100000000000001" customHeight="1">
      <c r="A182" s="65" t="s">
        <v>1214</v>
      </c>
      <c r="B182" s="439" t="s">
        <v>2156</v>
      </c>
      <c r="C182" s="439" t="s">
        <v>1747</v>
      </c>
      <c r="D182" s="439" t="s">
        <v>1747</v>
      </c>
      <c r="E182" s="439" t="s">
        <v>2143</v>
      </c>
      <c r="F182" s="439" t="s">
        <v>1781</v>
      </c>
      <c r="G182" s="412" t="s">
        <v>581</v>
      </c>
      <c r="H182" s="442">
        <v>1</v>
      </c>
      <c r="I182" s="445" t="s">
        <v>1742</v>
      </c>
      <c r="J182" s="445" t="s">
        <v>1742</v>
      </c>
      <c r="K182" s="446" t="s">
        <v>583</v>
      </c>
      <c r="L182" s="440" t="s">
        <v>2140</v>
      </c>
      <c r="M182" s="447"/>
      <c r="N182" s="447"/>
      <c r="O182" s="447"/>
      <c r="P182" s="448"/>
      <c r="Q182" s="447"/>
      <c r="R182" s="451"/>
      <c r="S182" s="452">
        <v>4188.03</v>
      </c>
      <c r="T182" s="452">
        <v>209.4</v>
      </c>
      <c r="U182" s="423"/>
      <c r="V182" s="424">
        <v>50</v>
      </c>
      <c r="W182" s="425">
        <v>-0.76119999999999999</v>
      </c>
      <c r="X182" s="453" t="s">
        <v>2148</v>
      </c>
    </row>
    <row r="183" spans="1:24" s="179" customFormat="1" ht="20.100000000000001" customHeight="1">
      <c r="A183" s="65" t="s">
        <v>1218</v>
      </c>
      <c r="B183" s="439" t="s">
        <v>2157</v>
      </c>
      <c r="C183" s="439" t="s">
        <v>1747</v>
      </c>
      <c r="D183" s="439" t="s">
        <v>1747</v>
      </c>
      <c r="E183" s="439" t="s">
        <v>2143</v>
      </c>
      <c r="F183" s="439" t="s">
        <v>1960</v>
      </c>
      <c r="G183" s="412" t="s">
        <v>581</v>
      </c>
      <c r="H183" s="442">
        <v>1</v>
      </c>
      <c r="I183" s="445" t="s">
        <v>1742</v>
      </c>
      <c r="J183" s="445" t="s">
        <v>1742</v>
      </c>
      <c r="K183" s="446" t="s">
        <v>583</v>
      </c>
      <c r="L183" s="440" t="s">
        <v>2140</v>
      </c>
      <c r="M183" s="447"/>
      <c r="N183" s="447"/>
      <c r="O183" s="447"/>
      <c r="P183" s="448"/>
      <c r="Q183" s="447"/>
      <c r="R183" s="451"/>
      <c r="S183" s="452">
        <v>4188.03</v>
      </c>
      <c r="T183" s="452">
        <v>209.4</v>
      </c>
      <c r="U183" s="423"/>
      <c r="V183" s="424">
        <v>50</v>
      </c>
      <c r="W183" s="425">
        <v>-0.76119999999999999</v>
      </c>
      <c r="X183" s="453" t="s">
        <v>2148</v>
      </c>
    </row>
    <row r="184" spans="1:24" s="179" customFormat="1" ht="20.100000000000001" customHeight="1">
      <c r="A184" s="65" t="s">
        <v>1220</v>
      </c>
      <c r="B184" s="439" t="s">
        <v>2158</v>
      </c>
      <c r="C184" s="439" t="s">
        <v>1747</v>
      </c>
      <c r="D184" s="439" t="s">
        <v>1747</v>
      </c>
      <c r="E184" s="439" t="s">
        <v>2143</v>
      </c>
      <c r="F184" s="439" t="s">
        <v>2159</v>
      </c>
      <c r="G184" s="412" t="s">
        <v>581</v>
      </c>
      <c r="H184" s="442">
        <v>1</v>
      </c>
      <c r="I184" s="445" t="s">
        <v>1742</v>
      </c>
      <c r="J184" s="445" t="s">
        <v>1742</v>
      </c>
      <c r="K184" s="446" t="s">
        <v>583</v>
      </c>
      <c r="L184" s="440" t="s">
        <v>2140</v>
      </c>
      <c r="M184" s="447"/>
      <c r="N184" s="447"/>
      <c r="O184" s="447"/>
      <c r="P184" s="448"/>
      <c r="Q184" s="447"/>
      <c r="R184" s="451"/>
      <c r="S184" s="452">
        <v>4188.03</v>
      </c>
      <c r="T184" s="452">
        <v>209.4</v>
      </c>
      <c r="U184" s="423"/>
      <c r="V184" s="424">
        <v>50</v>
      </c>
      <c r="W184" s="425">
        <v>-0.76119999999999999</v>
      </c>
      <c r="X184" s="453" t="s">
        <v>2148</v>
      </c>
    </row>
    <row r="185" spans="1:24" s="179" customFormat="1" ht="20.100000000000001" customHeight="1">
      <c r="A185" s="65" t="s">
        <v>1222</v>
      </c>
      <c r="B185" s="439" t="s">
        <v>2160</v>
      </c>
      <c r="C185" s="439" t="s">
        <v>1747</v>
      </c>
      <c r="D185" s="439" t="s">
        <v>1747</v>
      </c>
      <c r="E185" s="439" t="s">
        <v>2143</v>
      </c>
      <c r="F185" s="439"/>
      <c r="G185" s="412" t="s">
        <v>581</v>
      </c>
      <c r="H185" s="442">
        <v>1</v>
      </c>
      <c r="I185" s="445" t="s">
        <v>1742</v>
      </c>
      <c r="J185" s="445" t="s">
        <v>1742</v>
      </c>
      <c r="K185" s="446" t="s">
        <v>583</v>
      </c>
      <c r="L185" s="440" t="s">
        <v>656</v>
      </c>
      <c r="M185" s="447"/>
      <c r="N185" s="447"/>
      <c r="O185" s="447"/>
      <c r="P185" s="448"/>
      <c r="Q185" s="447"/>
      <c r="R185" s="451"/>
      <c r="S185" s="452">
        <v>4188.03</v>
      </c>
      <c r="T185" s="452">
        <v>209.4</v>
      </c>
      <c r="U185" s="423"/>
      <c r="V185" s="424">
        <v>50</v>
      </c>
      <c r="W185" s="425">
        <v>-0.76119999999999999</v>
      </c>
      <c r="X185" s="453" t="s">
        <v>2161</v>
      </c>
    </row>
    <row r="186" spans="1:24" s="179" customFormat="1" ht="20.100000000000001" customHeight="1">
      <c r="A186" s="65" t="s">
        <v>1224</v>
      </c>
      <c r="B186" s="439" t="s">
        <v>2162</v>
      </c>
      <c r="C186" s="439" t="s">
        <v>1747</v>
      </c>
      <c r="D186" s="439" t="s">
        <v>1747</v>
      </c>
      <c r="E186" s="439" t="s">
        <v>2143</v>
      </c>
      <c r="F186" s="439" t="s">
        <v>2163</v>
      </c>
      <c r="G186" s="412" t="s">
        <v>581</v>
      </c>
      <c r="H186" s="442">
        <v>1</v>
      </c>
      <c r="I186" s="445" t="s">
        <v>1742</v>
      </c>
      <c r="J186" s="445" t="s">
        <v>1742</v>
      </c>
      <c r="K186" s="446" t="s">
        <v>583</v>
      </c>
      <c r="L186" s="440" t="s">
        <v>656</v>
      </c>
      <c r="M186" s="447"/>
      <c r="N186" s="447"/>
      <c r="O186" s="447"/>
      <c r="P186" s="448"/>
      <c r="Q186" s="447"/>
      <c r="R186" s="451"/>
      <c r="S186" s="452">
        <v>4188.03</v>
      </c>
      <c r="T186" s="452">
        <v>209.4</v>
      </c>
      <c r="U186" s="423"/>
      <c r="V186" s="424">
        <v>50</v>
      </c>
      <c r="W186" s="425">
        <v>-0.76119999999999999</v>
      </c>
      <c r="X186" s="453" t="s">
        <v>2161</v>
      </c>
    </row>
    <row r="187" spans="1:24" s="179" customFormat="1" ht="20.100000000000001" customHeight="1">
      <c r="A187" s="65" t="s">
        <v>1229</v>
      </c>
      <c r="B187" s="439" t="s">
        <v>2164</v>
      </c>
      <c r="C187" s="439" t="s">
        <v>1747</v>
      </c>
      <c r="D187" s="439" t="s">
        <v>1747</v>
      </c>
      <c r="E187" s="439" t="s">
        <v>2143</v>
      </c>
      <c r="F187" s="439" t="s">
        <v>2163</v>
      </c>
      <c r="G187" s="412" t="s">
        <v>581</v>
      </c>
      <c r="H187" s="442">
        <v>1</v>
      </c>
      <c r="I187" s="445" t="s">
        <v>1742</v>
      </c>
      <c r="J187" s="445" t="s">
        <v>1742</v>
      </c>
      <c r="K187" s="446" t="s">
        <v>583</v>
      </c>
      <c r="L187" s="440" t="s">
        <v>656</v>
      </c>
      <c r="M187" s="447"/>
      <c r="N187" s="447"/>
      <c r="O187" s="447"/>
      <c r="P187" s="448"/>
      <c r="Q187" s="447"/>
      <c r="R187" s="451"/>
      <c r="S187" s="452">
        <v>4188.03</v>
      </c>
      <c r="T187" s="452">
        <v>209.4</v>
      </c>
      <c r="U187" s="423"/>
      <c r="V187" s="424">
        <v>50</v>
      </c>
      <c r="W187" s="425">
        <v>-0.76119999999999999</v>
      </c>
      <c r="X187" s="453" t="s">
        <v>2161</v>
      </c>
    </row>
    <row r="188" spans="1:24" s="179" customFormat="1" ht="20.100000000000001" customHeight="1">
      <c r="A188" s="65" t="s">
        <v>1233</v>
      </c>
      <c r="B188" s="439" t="s">
        <v>2165</v>
      </c>
      <c r="C188" s="439" t="s">
        <v>1747</v>
      </c>
      <c r="D188" s="439" t="s">
        <v>1747</v>
      </c>
      <c r="E188" s="439" t="s">
        <v>2143</v>
      </c>
      <c r="F188" s="439"/>
      <c r="G188" s="412" t="s">
        <v>581</v>
      </c>
      <c r="H188" s="442">
        <v>1</v>
      </c>
      <c r="I188" s="445" t="s">
        <v>1742</v>
      </c>
      <c r="J188" s="445" t="s">
        <v>1742</v>
      </c>
      <c r="K188" s="446" t="s">
        <v>583</v>
      </c>
      <c r="L188" s="440" t="s">
        <v>656</v>
      </c>
      <c r="M188" s="447"/>
      <c r="N188" s="447"/>
      <c r="O188" s="447"/>
      <c r="P188" s="448"/>
      <c r="Q188" s="447"/>
      <c r="R188" s="451"/>
      <c r="S188" s="452">
        <v>5239.32</v>
      </c>
      <c r="T188" s="452">
        <v>261.97000000000003</v>
      </c>
      <c r="U188" s="423"/>
      <c r="V188" s="424">
        <v>50</v>
      </c>
      <c r="W188" s="425">
        <v>-0.80910000000000004</v>
      </c>
      <c r="X188" s="453" t="s">
        <v>2161</v>
      </c>
    </row>
    <row r="189" spans="1:24" s="179" customFormat="1" ht="20.100000000000001" customHeight="1">
      <c r="A189" s="65" t="s">
        <v>1235</v>
      </c>
      <c r="B189" s="439" t="s">
        <v>2166</v>
      </c>
      <c r="C189" s="439" t="s">
        <v>1747</v>
      </c>
      <c r="D189" s="439" t="s">
        <v>1747</v>
      </c>
      <c r="E189" s="439" t="s">
        <v>2143</v>
      </c>
      <c r="F189" s="439" t="s">
        <v>2124</v>
      </c>
      <c r="G189" s="412" t="s">
        <v>581</v>
      </c>
      <c r="H189" s="442">
        <v>1</v>
      </c>
      <c r="I189" s="445" t="s">
        <v>1742</v>
      </c>
      <c r="J189" s="445" t="s">
        <v>1742</v>
      </c>
      <c r="K189" s="446" t="s">
        <v>583</v>
      </c>
      <c r="L189" s="440" t="s">
        <v>656</v>
      </c>
      <c r="M189" s="447"/>
      <c r="N189" s="447"/>
      <c r="O189" s="447"/>
      <c r="P189" s="448"/>
      <c r="Q189" s="447"/>
      <c r="R189" s="451"/>
      <c r="S189" s="452">
        <v>4188.03</v>
      </c>
      <c r="T189" s="452">
        <v>209.4</v>
      </c>
      <c r="U189" s="423"/>
      <c r="V189" s="424">
        <v>50</v>
      </c>
      <c r="W189" s="425">
        <v>-0.76119999999999999</v>
      </c>
      <c r="X189" s="453" t="s">
        <v>2161</v>
      </c>
    </row>
    <row r="190" spans="1:24" s="179" customFormat="1" ht="20.100000000000001" customHeight="1">
      <c r="A190" s="65" t="s">
        <v>1240</v>
      </c>
      <c r="B190" s="439" t="s">
        <v>2167</v>
      </c>
      <c r="C190" s="439" t="s">
        <v>1747</v>
      </c>
      <c r="D190" s="439" t="s">
        <v>1747</v>
      </c>
      <c r="E190" s="439" t="s">
        <v>2143</v>
      </c>
      <c r="F190" s="439"/>
      <c r="G190" s="412" t="s">
        <v>581</v>
      </c>
      <c r="H190" s="442">
        <v>1</v>
      </c>
      <c r="I190" s="445" t="s">
        <v>1742</v>
      </c>
      <c r="J190" s="445" t="s">
        <v>1742</v>
      </c>
      <c r="K190" s="446" t="s">
        <v>583</v>
      </c>
      <c r="L190" s="440" t="s">
        <v>656</v>
      </c>
      <c r="M190" s="447"/>
      <c r="N190" s="447"/>
      <c r="O190" s="447"/>
      <c r="P190" s="448"/>
      <c r="Q190" s="447"/>
      <c r="R190" s="451"/>
      <c r="S190" s="452">
        <v>4188.03</v>
      </c>
      <c r="T190" s="452">
        <v>209.4</v>
      </c>
      <c r="U190" s="423"/>
      <c r="V190" s="424">
        <v>50</v>
      </c>
      <c r="W190" s="425">
        <v>-0.76119999999999999</v>
      </c>
      <c r="X190" s="453" t="s">
        <v>2161</v>
      </c>
    </row>
    <row r="191" spans="1:24" s="179" customFormat="1" ht="20.100000000000001" customHeight="1">
      <c r="A191" s="65" t="s">
        <v>1244</v>
      </c>
      <c r="B191" s="439" t="s">
        <v>2168</v>
      </c>
      <c r="C191" s="439" t="s">
        <v>1747</v>
      </c>
      <c r="D191" s="439" t="s">
        <v>1747</v>
      </c>
      <c r="E191" s="439" t="s">
        <v>2143</v>
      </c>
      <c r="F191" s="439" t="s">
        <v>2169</v>
      </c>
      <c r="G191" s="412" t="s">
        <v>581</v>
      </c>
      <c r="H191" s="442">
        <v>1</v>
      </c>
      <c r="I191" s="445" t="s">
        <v>1742</v>
      </c>
      <c r="J191" s="445" t="s">
        <v>1742</v>
      </c>
      <c r="K191" s="446" t="s">
        <v>583</v>
      </c>
      <c r="L191" s="440" t="s">
        <v>656</v>
      </c>
      <c r="M191" s="447"/>
      <c r="N191" s="447"/>
      <c r="O191" s="447"/>
      <c r="P191" s="448"/>
      <c r="Q191" s="447"/>
      <c r="R191" s="451"/>
      <c r="S191" s="452">
        <v>5239.32</v>
      </c>
      <c r="T191" s="452">
        <v>261.97000000000003</v>
      </c>
      <c r="U191" s="423"/>
      <c r="V191" s="424">
        <v>50</v>
      </c>
      <c r="W191" s="425">
        <v>-0.80910000000000004</v>
      </c>
      <c r="X191" s="453" t="s">
        <v>2161</v>
      </c>
    </row>
    <row r="192" spans="1:24" s="179" customFormat="1" ht="20.100000000000001" customHeight="1">
      <c r="A192" s="65" t="s">
        <v>1247</v>
      </c>
      <c r="B192" s="439" t="s">
        <v>2170</v>
      </c>
      <c r="C192" s="439" t="s">
        <v>1747</v>
      </c>
      <c r="D192" s="439" t="s">
        <v>1747</v>
      </c>
      <c r="E192" s="439" t="s">
        <v>2143</v>
      </c>
      <c r="F192" s="439" t="s">
        <v>2124</v>
      </c>
      <c r="G192" s="412" t="s">
        <v>581</v>
      </c>
      <c r="H192" s="442">
        <v>1</v>
      </c>
      <c r="I192" s="445" t="s">
        <v>1742</v>
      </c>
      <c r="J192" s="445" t="s">
        <v>1742</v>
      </c>
      <c r="K192" s="446" t="s">
        <v>583</v>
      </c>
      <c r="L192" s="440" t="s">
        <v>656</v>
      </c>
      <c r="M192" s="447"/>
      <c r="N192" s="447"/>
      <c r="O192" s="447"/>
      <c r="P192" s="448"/>
      <c r="Q192" s="447"/>
      <c r="R192" s="451"/>
      <c r="S192" s="452">
        <v>4188.03</v>
      </c>
      <c r="T192" s="452">
        <v>209.4</v>
      </c>
      <c r="U192" s="423"/>
      <c r="V192" s="424">
        <v>50</v>
      </c>
      <c r="W192" s="425">
        <v>-0.76119999999999999</v>
      </c>
      <c r="X192" s="453" t="s">
        <v>2161</v>
      </c>
    </row>
    <row r="193" spans="1:24" s="179" customFormat="1" ht="20.100000000000001" customHeight="1">
      <c r="A193" s="65" t="s">
        <v>1250</v>
      </c>
      <c r="B193" s="439" t="s">
        <v>2171</v>
      </c>
      <c r="C193" s="439" t="s">
        <v>1747</v>
      </c>
      <c r="D193" s="439" t="s">
        <v>1747</v>
      </c>
      <c r="E193" s="439" t="s">
        <v>2143</v>
      </c>
      <c r="F193" s="439" t="s">
        <v>2124</v>
      </c>
      <c r="G193" s="412" t="s">
        <v>581</v>
      </c>
      <c r="H193" s="442">
        <v>1</v>
      </c>
      <c r="I193" s="445" t="s">
        <v>1742</v>
      </c>
      <c r="J193" s="445" t="s">
        <v>1742</v>
      </c>
      <c r="K193" s="446" t="s">
        <v>583</v>
      </c>
      <c r="L193" s="440" t="s">
        <v>656</v>
      </c>
      <c r="M193" s="447"/>
      <c r="N193" s="447"/>
      <c r="O193" s="447"/>
      <c r="P193" s="448"/>
      <c r="Q193" s="447"/>
      <c r="R193" s="451"/>
      <c r="S193" s="452">
        <v>4188.03</v>
      </c>
      <c r="T193" s="452">
        <v>209.4</v>
      </c>
      <c r="U193" s="423"/>
      <c r="V193" s="424">
        <v>50</v>
      </c>
      <c r="W193" s="425">
        <v>-0.76119999999999999</v>
      </c>
      <c r="X193" s="453" t="s">
        <v>2161</v>
      </c>
    </row>
    <row r="194" spans="1:24" s="179" customFormat="1" ht="20.100000000000001" customHeight="1">
      <c r="A194" s="65" t="s">
        <v>1256</v>
      </c>
      <c r="B194" s="439" t="s">
        <v>2172</v>
      </c>
      <c r="C194" s="439" t="s">
        <v>1747</v>
      </c>
      <c r="D194" s="439" t="s">
        <v>1747</v>
      </c>
      <c r="E194" s="439" t="s">
        <v>2143</v>
      </c>
      <c r="F194" s="439" t="s">
        <v>2124</v>
      </c>
      <c r="G194" s="412" t="s">
        <v>581</v>
      </c>
      <c r="H194" s="442">
        <v>1</v>
      </c>
      <c r="I194" s="445" t="s">
        <v>1742</v>
      </c>
      <c r="J194" s="445" t="s">
        <v>1742</v>
      </c>
      <c r="K194" s="446" t="s">
        <v>583</v>
      </c>
      <c r="L194" s="440" t="s">
        <v>656</v>
      </c>
      <c r="M194" s="447"/>
      <c r="N194" s="447"/>
      <c r="O194" s="447"/>
      <c r="P194" s="448"/>
      <c r="Q194" s="447"/>
      <c r="R194" s="451"/>
      <c r="S194" s="452">
        <v>4188.03</v>
      </c>
      <c r="T194" s="452">
        <v>209.4</v>
      </c>
      <c r="U194" s="423"/>
      <c r="V194" s="424">
        <v>50</v>
      </c>
      <c r="W194" s="425">
        <v>-0.76119999999999999</v>
      </c>
      <c r="X194" s="453" t="s">
        <v>2161</v>
      </c>
    </row>
    <row r="195" spans="1:24" s="179" customFormat="1" ht="20.100000000000001" customHeight="1">
      <c r="A195" s="65" t="s">
        <v>1258</v>
      </c>
      <c r="B195" s="439" t="s">
        <v>2173</v>
      </c>
      <c r="C195" s="439" t="s">
        <v>1747</v>
      </c>
      <c r="D195" s="439" t="s">
        <v>1747</v>
      </c>
      <c r="E195" s="439" t="s">
        <v>2143</v>
      </c>
      <c r="F195" s="439" t="s">
        <v>2124</v>
      </c>
      <c r="G195" s="412" t="s">
        <v>581</v>
      </c>
      <c r="H195" s="442">
        <v>1</v>
      </c>
      <c r="I195" s="445" t="s">
        <v>1742</v>
      </c>
      <c r="J195" s="445" t="s">
        <v>1742</v>
      </c>
      <c r="K195" s="446" t="s">
        <v>583</v>
      </c>
      <c r="L195" s="440" t="s">
        <v>656</v>
      </c>
      <c r="M195" s="447"/>
      <c r="N195" s="447"/>
      <c r="O195" s="447"/>
      <c r="P195" s="448"/>
      <c r="Q195" s="447"/>
      <c r="R195" s="451"/>
      <c r="S195" s="452">
        <v>5239.32</v>
      </c>
      <c r="T195" s="452">
        <v>261.97000000000003</v>
      </c>
      <c r="U195" s="423"/>
      <c r="V195" s="424">
        <v>50</v>
      </c>
      <c r="W195" s="425">
        <v>-0.80910000000000004</v>
      </c>
      <c r="X195" s="453" t="s">
        <v>1853</v>
      </c>
    </row>
    <row r="196" spans="1:24" s="179" customFormat="1" ht="20.100000000000001" customHeight="1">
      <c r="A196" s="65" t="s">
        <v>1260</v>
      </c>
      <c r="B196" s="439" t="s">
        <v>2174</v>
      </c>
      <c r="C196" s="439" t="s">
        <v>1747</v>
      </c>
      <c r="D196" s="439" t="s">
        <v>1747</v>
      </c>
      <c r="E196" s="439" t="s">
        <v>2143</v>
      </c>
      <c r="F196" s="439"/>
      <c r="G196" s="412" t="s">
        <v>581</v>
      </c>
      <c r="H196" s="442">
        <v>1</v>
      </c>
      <c r="I196" s="445" t="s">
        <v>1742</v>
      </c>
      <c r="J196" s="445" t="s">
        <v>1742</v>
      </c>
      <c r="K196" s="446" t="s">
        <v>583</v>
      </c>
      <c r="L196" s="440" t="s">
        <v>656</v>
      </c>
      <c r="M196" s="447"/>
      <c r="N196" s="447"/>
      <c r="O196" s="447"/>
      <c r="P196" s="448"/>
      <c r="Q196" s="447"/>
      <c r="R196" s="451"/>
      <c r="S196" s="452">
        <v>4188.03</v>
      </c>
      <c r="T196" s="452">
        <v>209.4</v>
      </c>
      <c r="U196" s="423"/>
      <c r="V196" s="424">
        <v>50</v>
      </c>
      <c r="W196" s="425">
        <v>-0.76119999999999999</v>
      </c>
      <c r="X196" s="453" t="s">
        <v>1853</v>
      </c>
    </row>
    <row r="197" spans="1:24" s="179" customFormat="1" ht="20.100000000000001" customHeight="1">
      <c r="A197" s="65" t="s">
        <v>1262</v>
      </c>
      <c r="B197" s="439" t="s">
        <v>2175</v>
      </c>
      <c r="C197" s="439" t="s">
        <v>1747</v>
      </c>
      <c r="D197" s="439" t="s">
        <v>2127</v>
      </c>
      <c r="E197" s="439" t="s">
        <v>2176</v>
      </c>
      <c r="F197" s="439" t="s">
        <v>2124</v>
      </c>
      <c r="G197" s="412" t="s">
        <v>581</v>
      </c>
      <c r="H197" s="442">
        <v>1</v>
      </c>
      <c r="I197" s="445" t="s">
        <v>2177</v>
      </c>
      <c r="J197" s="445" t="s">
        <v>2177</v>
      </c>
      <c r="K197" s="446" t="s">
        <v>583</v>
      </c>
      <c r="L197" s="440" t="s">
        <v>2140</v>
      </c>
      <c r="M197" s="447"/>
      <c r="N197" s="447"/>
      <c r="O197" s="447"/>
      <c r="P197" s="448"/>
      <c r="Q197" s="447"/>
      <c r="R197" s="451"/>
      <c r="S197" s="452">
        <v>2205.13</v>
      </c>
      <c r="T197" s="452">
        <v>354.66</v>
      </c>
      <c r="U197" s="423"/>
      <c r="V197" s="424">
        <v>50</v>
      </c>
      <c r="W197" s="425">
        <v>-0.85899999999999999</v>
      </c>
      <c r="X197" s="453" t="s">
        <v>1917</v>
      </c>
    </row>
    <row r="198" spans="1:24" s="179" customFormat="1" ht="20.100000000000001" customHeight="1">
      <c r="A198" s="65" t="s">
        <v>1266</v>
      </c>
      <c r="B198" s="439" t="s">
        <v>2178</v>
      </c>
      <c r="C198" s="439" t="s">
        <v>1747</v>
      </c>
      <c r="D198" s="439" t="s">
        <v>2127</v>
      </c>
      <c r="E198" s="439" t="s">
        <v>2176</v>
      </c>
      <c r="F198" s="439" t="s">
        <v>2124</v>
      </c>
      <c r="G198" s="412" t="s">
        <v>581</v>
      </c>
      <c r="H198" s="442">
        <v>1</v>
      </c>
      <c r="I198" s="445" t="s">
        <v>2177</v>
      </c>
      <c r="J198" s="445" t="s">
        <v>2177</v>
      </c>
      <c r="K198" s="446" t="s">
        <v>583</v>
      </c>
      <c r="L198" s="440" t="s">
        <v>2140</v>
      </c>
      <c r="M198" s="447"/>
      <c r="N198" s="447"/>
      <c r="O198" s="447"/>
      <c r="P198" s="448"/>
      <c r="Q198" s="447"/>
      <c r="R198" s="451"/>
      <c r="S198" s="452">
        <v>2205.13</v>
      </c>
      <c r="T198" s="452">
        <v>354.66</v>
      </c>
      <c r="U198" s="423"/>
      <c r="V198" s="424">
        <v>50</v>
      </c>
      <c r="W198" s="425">
        <v>-0.85899999999999999</v>
      </c>
      <c r="X198" s="453" t="s">
        <v>1917</v>
      </c>
    </row>
    <row r="199" spans="1:24" s="179" customFormat="1" ht="20.100000000000001" customHeight="1">
      <c r="A199" s="65" t="s">
        <v>1269</v>
      </c>
      <c r="B199" s="439" t="s">
        <v>2179</v>
      </c>
      <c r="C199" s="439" t="s">
        <v>1747</v>
      </c>
      <c r="D199" s="439" t="s">
        <v>2092</v>
      </c>
      <c r="E199" s="439" t="s">
        <v>2180</v>
      </c>
      <c r="F199" s="439" t="s">
        <v>2181</v>
      </c>
      <c r="G199" s="412" t="s">
        <v>581</v>
      </c>
      <c r="H199" s="442">
        <v>1</v>
      </c>
      <c r="I199" s="445" t="s">
        <v>2182</v>
      </c>
      <c r="J199" s="445" t="s">
        <v>2182</v>
      </c>
      <c r="K199" s="446" t="s">
        <v>583</v>
      </c>
      <c r="L199" s="440" t="s">
        <v>656</v>
      </c>
      <c r="M199" s="447"/>
      <c r="N199" s="447"/>
      <c r="O199" s="447"/>
      <c r="P199" s="448"/>
      <c r="Q199" s="447"/>
      <c r="R199" s="451"/>
      <c r="S199" s="452">
        <v>4658.3999999999996</v>
      </c>
      <c r="T199" s="452">
        <v>2224.3200000000002</v>
      </c>
      <c r="U199" s="423"/>
      <c r="V199" s="424">
        <v>50</v>
      </c>
      <c r="W199" s="425">
        <v>-0.97750000000000004</v>
      </c>
      <c r="X199" s="453" t="s">
        <v>2183</v>
      </c>
    </row>
    <row r="200" spans="1:24" s="179" customFormat="1" ht="20.100000000000001" customHeight="1">
      <c r="A200" s="65" t="s">
        <v>1273</v>
      </c>
      <c r="B200" s="439" t="s">
        <v>2184</v>
      </c>
      <c r="C200" s="439" t="s">
        <v>1747</v>
      </c>
      <c r="D200" s="439" t="s">
        <v>2092</v>
      </c>
      <c r="E200" s="439" t="s">
        <v>2180</v>
      </c>
      <c r="F200" s="439"/>
      <c r="G200" s="412" t="s">
        <v>581</v>
      </c>
      <c r="H200" s="442">
        <v>1</v>
      </c>
      <c r="I200" s="445" t="s">
        <v>2182</v>
      </c>
      <c r="J200" s="445" t="s">
        <v>2182</v>
      </c>
      <c r="K200" s="446" t="s">
        <v>583</v>
      </c>
      <c r="L200" s="440" t="s">
        <v>656</v>
      </c>
      <c r="M200" s="447"/>
      <c r="N200" s="447"/>
      <c r="O200" s="447"/>
      <c r="P200" s="448"/>
      <c r="Q200" s="447"/>
      <c r="R200" s="451"/>
      <c r="S200" s="452">
        <v>4658.3999999999996</v>
      </c>
      <c r="T200" s="452">
        <v>2224.3200000000002</v>
      </c>
      <c r="U200" s="423"/>
      <c r="V200" s="424">
        <v>50</v>
      </c>
      <c r="W200" s="425">
        <v>-0.97750000000000004</v>
      </c>
      <c r="X200" s="453" t="s">
        <v>2183</v>
      </c>
    </row>
    <row r="201" spans="1:24" s="179" customFormat="1" ht="20.100000000000001" customHeight="1">
      <c r="A201" s="65" t="s">
        <v>1277</v>
      </c>
      <c r="B201" s="439" t="s">
        <v>2185</v>
      </c>
      <c r="C201" s="439" t="s">
        <v>1747</v>
      </c>
      <c r="D201" s="439" t="s">
        <v>2092</v>
      </c>
      <c r="E201" s="439" t="s">
        <v>2180</v>
      </c>
      <c r="F201" s="439"/>
      <c r="G201" s="412" t="s">
        <v>581</v>
      </c>
      <c r="H201" s="442">
        <v>1</v>
      </c>
      <c r="I201" s="445" t="s">
        <v>2182</v>
      </c>
      <c r="J201" s="445" t="s">
        <v>2182</v>
      </c>
      <c r="K201" s="446" t="s">
        <v>583</v>
      </c>
      <c r="L201" s="440" t="s">
        <v>656</v>
      </c>
      <c r="M201" s="447"/>
      <c r="N201" s="447"/>
      <c r="O201" s="447"/>
      <c r="P201" s="448"/>
      <c r="Q201" s="447"/>
      <c r="R201" s="451"/>
      <c r="S201" s="452">
        <v>4658.3999999999996</v>
      </c>
      <c r="T201" s="452">
        <v>2224.3200000000002</v>
      </c>
      <c r="U201" s="423"/>
      <c r="V201" s="424">
        <v>50</v>
      </c>
      <c r="W201" s="425">
        <v>-0.97750000000000004</v>
      </c>
      <c r="X201" s="453" t="s">
        <v>2183</v>
      </c>
    </row>
    <row r="202" spans="1:24" s="179" customFormat="1" ht="20.100000000000001" customHeight="1">
      <c r="A202" s="65" t="s">
        <v>1281</v>
      </c>
      <c r="B202" s="439" t="s">
        <v>2186</v>
      </c>
      <c r="C202" s="439" t="s">
        <v>1747</v>
      </c>
      <c r="D202" s="439" t="s">
        <v>2092</v>
      </c>
      <c r="E202" s="439" t="s">
        <v>2180</v>
      </c>
      <c r="F202" s="439" t="s">
        <v>2124</v>
      </c>
      <c r="G202" s="412" t="s">
        <v>581</v>
      </c>
      <c r="H202" s="442">
        <v>1</v>
      </c>
      <c r="I202" s="445" t="s">
        <v>2182</v>
      </c>
      <c r="J202" s="445" t="s">
        <v>2182</v>
      </c>
      <c r="K202" s="446" t="s">
        <v>583</v>
      </c>
      <c r="L202" s="440" t="s">
        <v>656</v>
      </c>
      <c r="M202" s="447"/>
      <c r="N202" s="447"/>
      <c r="O202" s="447"/>
      <c r="P202" s="448"/>
      <c r="Q202" s="447"/>
      <c r="R202" s="451"/>
      <c r="S202" s="452">
        <v>4658.3999999999996</v>
      </c>
      <c r="T202" s="452">
        <v>2224.3200000000002</v>
      </c>
      <c r="U202" s="423"/>
      <c r="V202" s="424">
        <v>50</v>
      </c>
      <c r="W202" s="425">
        <v>-0.97750000000000004</v>
      </c>
      <c r="X202" s="453" t="s">
        <v>2183</v>
      </c>
    </row>
    <row r="203" spans="1:24" s="179" customFormat="1" ht="20.100000000000001" customHeight="1">
      <c r="A203" s="65" t="s">
        <v>1285</v>
      </c>
      <c r="B203" s="439" t="s">
        <v>2187</v>
      </c>
      <c r="C203" s="439" t="s">
        <v>1747</v>
      </c>
      <c r="D203" s="439" t="s">
        <v>2092</v>
      </c>
      <c r="E203" s="439" t="s">
        <v>2180</v>
      </c>
      <c r="F203" s="439" t="s">
        <v>2124</v>
      </c>
      <c r="G203" s="412" t="s">
        <v>581</v>
      </c>
      <c r="H203" s="442">
        <v>1</v>
      </c>
      <c r="I203" s="445" t="s">
        <v>2182</v>
      </c>
      <c r="J203" s="445" t="s">
        <v>2182</v>
      </c>
      <c r="K203" s="446" t="s">
        <v>583</v>
      </c>
      <c r="L203" s="440" t="s">
        <v>656</v>
      </c>
      <c r="M203" s="447"/>
      <c r="N203" s="447"/>
      <c r="O203" s="447"/>
      <c r="P203" s="448"/>
      <c r="Q203" s="447"/>
      <c r="R203" s="451"/>
      <c r="S203" s="452">
        <v>4658.3999999999996</v>
      </c>
      <c r="T203" s="452">
        <v>2224.3200000000002</v>
      </c>
      <c r="U203" s="423"/>
      <c r="V203" s="424">
        <v>50</v>
      </c>
      <c r="W203" s="425">
        <v>-0.97750000000000004</v>
      </c>
      <c r="X203" s="453" t="s">
        <v>2183</v>
      </c>
    </row>
    <row r="204" spans="1:24" s="179" customFormat="1" ht="20.100000000000001" customHeight="1">
      <c r="A204" s="65" t="s">
        <v>1289</v>
      </c>
      <c r="B204" s="439" t="s">
        <v>2188</v>
      </c>
      <c r="C204" s="439" t="s">
        <v>1747</v>
      </c>
      <c r="D204" s="439" t="s">
        <v>2092</v>
      </c>
      <c r="E204" s="439" t="s">
        <v>2180</v>
      </c>
      <c r="F204" s="439" t="s">
        <v>2037</v>
      </c>
      <c r="G204" s="412" t="s">
        <v>581</v>
      </c>
      <c r="H204" s="442">
        <v>1</v>
      </c>
      <c r="I204" s="445" t="s">
        <v>2182</v>
      </c>
      <c r="J204" s="445" t="s">
        <v>2182</v>
      </c>
      <c r="K204" s="446" t="s">
        <v>583</v>
      </c>
      <c r="L204" s="440" t="s">
        <v>656</v>
      </c>
      <c r="M204" s="447"/>
      <c r="N204" s="447"/>
      <c r="O204" s="447"/>
      <c r="P204" s="448"/>
      <c r="Q204" s="447"/>
      <c r="R204" s="451"/>
      <c r="S204" s="452">
        <v>4658.3999999999996</v>
      </c>
      <c r="T204" s="452">
        <v>2224.3200000000002</v>
      </c>
      <c r="U204" s="423"/>
      <c r="V204" s="424">
        <v>50</v>
      </c>
      <c r="W204" s="425">
        <v>-0.97750000000000004</v>
      </c>
      <c r="X204" s="453" t="s">
        <v>1901</v>
      </c>
    </row>
    <row r="205" spans="1:24" s="179" customFormat="1" ht="20.100000000000001" customHeight="1">
      <c r="A205" s="65" t="s">
        <v>1293</v>
      </c>
      <c r="B205" s="439" t="s">
        <v>2189</v>
      </c>
      <c r="C205" s="439" t="s">
        <v>1747</v>
      </c>
      <c r="D205" s="439" t="s">
        <v>2092</v>
      </c>
      <c r="E205" s="439" t="s">
        <v>2180</v>
      </c>
      <c r="F205" s="439"/>
      <c r="G205" s="412" t="s">
        <v>581</v>
      </c>
      <c r="H205" s="442">
        <v>1</v>
      </c>
      <c r="I205" s="445" t="s">
        <v>2182</v>
      </c>
      <c r="J205" s="445" t="s">
        <v>2182</v>
      </c>
      <c r="K205" s="446" t="s">
        <v>583</v>
      </c>
      <c r="L205" s="440" t="s">
        <v>656</v>
      </c>
      <c r="M205" s="447"/>
      <c r="N205" s="447"/>
      <c r="O205" s="447"/>
      <c r="P205" s="448"/>
      <c r="Q205" s="447"/>
      <c r="R205" s="451"/>
      <c r="S205" s="452">
        <v>4658.3999999999996</v>
      </c>
      <c r="T205" s="452">
        <v>2224.3200000000002</v>
      </c>
      <c r="U205" s="423"/>
      <c r="V205" s="424">
        <v>50</v>
      </c>
      <c r="W205" s="425">
        <v>-0.97750000000000004</v>
      </c>
      <c r="X205" s="453" t="s">
        <v>1901</v>
      </c>
    </row>
    <row r="206" spans="1:24" s="179" customFormat="1" ht="20.100000000000001" customHeight="1">
      <c r="A206" s="65" t="s">
        <v>1297</v>
      </c>
      <c r="B206" s="439" t="s">
        <v>2190</v>
      </c>
      <c r="C206" s="439" t="s">
        <v>1747</v>
      </c>
      <c r="D206" s="439" t="s">
        <v>2092</v>
      </c>
      <c r="E206" s="439" t="s">
        <v>2180</v>
      </c>
      <c r="F206" s="439" t="s">
        <v>2191</v>
      </c>
      <c r="G206" s="412" t="s">
        <v>581</v>
      </c>
      <c r="H206" s="442">
        <v>1</v>
      </c>
      <c r="I206" s="445" t="s">
        <v>2182</v>
      </c>
      <c r="J206" s="445" t="s">
        <v>2182</v>
      </c>
      <c r="K206" s="446" t="s">
        <v>583</v>
      </c>
      <c r="L206" s="440" t="s">
        <v>656</v>
      </c>
      <c r="M206" s="447"/>
      <c r="N206" s="447"/>
      <c r="O206" s="447"/>
      <c r="P206" s="448"/>
      <c r="Q206" s="447"/>
      <c r="R206" s="451"/>
      <c r="S206" s="452">
        <v>4658.3999999999996</v>
      </c>
      <c r="T206" s="452">
        <v>2224.3200000000002</v>
      </c>
      <c r="U206" s="423"/>
      <c r="V206" s="424">
        <v>50</v>
      </c>
      <c r="W206" s="425">
        <v>-0.97750000000000004</v>
      </c>
      <c r="X206" s="453" t="s">
        <v>2192</v>
      </c>
    </row>
    <row r="207" spans="1:24" s="179" customFormat="1" ht="20.100000000000001" customHeight="1">
      <c r="A207" s="65" t="s">
        <v>1301</v>
      </c>
      <c r="B207" s="439" t="s">
        <v>2193</v>
      </c>
      <c r="C207" s="439" t="s">
        <v>1747</v>
      </c>
      <c r="D207" s="439" t="s">
        <v>2092</v>
      </c>
      <c r="E207" s="439" t="s">
        <v>2180</v>
      </c>
      <c r="F207" s="439" t="s">
        <v>2194</v>
      </c>
      <c r="G207" s="412" t="s">
        <v>581</v>
      </c>
      <c r="H207" s="442">
        <v>1</v>
      </c>
      <c r="I207" s="445" t="s">
        <v>2182</v>
      </c>
      <c r="J207" s="445" t="s">
        <v>2182</v>
      </c>
      <c r="K207" s="446" t="s">
        <v>583</v>
      </c>
      <c r="L207" s="440" t="s">
        <v>601</v>
      </c>
      <c r="M207" s="447"/>
      <c r="N207" s="447"/>
      <c r="O207" s="447"/>
      <c r="P207" s="448"/>
      <c r="Q207" s="447"/>
      <c r="R207" s="451"/>
      <c r="S207" s="452">
        <v>4658.3999999999996</v>
      </c>
      <c r="T207" s="452">
        <v>2224.3200000000002</v>
      </c>
      <c r="U207" s="423"/>
      <c r="V207" s="424">
        <v>50</v>
      </c>
      <c r="W207" s="425">
        <v>-0.97750000000000004</v>
      </c>
      <c r="X207" s="453" t="s">
        <v>1751</v>
      </c>
    </row>
    <row r="208" spans="1:24" s="179" customFormat="1" ht="20.100000000000001" customHeight="1">
      <c r="A208" s="65" t="s">
        <v>1306</v>
      </c>
      <c r="B208" s="439" t="s">
        <v>2195</v>
      </c>
      <c r="C208" s="439" t="s">
        <v>1747</v>
      </c>
      <c r="D208" s="439" t="s">
        <v>2092</v>
      </c>
      <c r="E208" s="439" t="s">
        <v>2180</v>
      </c>
      <c r="F208" s="439" t="s">
        <v>2196</v>
      </c>
      <c r="G208" s="412" t="s">
        <v>581</v>
      </c>
      <c r="H208" s="442">
        <v>1</v>
      </c>
      <c r="I208" s="445" t="s">
        <v>2182</v>
      </c>
      <c r="J208" s="445" t="s">
        <v>2182</v>
      </c>
      <c r="K208" s="446" t="s">
        <v>583</v>
      </c>
      <c r="L208" s="440" t="s">
        <v>656</v>
      </c>
      <c r="M208" s="447"/>
      <c r="N208" s="447"/>
      <c r="O208" s="447"/>
      <c r="P208" s="448"/>
      <c r="Q208" s="447"/>
      <c r="R208" s="451"/>
      <c r="S208" s="452">
        <v>4658.3999999999996</v>
      </c>
      <c r="T208" s="452">
        <v>2224.3200000000002</v>
      </c>
      <c r="U208" s="423"/>
      <c r="V208" s="424">
        <v>50</v>
      </c>
      <c r="W208" s="425">
        <v>-0.97750000000000004</v>
      </c>
      <c r="X208" s="453" t="s">
        <v>1853</v>
      </c>
    </row>
    <row r="209" spans="1:24" s="179" customFormat="1" ht="20.100000000000001" customHeight="1">
      <c r="A209" s="65" t="s">
        <v>1310</v>
      </c>
      <c r="B209" s="439" t="s">
        <v>2197</v>
      </c>
      <c r="C209" s="439" t="s">
        <v>1747</v>
      </c>
      <c r="D209" s="439" t="s">
        <v>2092</v>
      </c>
      <c r="E209" s="439" t="s">
        <v>2180</v>
      </c>
      <c r="F209" s="439" t="s">
        <v>2198</v>
      </c>
      <c r="G209" s="412" t="s">
        <v>581</v>
      </c>
      <c r="H209" s="442">
        <v>1</v>
      </c>
      <c r="I209" s="445" t="s">
        <v>2182</v>
      </c>
      <c r="J209" s="445" t="s">
        <v>2182</v>
      </c>
      <c r="K209" s="446" t="s">
        <v>583</v>
      </c>
      <c r="L209" s="440" t="s">
        <v>656</v>
      </c>
      <c r="M209" s="447"/>
      <c r="N209" s="447"/>
      <c r="O209" s="447"/>
      <c r="P209" s="448"/>
      <c r="Q209" s="447"/>
      <c r="R209" s="451"/>
      <c r="S209" s="452">
        <v>4658.3999999999996</v>
      </c>
      <c r="T209" s="452">
        <v>2224.3200000000002</v>
      </c>
      <c r="U209" s="423"/>
      <c r="V209" s="424">
        <v>50</v>
      </c>
      <c r="W209" s="425">
        <v>-0.97750000000000004</v>
      </c>
      <c r="X209" s="453" t="s">
        <v>1853</v>
      </c>
    </row>
    <row r="210" spans="1:24" s="179" customFormat="1" ht="20.100000000000001" customHeight="1">
      <c r="A210" s="65" t="s">
        <v>1314</v>
      </c>
      <c r="B210" s="439" t="s">
        <v>2199</v>
      </c>
      <c r="C210" s="439" t="s">
        <v>1747</v>
      </c>
      <c r="D210" s="439" t="s">
        <v>2092</v>
      </c>
      <c r="E210" s="439" t="s">
        <v>2180</v>
      </c>
      <c r="F210" s="439" t="s">
        <v>2200</v>
      </c>
      <c r="G210" s="412" t="s">
        <v>581</v>
      </c>
      <c r="H210" s="442">
        <v>1</v>
      </c>
      <c r="I210" s="445" t="s">
        <v>2182</v>
      </c>
      <c r="J210" s="445" t="s">
        <v>2182</v>
      </c>
      <c r="K210" s="446" t="s">
        <v>583</v>
      </c>
      <c r="L210" s="440" t="s">
        <v>656</v>
      </c>
      <c r="M210" s="447"/>
      <c r="N210" s="447"/>
      <c r="O210" s="447"/>
      <c r="P210" s="448"/>
      <c r="Q210" s="447"/>
      <c r="R210" s="451"/>
      <c r="S210" s="452">
        <v>4658.3999999999996</v>
      </c>
      <c r="T210" s="452">
        <v>2224.3200000000002</v>
      </c>
      <c r="U210" s="423"/>
      <c r="V210" s="424">
        <v>50</v>
      </c>
      <c r="W210" s="425">
        <v>-0.97750000000000004</v>
      </c>
      <c r="X210" s="453" t="s">
        <v>2201</v>
      </c>
    </row>
    <row r="211" spans="1:24" s="179" customFormat="1" ht="20.100000000000001" customHeight="1">
      <c r="A211" s="65" t="s">
        <v>1316</v>
      </c>
      <c r="B211" s="439" t="s">
        <v>2202</v>
      </c>
      <c r="C211" s="439" t="s">
        <v>1747</v>
      </c>
      <c r="D211" s="439" t="s">
        <v>2092</v>
      </c>
      <c r="E211" s="439" t="s">
        <v>2180</v>
      </c>
      <c r="F211" s="439" t="s">
        <v>2101</v>
      </c>
      <c r="G211" s="412" t="s">
        <v>581</v>
      </c>
      <c r="H211" s="442">
        <v>1</v>
      </c>
      <c r="I211" s="445" t="s">
        <v>2182</v>
      </c>
      <c r="J211" s="445" t="s">
        <v>2182</v>
      </c>
      <c r="K211" s="446" t="s">
        <v>583</v>
      </c>
      <c r="L211" s="440" t="s">
        <v>656</v>
      </c>
      <c r="M211" s="447"/>
      <c r="N211" s="447"/>
      <c r="O211" s="447"/>
      <c r="P211" s="448"/>
      <c r="Q211" s="447"/>
      <c r="R211" s="451"/>
      <c r="S211" s="452">
        <v>4658.3999999999996</v>
      </c>
      <c r="T211" s="452">
        <v>2224.3200000000002</v>
      </c>
      <c r="U211" s="423"/>
      <c r="V211" s="424">
        <v>50</v>
      </c>
      <c r="W211" s="425">
        <v>-0.97750000000000004</v>
      </c>
      <c r="X211" s="453" t="s">
        <v>2201</v>
      </c>
    </row>
    <row r="212" spans="1:24" s="179" customFormat="1" ht="20.100000000000001" customHeight="1">
      <c r="A212" s="65" t="s">
        <v>1318</v>
      </c>
      <c r="B212" s="439" t="s">
        <v>2203</v>
      </c>
      <c r="C212" s="439" t="s">
        <v>1747</v>
      </c>
      <c r="D212" s="439" t="s">
        <v>2092</v>
      </c>
      <c r="E212" s="439" t="s">
        <v>2180</v>
      </c>
      <c r="F212" s="439" t="s">
        <v>2204</v>
      </c>
      <c r="G212" s="412" t="s">
        <v>581</v>
      </c>
      <c r="H212" s="442">
        <v>1</v>
      </c>
      <c r="I212" s="445" t="s">
        <v>2182</v>
      </c>
      <c r="J212" s="445" t="s">
        <v>2182</v>
      </c>
      <c r="K212" s="446" t="s">
        <v>583</v>
      </c>
      <c r="L212" s="440" t="s">
        <v>656</v>
      </c>
      <c r="M212" s="447"/>
      <c r="N212" s="447"/>
      <c r="O212" s="447"/>
      <c r="P212" s="448"/>
      <c r="Q212" s="447"/>
      <c r="R212" s="451"/>
      <c r="S212" s="452">
        <v>4658.3999999999996</v>
      </c>
      <c r="T212" s="452">
        <v>2224.3200000000002</v>
      </c>
      <c r="U212" s="423"/>
      <c r="V212" s="424">
        <v>50</v>
      </c>
      <c r="W212" s="425">
        <v>-0.97750000000000004</v>
      </c>
      <c r="X212" s="453" t="s">
        <v>2205</v>
      </c>
    </row>
    <row r="213" spans="1:24" s="179" customFormat="1" ht="20.100000000000001" customHeight="1">
      <c r="A213" s="65" t="s">
        <v>1322</v>
      </c>
      <c r="B213" s="439" t="s">
        <v>2206</v>
      </c>
      <c r="C213" s="439" t="s">
        <v>1747</v>
      </c>
      <c r="D213" s="439" t="s">
        <v>2092</v>
      </c>
      <c r="E213" s="439" t="s">
        <v>2180</v>
      </c>
      <c r="F213" s="439" t="s">
        <v>2207</v>
      </c>
      <c r="G213" s="412" t="s">
        <v>581</v>
      </c>
      <c r="H213" s="442">
        <v>1</v>
      </c>
      <c r="I213" s="445" t="s">
        <v>2182</v>
      </c>
      <c r="J213" s="445" t="s">
        <v>2182</v>
      </c>
      <c r="K213" s="446" t="s">
        <v>583</v>
      </c>
      <c r="L213" s="440" t="s">
        <v>656</v>
      </c>
      <c r="M213" s="447"/>
      <c r="N213" s="447"/>
      <c r="O213" s="447"/>
      <c r="P213" s="448"/>
      <c r="Q213" s="447"/>
      <c r="R213" s="451"/>
      <c r="S213" s="452">
        <v>4658.3999999999996</v>
      </c>
      <c r="T213" s="452">
        <v>2224.3200000000002</v>
      </c>
      <c r="U213" s="423"/>
      <c r="V213" s="424">
        <v>50</v>
      </c>
      <c r="W213" s="425">
        <v>-0.97750000000000004</v>
      </c>
      <c r="X213" s="453" t="s">
        <v>2205</v>
      </c>
    </row>
    <row r="214" spans="1:24" s="179" customFormat="1" ht="20.100000000000001" customHeight="1">
      <c r="A214" s="65" t="s">
        <v>1325</v>
      </c>
      <c r="B214" s="439" t="s">
        <v>2208</v>
      </c>
      <c r="C214" s="439" t="s">
        <v>1747</v>
      </c>
      <c r="D214" s="439" t="s">
        <v>2092</v>
      </c>
      <c r="E214" s="439" t="s">
        <v>2180</v>
      </c>
      <c r="F214" s="439" t="s">
        <v>2209</v>
      </c>
      <c r="G214" s="412" t="s">
        <v>581</v>
      </c>
      <c r="H214" s="442">
        <v>1</v>
      </c>
      <c r="I214" s="445" t="s">
        <v>2182</v>
      </c>
      <c r="J214" s="445" t="s">
        <v>2182</v>
      </c>
      <c r="K214" s="446" t="s">
        <v>583</v>
      </c>
      <c r="L214" s="440" t="s">
        <v>656</v>
      </c>
      <c r="M214" s="447"/>
      <c r="N214" s="447"/>
      <c r="O214" s="447"/>
      <c r="P214" s="448"/>
      <c r="Q214" s="447"/>
      <c r="R214" s="451"/>
      <c r="S214" s="452">
        <v>4658.3999999999996</v>
      </c>
      <c r="T214" s="452">
        <v>2224.3200000000002</v>
      </c>
      <c r="U214" s="423"/>
      <c r="V214" s="424">
        <v>50</v>
      </c>
      <c r="W214" s="425">
        <v>-0.97750000000000004</v>
      </c>
      <c r="X214" s="453" t="s">
        <v>1917</v>
      </c>
    </row>
    <row r="215" spans="1:24" s="179" customFormat="1" ht="20.100000000000001" customHeight="1">
      <c r="A215" s="65" t="s">
        <v>1327</v>
      </c>
      <c r="B215" s="439" t="s">
        <v>2210</v>
      </c>
      <c r="C215" s="439" t="s">
        <v>1747</v>
      </c>
      <c r="D215" s="439" t="s">
        <v>2092</v>
      </c>
      <c r="E215" s="439" t="s">
        <v>2180</v>
      </c>
      <c r="F215" s="439" t="s">
        <v>2209</v>
      </c>
      <c r="G215" s="412" t="s">
        <v>581</v>
      </c>
      <c r="H215" s="442">
        <v>1</v>
      </c>
      <c r="I215" s="445" t="s">
        <v>2182</v>
      </c>
      <c r="J215" s="445" t="s">
        <v>2182</v>
      </c>
      <c r="K215" s="446" t="s">
        <v>583</v>
      </c>
      <c r="L215" s="440" t="s">
        <v>656</v>
      </c>
      <c r="M215" s="447"/>
      <c r="N215" s="447"/>
      <c r="O215" s="447"/>
      <c r="P215" s="448"/>
      <c r="Q215" s="447"/>
      <c r="R215" s="451"/>
      <c r="S215" s="452">
        <v>4658.3999999999996</v>
      </c>
      <c r="T215" s="452">
        <v>2224.3200000000002</v>
      </c>
      <c r="U215" s="423"/>
      <c r="V215" s="424">
        <v>50</v>
      </c>
      <c r="W215" s="425">
        <v>-0.97750000000000004</v>
      </c>
      <c r="X215" s="453" t="s">
        <v>1917</v>
      </c>
    </row>
    <row r="216" spans="1:24" s="179" customFormat="1" ht="20.100000000000001" customHeight="1">
      <c r="A216" s="65" t="s">
        <v>1332</v>
      </c>
      <c r="B216" s="439" t="s">
        <v>2211</v>
      </c>
      <c r="C216" s="439" t="s">
        <v>1747</v>
      </c>
      <c r="D216" s="439" t="s">
        <v>2092</v>
      </c>
      <c r="E216" s="439" t="s">
        <v>2180</v>
      </c>
      <c r="F216" s="439" t="s">
        <v>2212</v>
      </c>
      <c r="G216" s="412" t="s">
        <v>581</v>
      </c>
      <c r="H216" s="442">
        <v>1</v>
      </c>
      <c r="I216" s="445" t="s">
        <v>2182</v>
      </c>
      <c r="J216" s="445" t="s">
        <v>2182</v>
      </c>
      <c r="K216" s="446" t="s">
        <v>583</v>
      </c>
      <c r="L216" s="440" t="s">
        <v>656</v>
      </c>
      <c r="M216" s="447"/>
      <c r="N216" s="447"/>
      <c r="O216" s="447"/>
      <c r="P216" s="448"/>
      <c r="Q216" s="447"/>
      <c r="R216" s="451"/>
      <c r="S216" s="452">
        <v>4658.3999999999996</v>
      </c>
      <c r="T216" s="452">
        <v>2224.3200000000002</v>
      </c>
      <c r="U216" s="423"/>
      <c r="V216" s="424">
        <v>50</v>
      </c>
      <c r="W216" s="425">
        <v>-0.97750000000000004</v>
      </c>
      <c r="X216" s="453" t="s">
        <v>1917</v>
      </c>
    </row>
    <row r="217" spans="1:24" s="179" customFormat="1" ht="20.100000000000001" customHeight="1">
      <c r="A217" s="65" t="s">
        <v>1334</v>
      </c>
      <c r="B217" s="439" t="s">
        <v>2213</v>
      </c>
      <c r="C217" s="439" t="s">
        <v>1747</v>
      </c>
      <c r="D217" s="439" t="s">
        <v>2099</v>
      </c>
      <c r="E217" s="439" t="s">
        <v>2214</v>
      </c>
      <c r="F217" s="439" t="s">
        <v>2124</v>
      </c>
      <c r="G217" s="412" t="s">
        <v>581</v>
      </c>
      <c r="H217" s="442">
        <v>1</v>
      </c>
      <c r="I217" s="445" t="s">
        <v>2182</v>
      </c>
      <c r="J217" s="445" t="s">
        <v>2182</v>
      </c>
      <c r="K217" s="446" t="s">
        <v>583</v>
      </c>
      <c r="L217" s="440" t="s">
        <v>656</v>
      </c>
      <c r="M217" s="447"/>
      <c r="N217" s="447"/>
      <c r="O217" s="447"/>
      <c r="P217" s="448"/>
      <c r="Q217" s="447"/>
      <c r="R217" s="451"/>
      <c r="S217" s="452">
        <v>4852.1000000000004</v>
      </c>
      <c r="T217" s="452">
        <v>2316.88</v>
      </c>
      <c r="U217" s="423"/>
      <c r="V217" s="424">
        <v>300</v>
      </c>
      <c r="W217" s="425">
        <v>-0.87050000000000005</v>
      </c>
      <c r="X217" s="453" t="s">
        <v>1853</v>
      </c>
    </row>
    <row r="218" spans="1:24" s="179" customFormat="1" ht="20.100000000000001" customHeight="1">
      <c r="A218" s="65" t="s">
        <v>1337</v>
      </c>
      <c r="B218" s="439" t="s">
        <v>2215</v>
      </c>
      <c r="C218" s="439" t="s">
        <v>2216</v>
      </c>
      <c r="D218" s="439" t="s">
        <v>2217</v>
      </c>
      <c r="E218" s="439" t="s">
        <v>2218</v>
      </c>
      <c r="F218" s="439"/>
      <c r="G218" s="412" t="s">
        <v>581</v>
      </c>
      <c r="H218" s="442">
        <v>1</v>
      </c>
      <c r="I218" s="445" t="s">
        <v>582</v>
      </c>
      <c r="J218" s="445" t="s">
        <v>582</v>
      </c>
      <c r="K218" s="446" t="s">
        <v>583</v>
      </c>
      <c r="L218" s="440" t="s">
        <v>584</v>
      </c>
      <c r="M218" s="449"/>
      <c r="N218" s="449"/>
      <c r="O218" s="449">
        <v>2E-3</v>
      </c>
      <c r="P218" s="450"/>
      <c r="Q218" s="449"/>
      <c r="R218" s="456"/>
      <c r="S218" s="452">
        <v>13602.98</v>
      </c>
      <c r="T218" s="452">
        <v>1039.1300000000001</v>
      </c>
      <c r="U218" s="423"/>
      <c r="V218" s="424">
        <v>4.1500000000000004</v>
      </c>
      <c r="W218" s="425">
        <v>-0.996</v>
      </c>
      <c r="X218" s="425" t="s">
        <v>585</v>
      </c>
    </row>
    <row r="219" spans="1:24" s="179" customFormat="1" ht="20.100000000000001" customHeight="1">
      <c r="A219" s="65" t="s">
        <v>1340</v>
      </c>
      <c r="B219" s="439" t="s">
        <v>2219</v>
      </c>
      <c r="C219" s="439" t="s">
        <v>2216</v>
      </c>
      <c r="D219" s="439" t="s">
        <v>2217</v>
      </c>
      <c r="E219" s="439" t="s">
        <v>2218</v>
      </c>
      <c r="F219" s="439"/>
      <c r="G219" s="412" t="s">
        <v>581</v>
      </c>
      <c r="H219" s="442">
        <v>1</v>
      </c>
      <c r="I219" s="445" t="s">
        <v>582</v>
      </c>
      <c r="J219" s="445" t="s">
        <v>582</v>
      </c>
      <c r="K219" s="446" t="s">
        <v>583</v>
      </c>
      <c r="L219" s="440" t="s">
        <v>584</v>
      </c>
      <c r="M219" s="449"/>
      <c r="N219" s="449"/>
      <c r="O219" s="449">
        <v>2E-3</v>
      </c>
      <c r="P219" s="450"/>
      <c r="Q219" s="449"/>
      <c r="R219" s="456"/>
      <c r="S219" s="452">
        <v>13602.98</v>
      </c>
      <c r="T219" s="452">
        <v>1039.1300000000001</v>
      </c>
      <c r="U219" s="423"/>
      <c r="V219" s="424">
        <v>4.1500000000000004</v>
      </c>
      <c r="W219" s="425">
        <v>-0.996</v>
      </c>
      <c r="X219" s="425" t="s">
        <v>585</v>
      </c>
    </row>
    <row r="220" spans="1:24" s="179" customFormat="1" ht="20.100000000000001" customHeight="1">
      <c r="A220" s="65" t="s">
        <v>1343</v>
      </c>
      <c r="B220" s="439" t="s">
        <v>2220</v>
      </c>
      <c r="C220" s="439" t="s">
        <v>2216</v>
      </c>
      <c r="D220" s="439" t="s">
        <v>2221</v>
      </c>
      <c r="E220" s="439" t="s">
        <v>2222</v>
      </c>
      <c r="F220" s="439"/>
      <c r="G220" s="412" t="s">
        <v>581</v>
      </c>
      <c r="H220" s="442">
        <v>1</v>
      </c>
      <c r="I220" s="445" t="s">
        <v>582</v>
      </c>
      <c r="J220" s="445" t="s">
        <v>582</v>
      </c>
      <c r="K220" s="446" t="s">
        <v>583</v>
      </c>
      <c r="L220" s="440" t="s">
        <v>584</v>
      </c>
      <c r="M220" s="449"/>
      <c r="N220" s="449"/>
      <c r="O220" s="449">
        <v>2E-3</v>
      </c>
      <c r="P220" s="450"/>
      <c r="Q220" s="449"/>
      <c r="R220" s="456"/>
      <c r="S220" s="452">
        <v>3627.46</v>
      </c>
      <c r="T220" s="452">
        <v>277.11</v>
      </c>
      <c r="U220" s="423"/>
      <c r="V220" s="424">
        <v>4.1500000000000004</v>
      </c>
      <c r="W220" s="425">
        <v>-0.98499999999999999</v>
      </c>
      <c r="X220" s="425" t="s">
        <v>585</v>
      </c>
    </row>
    <row r="221" spans="1:24" s="179" customFormat="1" ht="20.100000000000001" customHeight="1">
      <c r="A221" s="65" t="s">
        <v>1347</v>
      </c>
      <c r="B221" s="439" t="s">
        <v>2223</v>
      </c>
      <c r="C221" s="439" t="s">
        <v>2216</v>
      </c>
      <c r="D221" s="439" t="s">
        <v>2221</v>
      </c>
      <c r="E221" s="439" t="s">
        <v>2222</v>
      </c>
      <c r="F221" s="439"/>
      <c r="G221" s="412" t="s">
        <v>581</v>
      </c>
      <c r="H221" s="442">
        <v>1</v>
      </c>
      <c r="I221" s="445" t="s">
        <v>582</v>
      </c>
      <c r="J221" s="445" t="s">
        <v>582</v>
      </c>
      <c r="K221" s="446" t="s">
        <v>583</v>
      </c>
      <c r="L221" s="440" t="s">
        <v>584</v>
      </c>
      <c r="M221" s="449"/>
      <c r="N221" s="449"/>
      <c r="O221" s="449">
        <v>2E-3</v>
      </c>
      <c r="P221" s="450"/>
      <c r="Q221" s="449"/>
      <c r="R221" s="456"/>
      <c r="S221" s="452">
        <v>3628.46</v>
      </c>
      <c r="T221" s="452">
        <v>277.16000000000003</v>
      </c>
      <c r="U221" s="423"/>
      <c r="V221" s="424">
        <v>4.1500000000000004</v>
      </c>
      <c r="W221" s="425">
        <v>-0.98499999999999999</v>
      </c>
      <c r="X221" s="425" t="s">
        <v>585</v>
      </c>
    </row>
    <row r="222" spans="1:24" s="179" customFormat="1" ht="20.100000000000001" customHeight="1">
      <c r="A222" s="65" t="s">
        <v>1351</v>
      </c>
      <c r="B222" s="439" t="s">
        <v>2224</v>
      </c>
      <c r="C222" s="439" t="s">
        <v>2216</v>
      </c>
      <c r="D222" s="439" t="s">
        <v>2221</v>
      </c>
      <c r="E222" s="439" t="s">
        <v>2222</v>
      </c>
      <c r="F222" s="439"/>
      <c r="G222" s="412" t="s">
        <v>581</v>
      </c>
      <c r="H222" s="442">
        <v>1</v>
      </c>
      <c r="I222" s="445" t="s">
        <v>582</v>
      </c>
      <c r="J222" s="445" t="s">
        <v>582</v>
      </c>
      <c r="K222" s="446" t="s">
        <v>583</v>
      </c>
      <c r="L222" s="440" t="s">
        <v>584</v>
      </c>
      <c r="M222" s="449"/>
      <c r="N222" s="449"/>
      <c r="O222" s="449">
        <v>2E-3</v>
      </c>
      <c r="P222" s="450"/>
      <c r="Q222" s="449"/>
      <c r="R222" s="456"/>
      <c r="S222" s="452">
        <v>3629.46</v>
      </c>
      <c r="T222" s="452">
        <v>277.25</v>
      </c>
      <c r="U222" s="423"/>
      <c r="V222" s="424">
        <v>4.1500000000000004</v>
      </c>
      <c r="W222" s="425">
        <v>-0.98499999999999999</v>
      </c>
      <c r="X222" s="425" t="s">
        <v>585</v>
      </c>
    </row>
    <row r="223" spans="1:24" s="179" customFormat="1" ht="20.100000000000001" customHeight="1">
      <c r="A223" s="65" t="s">
        <v>1355</v>
      </c>
      <c r="B223" s="439" t="s">
        <v>2225</v>
      </c>
      <c r="C223" s="439" t="s">
        <v>2216</v>
      </c>
      <c r="D223" s="439" t="s">
        <v>2221</v>
      </c>
      <c r="E223" s="439" t="s">
        <v>2222</v>
      </c>
      <c r="F223" s="439" t="s">
        <v>2198</v>
      </c>
      <c r="G223" s="412" t="s">
        <v>581</v>
      </c>
      <c r="H223" s="442">
        <v>1</v>
      </c>
      <c r="I223" s="445" t="s">
        <v>582</v>
      </c>
      <c r="J223" s="445" t="s">
        <v>582</v>
      </c>
      <c r="K223" s="446" t="s">
        <v>583</v>
      </c>
      <c r="L223" s="440" t="s">
        <v>584</v>
      </c>
      <c r="M223" s="449"/>
      <c r="N223" s="449"/>
      <c r="O223" s="449">
        <v>2E-3</v>
      </c>
      <c r="P223" s="450"/>
      <c r="Q223" s="449"/>
      <c r="R223" s="456"/>
      <c r="S223" s="452">
        <v>3630.46</v>
      </c>
      <c r="T223" s="452">
        <v>277.33999999999997</v>
      </c>
      <c r="U223" s="423"/>
      <c r="V223" s="424">
        <v>4.1500000000000004</v>
      </c>
      <c r="W223" s="425">
        <v>-0.98499999999999999</v>
      </c>
      <c r="X223" s="425" t="s">
        <v>585</v>
      </c>
    </row>
    <row r="224" spans="1:24" s="179" customFormat="1" ht="20.100000000000001" customHeight="1">
      <c r="A224" s="65" t="s">
        <v>1359</v>
      </c>
      <c r="B224" s="439" t="s">
        <v>2226</v>
      </c>
      <c r="C224" s="439" t="s">
        <v>2216</v>
      </c>
      <c r="D224" s="439" t="s">
        <v>2221</v>
      </c>
      <c r="E224" s="439" t="s">
        <v>2222</v>
      </c>
      <c r="F224" s="439" t="s">
        <v>2198</v>
      </c>
      <c r="G224" s="412" t="s">
        <v>581</v>
      </c>
      <c r="H224" s="442">
        <v>1</v>
      </c>
      <c r="I224" s="445" t="s">
        <v>582</v>
      </c>
      <c r="J224" s="445" t="s">
        <v>582</v>
      </c>
      <c r="K224" s="446" t="s">
        <v>583</v>
      </c>
      <c r="L224" s="440" t="s">
        <v>584</v>
      </c>
      <c r="M224" s="449"/>
      <c r="N224" s="449"/>
      <c r="O224" s="449">
        <v>2E-3</v>
      </c>
      <c r="P224" s="450"/>
      <c r="Q224" s="449"/>
      <c r="R224" s="456"/>
      <c r="S224" s="452">
        <v>3631.46</v>
      </c>
      <c r="T224" s="452">
        <v>277.39</v>
      </c>
      <c r="U224" s="423"/>
      <c r="V224" s="424">
        <v>4.1500000000000004</v>
      </c>
      <c r="W224" s="425">
        <v>-0.98499999999999999</v>
      </c>
      <c r="X224" s="425" t="s">
        <v>585</v>
      </c>
    </row>
    <row r="225" spans="1:24" s="179" customFormat="1" ht="20.100000000000001" customHeight="1">
      <c r="A225" s="65" t="s">
        <v>1363</v>
      </c>
      <c r="B225" s="439" t="s">
        <v>2227</v>
      </c>
      <c r="C225" s="439" t="s">
        <v>2216</v>
      </c>
      <c r="D225" s="439" t="s">
        <v>2221</v>
      </c>
      <c r="E225" s="439" t="s">
        <v>2222</v>
      </c>
      <c r="F225" s="439" t="s">
        <v>2198</v>
      </c>
      <c r="G225" s="412" t="s">
        <v>2228</v>
      </c>
      <c r="H225" s="442">
        <v>1</v>
      </c>
      <c r="I225" s="445" t="s">
        <v>582</v>
      </c>
      <c r="J225" s="445" t="s">
        <v>582</v>
      </c>
      <c r="K225" s="446" t="s">
        <v>583</v>
      </c>
      <c r="L225" s="440" t="s">
        <v>584</v>
      </c>
      <c r="M225" s="449"/>
      <c r="N225" s="449"/>
      <c r="O225" s="449">
        <v>2E-3</v>
      </c>
      <c r="P225" s="450"/>
      <c r="Q225" s="449"/>
      <c r="R225" s="456"/>
      <c r="S225" s="452">
        <v>3632.46</v>
      </c>
      <c r="T225" s="452">
        <v>277.48</v>
      </c>
      <c r="U225" s="423"/>
      <c r="V225" s="424">
        <v>4.1500000000000004</v>
      </c>
      <c r="W225" s="425">
        <v>-0.98499999999999999</v>
      </c>
      <c r="X225" s="425" t="s">
        <v>585</v>
      </c>
    </row>
    <row r="226" spans="1:24" s="179" customFormat="1" ht="20.100000000000001" customHeight="1">
      <c r="A226" s="65" t="s">
        <v>1368</v>
      </c>
      <c r="B226" s="439" t="s">
        <v>2229</v>
      </c>
      <c r="C226" s="439" t="s">
        <v>2216</v>
      </c>
      <c r="D226" s="439" t="s">
        <v>2221</v>
      </c>
      <c r="E226" s="439" t="s">
        <v>2222</v>
      </c>
      <c r="F226" s="439" t="s">
        <v>2198</v>
      </c>
      <c r="G226" s="412" t="s">
        <v>581</v>
      </c>
      <c r="H226" s="442">
        <v>1</v>
      </c>
      <c r="I226" s="445" t="s">
        <v>582</v>
      </c>
      <c r="J226" s="445" t="s">
        <v>582</v>
      </c>
      <c r="K226" s="446" t="s">
        <v>583</v>
      </c>
      <c r="L226" s="440" t="s">
        <v>584</v>
      </c>
      <c r="M226" s="449"/>
      <c r="N226" s="449"/>
      <c r="O226" s="449">
        <v>2E-3</v>
      </c>
      <c r="P226" s="450"/>
      <c r="Q226" s="449"/>
      <c r="R226" s="456"/>
      <c r="S226" s="452">
        <v>3633.46</v>
      </c>
      <c r="T226" s="452">
        <v>277.57</v>
      </c>
      <c r="U226" s="423"/>
      <c r="V226" s="424">
        <v>4.1500000000000004</v>
      </c>
      <c r="W226" s="425">
        <v>-0.98499999999999999</v>
      </c>
      <c r="X226" s="425" t="s">
        <v>585</v>
      </c>
    </row>
    <row r="227" spans="1:24" s="179" customFormat="1" ht="20.100000000000001" customHeight="1">
      <c r="A227" s="65" t="s">
        <v>1371</v>
      </c>
      <c r="B227" s="439" t="s">
        <v>2230</v>
      </c>
      <c r="C227" s="439" t="s">
        <v>2216</v>
      </c>
      <c r="D227" s="439" t="s">
        <v>2221</v>
      </c>
      <c r="E227" s="439" t="s">
        <v>2222</v>
      </c>
      <c r="F227" s="439" t="s">
        <v>2198</v>
      </c>
      <c r="G227" s="412" t="s">
        <v>581</v>
      </c>
      <c r="H227" s="442">
        <v>1</v>
      </c>
      <c r="I227" s="445" t="s">
        <v>582</v>
      </c>
      <c r="J227" s="445" t="s">
        <v>582</v>
      </c>
      <c r="K227" s="446" t="s">
        <v>583</v>
      </c>
      <c r="L227" s="440" t="s">
        <v>584</v>
      </c>
      <c r="M227" s="449"/>
      <c r="N227" s="449"/>
      <c r="O227" s="449">
        <v>2E-3</v>
      </c>
      <c r="P227" s="450"/>
      <c r="Q227" s="449"/>
      <c r="R227" s="456"/>
      <c r="S227" s="452">
        <v>3634.46</v>
      </c>
      <c r="T227" s="452">
        <v>277.62</v>
      </c>
      <c r="U227" s="423"/>
      <c r="V227" s="424">
        <v>4.1500000000000004</v>
      </c>
      <c r="W227" s="425">
        <v>-0.98509999999999998</v>
      </c>
      <c r="X227" s="425" t="s">
        <v>585</v>
      </c>
    </row>
    <row r="228" spans="1:24" s="179" customFormat="1" ht="20.100000000000001" customHeight="1">
      <c r="A228" s="65" t="s">
        <v>1374</v>
      </c>
      <c r="B228" s="439" t="s">
        <v>2231</v>
      </c>
      <c r="C228" s="439" t="s">
        <v>2216</v>
      </c>
      <c r="D228" s="439" t="s">
        <v>2221</v>
      </c>
      <c r="E228" s="439" t="s">
        <v>2222</v>
      </c>
      <c r="F228" s="439" t="s">
        <v>2198</v>
      </c>
      <c r="G228" s="412" t="s">
        <v>581</v>
      </c>
      <c r="H228" s="442">
        <v>1</v>
      </c>
      <c r="I228" s="445" t="s">
        <v>582</v>
      </c>
      <c r="J228" s="445" t="s">
        <v>582</v>
      </c>
      <c r="K228" s="446" t="s">
        <v>583</v>
      </c>
      <c r="L228" s="440" t="s">
        <v>584</v>
      </c>
      <c r="M228" s="449"/>
      <c r="N228" s="449"/>
      <c r="O228" s="449">
        <v>2E-3</v>
      </c>
      <c r="P228" s="450"/>
      <c r="Q228" s="449"/>
      <c r="R228" s="456"/>
      <c r="S228" s="452">
        <v>3635.46</v>
      </c>
      <c r="T228" s="452">
        <v>277.70999999999998</v>
      </c>
      <c r="U228" s="423"/>
      <c r="V228" s="424">
        <v>4.1500000000000004</v>
      </c>
      <c r="W228" s="425">
        <v>-0.98509999999999998</v>
      </c>
      <c r="X228" s="425" t="s">
        <v>585</v>
      </c>
    </row>
    <row r="229" spans="1:24" s="179" customFormat="1" ht="20.100000000000001" customHeight="1">
      <c r="A229" s="65" t="s">
        <v>1376</v>
      </c>
      <c r="B229" s="439" t="s">
        <v>2232</v>
      </c>
      <c r="C229" s="439" t="s">
        <v>2216</v>
      </c>
      <c r="D229" s="439" t="s">
        <v>2221</v>
      </c>
      <c r="E229" s="439" t="s">
        <v>2222</v>
      </c>
      <c r="F229" s="439"/>
      <c r="G229" s="412" t="s">
        <v>581</v>
      </c>
      <c r="H229" s="442">
        <v>1</v>
      </c>
      <c r="I229" s="445" t="s">
        <v>582</v>
      </c>
      <c r="J229" s="445" t="s">
        <v>582</v>
      </c>
      <c r="K229" s="446" t="s">
        <v>583</v>
      </c>
      <c r="L229" s="440" t="s">
        <v>584</v>
      </c>
      <c r="M229" s="449"/>
      <c r="N229" s="449"/>
      <c r="O229" s="449">
        <v>2E-3</v>
      </c>
      <c r="P229" s="450"/>
      <c r="Q229" s="449"/>
      <c r="R229" s="456"/>
      <c r="S229" s="452">
        <v>3636.46</v>
      </c>
      <c r="T229" s="452">
        <v>277.8</v>
      </c>
      <c r="U229" s="423"/>
      <c r="V229" s="424">
        <v>4.1500000000000004</v>
      </c>
      <c r="W229" s="425">
        <v>-0.98509999999999998</v>
      </c>
      <c r="X229" s="425" t="s">
        <v>585</v>
      </c>
    </row>
    <row r="230" spans="1:24" s="179" customFormat="1" ht="20.100000000000001" customHeight="1">
      <c r="A230" s="65" t="s">
        <v>1378</v>
      </c>
      <c r="B230" s="439" t="s">
        <v>2233</v>
      </c>
      <c r="C230" s="439" t="s">
        <v>2216</v>
      </c>
      <c r="D230" s="439" t="s">
        <v>2234</v>
      </c>
      <c r="E230" s="439" t="s">
        <v>580</v>
      </c>
      <c r="F230" s="439"/>
      <c r="G230" s="412" t="s">
        <v>581</v>
      </c>
      <c r="H230" s="442">
        <v>1</v>
      </c>
      <c r="I230" s="445" t="s">
        <v>582</v>
      </c>
      <c r="J230" s="445" t="s">
        <v>582</v>
      </c>
      <c r="K230" s="446" t="s">
        <v>583</v>
      </c>
      <c r="L230" s="440" t="s">
        <v>584</v>
      </c>
      <c r="M230" s="449"/>
      <c r="N230" s="449"/>
      <c r="O230" s="449">
        <v>2E-3</v>
      </c>
      <c r="P230" s="450"/>
      <c r="Q230" s="449"/>
      <c r="R230" s="456"/>
      <c r="S230" s="452">
        <v>97613.11</v>
      </c>
      <c r="T230" s="452">
        <v>4880.66</v>
      </c>
      <c r="U230" s="423"/>
      <c r="V230" s="424">
        <v>4.1500000000000004</v>
      </c>
      <c r="W230" s="425">
        <v>-0.99909999999999999</v>
      </c>
      <c r="X230" s="425" t="s">
        <v>585</v>
      </c>
    </row>
    <row r="231" spans="1:24" s="179" customFormat="1" ht="20.100000000000001" customHeight="1">
      <c r="A231" s="65" t="s">
        <v>1380</v>
      </c>
      <c r="B231" s="439" t="s">
        <v>2235</v>
      </c>
      <c r="C231" s="439" t="s">
        <v>2216</v>
      </c>
      <c r="D231" s="439" t="s">
        <v>2236</v>
      </c>
      <c r="E231" s="439" t="s">
        <v>2218</v>
      </c>
      <c r="F231" s="439" t="s">
        <v>2159</v>
      </c>
      <c r="G231" s="412" t="s">
        <v>581</v>
      </c>
      <c r="H231" s="442">
        <v>1</v>
      </c>
      <c r="I231" s="445" t="s">
        <v>582</v>
      </c>
      <c r="J231" s="445" t="s">
        <v>582</v>
      </c>
      <c r="K231" s="446" t="s">
        <v>583</v>
      </c>
      <c r="L231" s="440" t="s">
        <v>584</v>
      </c>
      <c r="M231" s="449"/>
      <c r="N231" s="449"/>
      <c r="O231" s="449">
        <v>2E-3</v>
      </c>
      <c r="P231" s="450"/>
      <c r="Q231" s="449"/>
      <c r="R231" s="456"/>
      <c r="S231" s="452">
        <v>10202.24</v>
      </c>
      <c r="T231" s="452">
        <v>779.33</v>
      </c>
      <c r="U231" s="423"/>
      <c r="V231" s="424">
        <v>4.1500000000000004</v>
      </c>
      <c r="W231" s="425">
        <v>-0.99470000000000003</v>
      </c>
      <c r="X231" s="425" t="s">
        <v>585</v>
      </c>
    </row>
    <row r="232" spans="1:24" s="179" customFormat="1" ht="20.100000000000001" customHeight="1">
      <c r="A232" s="65" t="s">
        <v>1382</v>
      </c>
      <c r="B232" s="439" t="s">
        <v>2237</v>
      </c>
      <c r="C232" s="439" t="s">
        <v>2216</v>
      </c>
      <c r="D232" s="439" t="s">
        <v>2236</v>
      </c>
      <c r="E232" s="439" t="s">
        <v>2218</v>
      </c>
      <c r="F232" s="439"/>
      <c r="G232" s="412" t="s">
        <v>581</v>
      </c>
      <c r="H232" s="442">
        <v>1</v>
      </c>
      <c r="I232" s="445" t="s">
        <v>582</v>
      </c>
      <c r="J232" s="445" t="s">
        <v>582</v>
      </c>
      <c r="K232" s="446" t="s">
        <v>583</v>
      </c>
      <c r="L232" s="440" t="s">
        <v>584</v>
      </c>
      <c r="M232" s="449"/>
      <c r="N232" s="449"/>
      <c r="O232" s="449">
        <v>2E-3</v>
      </c>
      <c r="P232" s="450"/>
      <c r="Q232" s="449"/>
      <c r="R232" s="456"/>
      <c r="S232" s="452">
        <v>10202.24</v>
      </c>
      <c r="T232" s="452">
        <v>779.33</v>
      </c>
      <c r="U232" s="423"/>
      <c r="V232" s="424">
        <v>4.1500000000000004</v>
      </c>
      <c r="W232" s="425">
        <v>-0.99470000000000003</v>
      </c>
      <c r="X232" s="425" t="s">
        <v>585</v>
      </c>
    </row>
    <row r="233" spans="1:24" s="179" customFormat="1" ht="20.100000000000001" customHeight="1">
      <c r="A233" s="65" t="s">
        <v>1385</v>
      </c>
      <c r="B233" s="439" t="s">
        <v>2238</v>
      </c>
      <c r="C233" s="439" t="s">
        <v>2239</v>
      </c>
      <c r="D233" s="439" t="s">
        <v>2240</v>
      </c>
      <c r="E233" s="439" t="s">
        <v>661</v>
      </c>
      <c r="F233" s="439"/>
      <c r="G233" s="412" t="s">
        <v>581</v>
      </c>
      <c r="H233" s="442">
        <v>1</v>
      </c>
      <c r="I233" s="445" t="s">
        <v>582</v>
      </c>
      <c r="J233" s="445" t="s">
        <v>582</v>
      </c>
      <c r="K233" s="446" t="s">
        <v>583</v>
      </c>
      <c r="L233" s="440" t="s">
        <v>584</v>
      </c>
      <c r="M233" s="449"/>
      <c r="N233" s="449"/>
      <c r="O233" s="449">
        <v>2E-3</v>
      </c>
      <c r="P233" s="450"/>
      <c r="Q233" s="449"/>
      <c r="R233" s="456"/>
      <c r="S233" s="452">
        <v>4080.89</v>
      </c>
      <c r="T233" s="452">
        <v>311.74</v>
      </c>
      <c r="U233" s="423"/>
      <c r="V233" s="424">
        <v>4.1500000000000004</v>
      </c>
      <c r="W233" s="425">
        <v>-0.98670000000000002</v>
      </c>
      <c r="X233" s="425" t="s">
        <v>585</v>
      </c>
    </row>
    <row r="234" spans="1:24" s="179" customFormat="1" ht="20.100000000000001" customHeight="1">
      <c r="A234" s="65" t="s">
        <v>1390</v>
      </c>
      <c r="B234" s="439" t="s">
        <v>2241</v>
      </c>
      <c r="C234" s="439" t="s">
        <v>2216</v>
      </c>
      <c r="D234" s="439" t="s">
        <v>2242</v>
      </c>
      <c r="E234" s="439" t="s">
        <v>2243</v>
      </c>
      <c r="F234" s="439"/>
      <c r="G234" s="412" t="s">
        <v>581</v>
      </c>
      <c r="H234" s="442">
        <v>1</v>
      </c>
      <c r="I234" s="445" t="s">
        <v>2244</v>
      </c>
      <c r="J234" s="445" t="s">
        <v>2244</v>
      </c>
      <c r="K234" s="446" t="s">
        <v>583</v>
      </c>
      <c r="L234" s="440" t="s">
        <v>584</v>
      </c>
      <c r="M234" s="449"/>
      <c r="N234" s="449"/>
      <c r="O234" s="449">
        <v>2E-3</v>
      </c>
      <c r="P234" s="450"/>
      <c r="Q234" s="449"/>
      <c r="R234" s="456"/>
      <c r="S234" s="452">
        <v>8278.31</v>
      </c>
      <c r="T234" s="452">
        <v>413.92</v>
      </c>
      <c r="U234" s="423"/>
      <c r="V234" s="424">
        <v>4.1500000000000004</v>
      </c>
      <c r="W234" s="425">
        <v>-0.99</v>
      </c>
      <c r="X234" s="425" t="s">
        <v>834</v>
      </c>
    </row>
    <row r="235" spans="1:24" s="179" customFormat="1" ht="20.100000000000001" customHeight="1">
      <c r="A235" s="65" t="s">
        <v>1396</v>
      </c>
      <c r="B235" s="439" t="s">
        <v>2245</v>
      </c>
      <c r="C235" s="439" t="s">
        <v>2216</v>
      </c>
      <c r="D235" s="439" t="s">
        <v>2246</v>
      </c>
      <c r="E235" s="439" t="s">
        <v>2247</v>
      </c>
      <c r="F235" s="439"/>
      <c r="G235" s="412" t="s">
        <v>581</v>
      </c>
      <c r="H235" s="442">
        <v>1</v>
      </c>
      <c r="I235" s="445" t="s">
        <v>888</v>
      </c>
      <c r="J235" s="445" t="s">
        <v>888</v>
      </c>
      <c r="K235" s="446" t="s">
        <v>583</v>
      </c>
      <c r="L235" s="440" t="s">
        <v>601</v>
      </c>
      <c r="M235" s="449"/>
      <c r="N235" s="449"/>
      <c r="O235" s="449">
        <v>2E-3</v>
      </c>
      <c r="P235" s="450"/>
      <c r="Q235" s="449"/>
      <c r="R235" s="456"/>
      <c r="S235" s="452">
        <v>26287.52</v>
      </c>
      <c r="T235" s="452">
        <v>1314.38</v>
      </c>
      <c r="U235" s="423"/>
      <c r="V235" s="424">
        <v>4.1500000000000004</v>
      </c>
      <c r="W235" s="425">
        <v>-0.99680000000000002</v>
      </c>
      <c r="X235" s="425" t="s">
        <v>611</v>
      </c>
    </row>
    <row r="236" spans="1:24" s="179" customFormat="1" ht="20.100000000000001" customHeight="1">
      <c r="A236" s="65" t="s">
        <v>1403</v>
      </c>
      <c r="B236" s="439" t="s">
        <v>2248</v>
      </c>
      <c r="C236" s="439" t="s">
        <v>2216</v>
      </c>
      <c r="D236" s="439" t="s">
        <v>2249</v>
      </c>
      <c r="E236" s="439" t="s">
        <v>2250</v>
      </c>
      <c r="F236" s="439"/>
      <c r="G236" s="412" t="s">
        <v>581</v>
      </c>
      <c r="H236" s="442">
        <v>1</v>
      </c>
      <c r="I236" s="445" t="s">
        <v>888</v>
      </c>
      <c r="J236" s="445" t="s">
        <v>888</v>
      </c>
      <c r="K236" s="446" t="s">
        <v>583</v>
      </c>
      <c r="L236" s="440" t="s">
        <v>601</v>
      </c>
      <c r="M236" s="449"/>
      <c r="N236" s="449"/>
      <c r="O236" s="449">
        <v>2E-3</v>
      </c>
      <c r="P236" s="450"/>
      <c r="Q236" s="449"/>
      <c r="R236" s="456"/>
      <c r="S236" s="452">
        <v>4164.3599999999997</v>
      </c>
      <c r="T236" s="452">
        <v>208.22</v>
      </c>
      <c r="U236" s="423"/>
      <c r="V236" s="424">
        <v>4.1500000000000004</v>
      </c>
      <c r="W236" s="425">
        <v>-0.98009999999999997</v>
      </c>
      <c r="X236" s="425" t="s">
        <v>2251</v>
      </c>
    </row>
    <row r="237" spans="1:24" s="179" customFormat="1" ht="20.100000000000001" customHeight="1">
      <c r="A237" s="65" t="s">
        <v>1406</v>
      </c>
      <c r="B237" s="439" t="s">
        <v>2252</v>
      </c>
      <c r="C237" s="439" t="s">
        <v>2216</v>
      </c>
      <c r="D237" s="439" t="s">
        <v>2249</v>
      </c>
      <c r="E237" s="439" t="s">
        <v>2250</v>
      </c>
      <c r="F237" s="439"/>
      <c r="G237" s="412" t="s">
        <v>581</v>
      </c>
      <c r="H237" s="442">
        <v>1</v>
      </c>
      <c r="I237" s="445" t="s">
        <v>888</v>
      </c>
      <c r="J237" s="445" t="s">
        <v>888</v>
      </c>
      <c r="K237" s="446" t="s">
        <v>583</v>
      </c>
      <c r="L237" s="440" t="s">
        <v>601</v>
      </c>
      <c r="M237" s="449"/>
      <c r="N237" s="449"/>
      <c r="O237" s="449">
        <v>2E-3</v>
      </c>
      <c r="P237" s="450"/>
      <c r="Q237" s="449"/>
      <c r="R237" s="456"/>
      <c r="S237" s="452">
        <v>4164.3599999999997</v>
      </c>
      <c r="T237" s="452">
        <v>208.22</v>
      </c>
      <c r="U237" s="423"/>
      <c r="V237" s="424">
        <v>4.1500000000000004</v>
      </c>
      <c r="W237" s="425">
        <v>-0.98009999999999997</v>
      </c>
      <c r="X237" s="425" t="s">
        <v>611</v>
      </c>
    </row>
    <row r="238" spans="1:24" s="179" customFormat="1" ht="20.100000000000001" customHeight="1">
      <c r="A238" s="65" t="s">
        <v>1411</v>
      </c>
      <c r="B238" s="439" t="s">
        <v>2253</v>
      </c>
      <c r="C238" s="439" t="s">
        <v>2216</v>
      </c>
      <c r="D238" s="439" t="s">
        <v>2254</v>
      </c>
      <c r="E238" s="439" t="s">
        <v>2255</v>
      </c>
      <c r="F238" s="439"/>
      <c r="G238" s="412" t="s">
        <v>581</v>
      </c>
      <c r="H238" s="442">
        <v>1</v>
      </c>
      <c r="I238" s="445" t="s">
        <v>888</v>
      </c>
      <c r="J238" s="445" t="s">
        <v>888</v>
      </c>
      <c r="K238" s="446" t="s">
        <v>583</v>
      </c>
      <c r="L238" s="440" t="s">
        <v>601</v>
      </c>
      <c r="M238" s="449"/>
      <c r="N238" s="449"/>
      <c r="O238" s="449">
        <v>2E-3</v>
      </c>
      <c r="P238" s="450"/>
      <c r="Q238" s="449"/>
      <c r="R238" s="456"/>
      <c r="S238" s="452">
        <v>2244.13</v>
      </c>
      <c r="T238" s="452">
        <v>112.21</v>
      </c>
      <c r="U238" s="423"/>
      <c r="V238" s="424">
        <v>4.1500000000000004</v>
      </c>
      <c r="W238" s="425">
        <v>-0.96299999999999997</v>
      </c>
      <c r="X238" s="425" t="s">
        <v>617</v>
      </c>
    </row>
    <row r="239" spans="1:24" s="179" customFormat="1" ht="20.100000000000001" customHeight="1">
      <c r="A239" s="65" t="s">
        <v>1415</v>
      </c>
      <c r="B239" s="439" t="s">
        <v>2256</v>
      </c>
      <c r="C239" s="439" t="s">
        <v>2216</v>
      </c>
      <c r="D239" s="439" t="s">
        <v>2254</v>
      </c>
      <c r="E239" s="439" t="s">
        <v>2255</v>
      </c>
      <c r="F239" s="439"/>
      <c r="G239" s="412" t="s">
        <v>581</v>
      </c>
      <c r="H239" s="442">
        <v>1</v>
      </c>
      <c r="I239" s="445" t="s">
        <v>888</v>
      </c>
      <c r="J239" s="445" t="s">
        <v>888</v>
      </c>
      <c r="K239" s="446" t="s">
        <v>583</v>
      </c>
      <c r="L239" s="440" t="s">
        <v>601</v>
      </c>
      <c r="M239" s="449"/>
      <c r="N239" s="449"/>
      <c r="O239" s="449">
        <v>1E-3</v>
      </c>
      <c r="P239" s="450"/>
      <c r="Q239" s="449"/>
      <c r="R239" s="456"/>
      <c r="S239" s="452">
        <v>2244.13</v>
      </c>
      <c r="T239" s="452">
        <v>112.21</v>
      </c>
      <c r="U239" s="423"/>
      <c r="V239" s="424">
        <v>2.08</v>
      </c>
      <c r="W239" s="425">
        <v>-0.98150000000000004</v>
      </c>
      <c r="X239" s="425" t="s">
        <v>2257</v>
      </c>
    </row>
    <row r="240" spans="1:24" s="179" customFormat="1" ht="20.100000000000001" customHeight="1">
      <c r="A240" s="65" t="s">
        <v>1419</v>
      </c>
      <c r="B240" s="439" t="s">
        <v>2258</v>
      </c>
      <c r="C240" s="439" t="s">
        <v>2216</v>
      </c>
      <c r="D240" s="439" t="s">
        <v>2259</v>
      </c>
      <c r="E240" s="439" t="s">
        <v>2260</v>
      </c>
      <c r="F240" s="439"/>
      <c r="G240" s="412" t="s">
        <v>581</v>
      </c>
      <c r="H240" s="442">
        <v>1</v>
      </c>
      <c r="I240" s="445" t="s">
        <v>888</v>
      </c>
      <c r="J240" s="445" t="s">
        <v>888</v>
      </c>
      <c r="K240" s="446" t="s">
        <v>583</v>
      </c>
      <c r="L240" s="440" t="s">
        <v>601</v>
      </c>
      <c r="M240" s="447"/>
      <c r="N240" s="447"/>
      <c r="O240" s="447">
        <v>0.1</v>
      </c>
      <c r="P240" s="448"/>
      <c r="Q240" s="447"/>
      <c r="R240" s="451"/>
      <c r="S240" s="452">
        <v>156163.47</v>
      </c>
      <c r="T240" s="452">
        <v>7808.02</v>
      </c>
      <c r="U240" s="423"/>
      <c r="V240" s="424">
        <v>207.5</v>
      </c>
      <c r="W240" s="425">
        <v>-0.97340000000000004</v>
      </c>
      <c r="X240" s="425" t="s">
        <v>611</v>
      </c>
    </row>
    <row r="241" spans="1:24" s="179" customFormat="1" ht="20.100000000000001" customHeight="1">
      <c r="A241" s="65" t="s">
        <v>1425</v>
      </c>
      <c r="B241" s="439" t="s">
        <v>2261</v>
      </c>
      <c r="C241" s="439" t="s">
        <v>2216</v>
      </c>
      <c r="D241" s="439" t="s">
        <v>2262</v>
      </c>
      <c r="E241" s="439" t="s">
        <v>2263</v>
      </c>
      <c r="F241" s="439" t="s">
        <v>2198</v>
      </c>
      <c r="G241" s="412" t="s">
        <v>581</v>
      </c>
      <c r="H241" s="442">
        <v>1</v>
      </c>
      <c r="I241" s="445" t="s">
        <v>888</v>
      </c>
      <c r="J241" s="445" t="s">
        <v>888</v>
      </c>
      <c r="K241" s="446" t="s">
        <v>583</v>
      </c>
      <c r="L241" s="440" t="s">
        <v>601</v>
      </c>
      <c r="M241" s="447"/>
      <c r="N241" s="447"/>
      <c r="O241" s="447">
        <v>0.01</v>
      </c>
      <c r="P241" s="448"/>
      <c r="Q241" s="447"/>
      <c r="R241" s="451"/>
      <c r="S241" s="452">
        <v>7443.79</v>
      </c>
      <c r="T241" s="452">
        <v>372.19</v>
      </c>
      <c r="U241" s="423"/>
      <c r="V241" s="424">
        <v>20.75</v>
      </c>
      <c r="W241" s="425">
        <v>-0.94420000000000004</v>
      </c>
      <c r="X241" s="425" t="s">
        <v>611</v>
      </c>
    </row>
    <row r="242" spans="1:24" s="179" customFormat="1" ht="20.100000000000001" customHeight="1">
      <c r="A242" s="65" t="s">
        <v>1430</v>
      </c>
      <c r="B242" s="439" t="s">
        <v>2264</v>
      </c>
      <c r="C242" s="439" t="s">
        <v>2216</v>
      </c>
      <c r="D242" s="439" t="s">
        <v>2265</v>
      </c>
      <c r="E242" s="439" t="s">
        <v>2266</v>
      </c>
      <c r="F242" s="439" t="s">
        <v>2198</v>
      </c>
      <c r="G242" s="412" t="s">
        <v>581</v>
      </c>
      <c r="H242" s="442">
        <v>1</v>
      </c>
      <c r="I242" s="445" t="s">
        <v>888</v>
      </c>
      <c r="J242" s="445" t="s">
        <v>888</v>
      </c>
      <c r="K242" s="446" t="s">
        <v>583</v>
      </c>
      <c r="L242" s="440" t="s">
        <v>601</v>
      </c>
      <c r="M242" s="447"/>
      <c r="N242" s="447"/>
      <c r="O242" s="447">
        <v>0.1</v>
      </c>
      <c r="P242" s="448"/>
      <c r="Q242" s="447"/>
      <c r="R242" s="451"/>
      <c r="S242" s="452">
        <v>95900.75</v>
      </c>
      <c r="T242" s="452">
        <v>4795.04</v>
      </c>
      <c r="U242" s="423"/>
      <c r="V242" s="424">
        <v>207.5</v>
      </c>
      <c r="W242" s="425">
        <v>-0.95669999999999999</v>
      </c>
      <c r="X242" s="425" t="s">
        <v>611</v>
      </c>
    </row>
    <row r="243" spans="1:24" s="179" customFormat="1" ht="20.100000000000001" customHeight="1">
      <c r="A243" s="65" t="s">
        <v>1435</v>
      </c>
      <c r="B243" s="439" t="s">
        <v>2267</v>
      </c>
      <c r="C243" s="439" t="s">
        <v>2216</v>
      </c>
      <c r="D243" s="439" t="s">
        <v>2268</v>
      </c>
      <c r="E243" s="439" t="s">
        <v>2269</v>
      </c>
      <c r="F243" s="439" t="s">
        <v>2270</v>
      </c>
      <c r="G243" s="412" t="s">
        <v>581</v>
      </c>
      <c r="H243" s="442">
        <v>1</v>
      </c>
      <c r="I243" s="445" t="s">
        <v>888</v>
      </c>
      <c r="J243" s="445" t="s">
        <v>888</v>
      </c>
      <c r="K243" s="446" t="s">
        <v>583</v>
      </c>
      <c r="L243" s="440" t="s">
        <v>601</v>
      </c>
      <c r="M243" s="447"/>
      <c r="N243" s="447"/>
      <c r="O243" s="447">
        <v>0.01</v>
      </c>
      <c r="P243" s="448"/>
      <c r="Q243" s="447"/>
      <c r="R243" s="451"/>
      <c r="S243" s="452">
        <v>15090.98</v>
      </c>
      <c r="T243" s="452">
        <v>754.55</v>
      </c>
      <c r="U243" s="423"/>
      <c r="V243" s="424">
        <v>20.75</v>
      </c>
      <c r="W243" s="425">
        <v>-0.97250000000000003</v>
      </c>
      <c r="X243" s="425" t="s">
        <v>611</v>
      </c>
    </row>
    <row r="244" spans="1:24" s="179" customFormat="1" ht="20.100000000000001" customHeight="1">
      <c r="A244" s="65" t="s">
        <v>1440</v>
      </c>
      <c r="B244" s="439" t="s">
        <v>2271</v>
      </c>
      <c r="C244" s="439" t="s">
        <v>2216</v>
      </c>
      <c r="D244" s="439" t="s">
        <v>2272</v>
      </c>
      <c r="E244" s="439" t="s">
        <v>661</v>
      </c>
      <c r="F244" s="439"/>
      <c r="G244" s="412" t="s">
        <v>581</v>
      </c>
      <c r="H244" s="442">
        <v>1</v>
      </c>
      <c r="I244" s="445" t="s">
        <v>2273</v>
      </c>
      <c r="J244" s="445" t="s">
        <v>2273</v>
      </c>
      <c r="K244" s="446" t="s">
        <v>583</v>
      </c>
      <c r="L244" s="440" t="s">
        <v>601</v>
      </c>
      <c r="M244" s="447"/>
      <c r="N244" s="447"/>
      <c r="O244" s="447"/>
      <c r="P244" s="448"/>
      <c r="Q244" s="447"/>
      <c r="R244" s="451"/>
      <c r="S244" s="452">
        <v>3400</v>
      </c>
      <c r="T244" s="452">
        <v>170</v>
      </c>
      <c r="U244" s="423"/>
      <c r="V244" s="424">
        <v>10</v>
      </c>
      <c r="W244" s="425">
        <v>-0.94120000000000004</v>
      </c>
      <c r="X244" s="425" t="s">
        <v>611</v>
      </c>
    </row>
    <row r="245" spans="1:24" s="179" customFormat="1" ht="20.100000000000001" customHeight="1">
      <c r="A245" s="65" t="s">
        <v>1444</v>
      </c>
      <c r="B245" s="439" t="s">
        <v>2274</v>
      </c>
      <c r="C245" s="439" t="s">
        <v>2216</v>
      </c>
      <c r="D245" s="439" t="s">
        <v>2275</v>
      </c>
      <c r="E245" s="439" t="s">
        <v>2276</v>
      </c>
      <c r="F245" s="439"/>
      <c r="G245" s="412" t="s">
        <v>581</v>
      </c>
      <c r="H245" s="442">
        <v>1</v>
      </c>
      <c r="I245" s="445" t="s">
        <v>2277</v>
      </c>
      <c r="J245" s="445" t="s">
        <v>2277</v>
      </c>
      <c r="K245" s="446" t="s">
        <v>583</v>
      </c>
      <c r="L245" s="440" t="s">
        <v>601</v>
      </c>
      <c r="M245" s="447"/>
      <c r="N245" s="447"/>
      <c r="O245" s="447">
        <v>0.01</v>
      </c>
      <c r="P245" s="448"/>
      <c r="Q245" s="447"/>
      <c r="R245" s="451"/>
      <c r="S245" s="452">
        <v>55000</v>
      </c>
      <c r="T245" s="452">
        <v>2750.02</v>
      </c>
      <c r="U245" s="423"/>
      <c r="V245" s="424">
        <v>20.75</v>
      </c>
      <c r="W245" s="425">
        <v>-0.99250000000000005</v>
      </c>
      <c r="X245" s="425" t="s">
        <v>611</v>
      </c>
    </row>
    <row r="246" spans="1:24" s="179" customFormat="1" ht="20.100000000000001" customHeight="1">
      <c r="A246" s="65" t="s">
        <v>1449</v>
      </c>
      <c r="B246" s="439" t="s">
        <v>2278</v>
      </c>
      <c r="C246" s="439" t="s">
        <v>2216</v>
      </c>
      <c r="D246" s="439" t="s">
        <v>2279</v>
      </c>
      <c r="E246" s="439" t="s">
        <v>2280</v>
      </c>
      <c r="F246" s="439" t="s">
        <v>2281</v>
      </c>
      <c r="G246" s="412" t="s">
        <v>581</v>
      </c>
      <c r="H246" s="442">
        <v>1</v>
      </c>
      <c r="I246" s="445" t="s">
        <v>606</v>
      </c>
      <c r="J246" s="445" t="s">
        <v>606</v>
      </c>
      <c r="K246" s="446" t="s">
        <v>583</v>
      </c>
      <c r="L246" s="440" t="s">
        <v>601</v>
      </c>
      <c r="M246" s="447"/>
      <c r="N246" s="447"/>
      <c r="O246" s="447">
        <v>0.01</v>
      </c>
      <c r="P246" s="448"/>
      <c r="Q246" s="447"/>
      <c r="R246" s="451"/>
      <c r="S246" s="452">
        <v>9653</v>
      </c>
      <c r="T246" s="452">
        <v>482.65</v>
      </c>
      <c r="U246" s="423"/>
      <c r="V246" s="424">
        <v>20.75</v>
      </c>
      <c r="W246" s="425">
        <v>-0.95699999999999996</v>
      </c>
      <c r="X246" s="425" t="s">
        <v>602</v>
      </c>
    </row>
    <row r="247" spans="1:24" s="179" customFormat="1" ht="20.100000000000001" customHeight="1">
      <c r="A247" s="65" t="s">
        <v>1455</v>
      </c>
      <c r="B247" s="439" t="s">
        <v>2282</v>
      </c>
      <c r="C247" s="439" t="s">
        <v>2216</v>
      </c>
      <c r="D247" s="439" t="s">
        <v>2283</v>
      </c>
      <c r="E247" s="439" t="s">
        <v>2284</v>
      </c>
      <c r="F247" s="439" t="s">
        <v>2198</v>
      </c>
      <c r="G247" s="412" t="s">
        <v>581</v>
      </c>
      <c r="H247" s="442">
        <v>1</v>
      </c>
      <c r="I247" s="445" t="s">
        <v>606</v>
      </c>
      <c r="J247" s="445" t="s">
        <v>606</v>
      </c>
      <c r="K247" s="446" t="s">
        <v>583</v>
      </c>
      <c r="L247" s="440" t="s">
        <v>601</v>
      </c>
      <c r="M247" s="447"/>
      <c r="N247" s="447"/>
      <c r="O247" s="447">
        <v>0.01</v>
      </c>
      <c r="P247" s="448"/>
      <c r="Q247" s="447"/>
      <c r="R247" s="451"/>
      <c r="S247" s="452">
        <v>5000</v>
      </c>
      <c r="T247" s="452">
        <v>250</v>
      </c>
      <c r="U247" s="423"/>
      <c r="V247" s="424">
        <v>20.75</v>
      </c>
      <c r="W247" s="425">
        <v>-0.91700000000000004</v>
      </c>
      <c r="X247" s="425" t="s">
        <v>602</v>
      </c>
    </row>
    <row r="248" spans="1:24" s="179" customFormat="1" ht="20.100000000000001" customHeight="1">
      <c r="A248" s="65" t="s">
        <v>1458</v>
      </c>
      <c r="B248" s="439" t="s">
        <v>2285</v>
      </c>
      <c r="C248" s="439" t="s">
        <v>2286</v>
      </c>
      <c r="D248" s="439" t="s">
        <v>2287</v>
      </c>
      <c r="E248" s="439" t="s">
        <v>2288</v>
      </c>
      <c r="F248" s="439"/>
      <c r="G248" s="412" t="s">
        <v>581</v>
      </c>
      <c r="H248" s="442">
        <v>1</v>
      </c>
      <c r="I248" s="445" t="s">
        <v>655</v>
      </c>
      <c r="J248" s="445" t="s">
        <v>655</v>
      </c>
      <c r="K248" s="446" t="s">
        <v>583</v>
      </c>
      <c r="L248" s="440" t="s">
        <v>601</v>
      </c>
      <c r="M248" s="449"/>
      <c r="N248" s="449"/>
      <c r="O248" s="449">
        <v>1E-3</v>
      </c>
      <c r="P248" s="450"/>
      <c r="Q248" s="449"/>
      <c r="R248" s="456"/>
      <c r="S248" s="452">
        <v>32967.85</v>
      </c>
      <c r="T248" s="452">
        <v>1648.36</v>
      </c>
      <c r="U248" s="423"/>
      <c r="V248" s="424">
        <v>2.08</v>
      </c>
      <c r="W248" s="425">
        <v>-0.99870000000000003</v>
      </c>
      <c r="X248" s="425" t="s">
        <v>611</v>
      </c>
    </row>
    <row r="249" spans="1:24" s="179" customFormat="1" ht="20.100000000000001" customHeight="1">
      <c r="A249" s="65" t="s">
        <v>1463</v>
      </c>
      <c r="B249" s="439" t="s">
        <v>2289</v>
      </c>
      <c r="C249" s="439" t="s">
        <v>2286</v>
      </c>
      <c r="D249" s="439" t="s">
        <v>2287</v>
      </c>
      <c r="E249" s="439" t="s">
        <v>2288</v>
      </c>
      <c r="F249" s="439"/>
      <c r="G249" s="412" t="s">
        <v>581</v>
      </c>
      <c r="H249" s="442">
        <v>1</v>
      </c>
      <c r="I249" s="445" t="s">
        <v>655</v>
      </c>
      <c r="J249" s="445" t="s">
        <v>655</v>
      </c>
      <c r="K249" s="446" t="s">
        <v>583</v>
      </c>
      <c r="L249" s="440" t="s">
        <v>601</v>
      </c>
      <c r="M249" s="449"/>
      <c r="N249" s="449"/>
      <c r="O249" s="449">
        <v>1E-3</v>
      </c>
      <c r="P249" s="450"/>
      <c r="Q249" s="449"/>
      <c r="R249" s="456"/>
      <c r="S249" s="452">
        <v>32967.85</v>
      </c>
      <c r="T249" s="452">
        <v>1648.36</v>
      </c>
      <c r="U249" s="423"/>
      <c r="V249" s="424">
        <v>2.08</v>
      </c>
      <c r="W249" s="425">
        <v>-0.99870000000000003</v>
      </c>
      <c r="X249" s="425" t="s">
        <v>611</v>
      </c>
    </row>
    <row r="250" spans="1:24" s="179" customFormat="1" ht="20.100000000000001" customHeight="1">
      <c r="A250" s="65" t="s">
        <v>1468</v>
      </c>
      <c r="B250" s="439" t="s">
        <v>2290</v>
      </c>
      <c r="C250" s="439" t="s">
        <v>2291</v>
      </c>
      <c r="D250" s="439" t="s">
        <v>2292</v>
      </c>
      <c r="E250" s="439" t="s">
        <v>2293</v>
      </c>
      <c r="F250" s="439"/>
      <c r="G250" s="412" t="s">
        <v>581</v>
      </c>
      <c r="H250" s="442">
        <v>1</v>
      </c>
      <c r="I250" s="445" t="s">
        <v>610</v>
      </c>
      <c r="J250" s="445" t="s">
        <v>610</v>
      </c>
      <c r="K250" s="446" t="s">
        <v>583</v>
      </c>
      <c r="L250" s="440" t="s">
        <v>2052</v>
      </c>
      <c r="M250" s="447"/>
      <c r="N250" s="447"/>
      <c r="O250" s="447">
        <v>0.01</v>
      </c>
      <c r="P250" s="448"/>
      <c r="Q250" s="447"/>
      <c r="R250" s="451"/>
      <c r="S250" s="452">
        <v>2602.7199999999998</v>
      </c>
      <c r="T250" s="452">
        <v>130.13999999999999</v>
      </c>
      <c r="U250" s="423"/>
      <c r="V250" s="424">
        <v>20.75</v>
      </c>
      <c r="W250" s="425">
        <v>-0.84060000000000001</v>
      </c>
      <c r="X250" s="425" t="s">
        <v>1885</v>
      </c>
    </row>
    <row r="251" spans="1:24" s="179" customFormat="1" ht="20.100000000000001" customHeight="1">
      <c r="A251" s="65" t="s">
        <v>1472</v>
      </c>
      <c r="B251" s="439" t="s">
        <v>2294</v>
      </c>
      <c r="C251" s="439" t="s">
        <v>2291</v>
      </c>
      <c r="D251" s="439" t="s">
        <v>2295</v>
      </c>
      <c r="E251" s="439" t="s">
        <v>1996</v>
      </c>
      <c r="F251" s="439"/>
      <c r="G251" s="412" t="s">
        <v>581</v>
      </c>
      <c r="H251" s="442">
        <v>1</v>
      </c>
      <c r="I251" s="445" t="s">
        <v>610</v>
      </c>
      <c r="J251" s="445" t="s">
        <v>610</v>
      </c>
      <c r="K251" s="446" t="s">
        <v>583</v>
      </c>
      <c r="L251" s="440" t="s">
        <v>2052</v>
      </c>
      <c r="M251" s="447"/>
      <c r="N251" s="447"/>
      <c r="O251" s="447">
        <v>0.01</v>
      </c>
      <c r="P251" s="448"/>
      <c r="Q251" s="447"/>
      <c r="R251" s="451"/>
      <c r="S251" s="452">
        <v>6844.2</v>
      </c>
      <c r="T251" s="452">
        <v>342.21</v>
      </c>
      <c r="U251" s="423"/>
      <c r="V251" s="424">
        <v>20.75</v>
      </c>
      <c r="W251" s="425">
        <v>-0.93940000000000001</v>
      </c>
      <c r="X251" s="425" t="s">
        <v>1885</v>
      </c>
    </row>
    <row r="252" spans="1:24" s="179" customFormat="1" ht="20.100000000000001" customHeight="1">
      <c r="A252" s="65" t="s">
        <v>1475</v>
      </c>
      <c r="B252" s="439" t="s">
        <v>2296</v>
      </c>
      <c r="C252" s="439" t="s">
        <v>2291</v>
      </c>
      <c r="D252" s="439" t="s">
        <v>2295</v>
      </c>
      <c r="E252" s="439" t="s">
        <v>1996</v>
      </c>
      <c r="F252" s="443"/>
      <c r="G252" s="412" t="s">
        <v>581</v>
      </c>
      <c r="H252" s="442">
        <v>1</v>
      </c>
      <c r="I252" s="445" t="s">
        <v>610</v>
      </c>
      <c r="J252" s="445" t="s">
        <v>610</v>
      </c>
      <c r="K252" s="446" t="s">
        <v>583</v>
      </c>
      <c r="L252" s="440" t="s">
        <v>2052</v>
      </c>
      <c r="M252" s="447"/>
      <c r="N252" s="447"/>
      <c r="O252" s="447">
        <v>0.01</v>
      </c>
      <c r="P252" s="448"/>
      <c r="Q252" s="447"/>
      <c r="R252" s="451"/>
      <c r="S252" s="452">
        <v>6844.2</v>
      </c>
      <c r="T252" s="452">
        <v>342.21</v>
      </c>
      <c r="U252" s="423"/>
      <c r="V252" s="424">
        <v>20.75</v>
      </c>
      <c r="W252" s="425">
        <v>-0.93940000000000001</v>
      </c>
      <c r="X252" s="425" t="s">
        <v>1885</v>
      </c>
    </row>
    <row r="253" spans="1:24" s="179" customFormat="1" ht="20.100000000000001" customHeight="1">
      <c r="A253" s="65" t="s">
        <v>1479</v>
      </c>
      <c r="B253" s="439" t="s">
        <v>2297</v>
      </c>
      <c r="C253" s="439" t="s">
        <v>2291</v>
      </c>
      <c r="D253" s="439" t="s">
        <v>2298</v>
      </c>
      <c r="E253" s="439" t="s">
        <v>2299</v>
      </c>
      <c r="F253" s="439"/>
      <c r="G253" s="412" t="s">
        <v>581</v>
      </c>
      <c r="H253" s="442">
        <v>1</v>
      </c>
      <c r="I253" s="445" t="s">
        <v>610</v>
      </c>
      <c r="J253" s="445" t="s">
        <v>610</v>
      </c>
      <c r="K253" s="446" t="s">
        <v>583</v>
      </c>
      <c r="L253" s="440" t="s">
        <v>2052</v>
      </c>
      <c r="M253" s="447"/>
      <c r="N253" s="447"/>
      <c r="O253" s="447">
        <v>0.01</v>
      </c>
      <c r="P253" s="448"/>
      <c r="Q253" s="447"/>
      <c r="R253" s="451"/>
      <c r="S253" s="452">
        <v>4992.41</v>
      </c>
      <c r="T253" s="452">
        <v>249.62</v>
      </c>
      <c r="U253" s="423"/>
      <c r="V253" s="424">
        <v>20.75</v>
      </c>
      <c r="W253" s="425">
        <v>-0.91690000000000005</v>
      </c>
      <c r="X253" s="425" t="s">
        <v>1885</v>
      </c>
    </row>
    <row r="254" spans="1:24" s="179" customFormat="1" ht="20.100000000000001" customHeight="1">
      <c r="A254" s="65" t="s">
        <v>1483</v>
      </c>
      <c r="B254" s="439" t="s">
        <v>2300</v>
      </c>
      <c r="C254" s="439" t="s">
        <v>2291</v>
      </c>
      <c r="D254" s="439" t="s">
        <v>2301</v>
      </c>
      <c r="E254" s="439" t="s">
        <v>2302</v>
      </c>
      <c r="F254" s="439" t="s">
        <v>2198</v>
      </c>
      <c r="G254" s="412" t="s">
        <v>581</v>
      </c>
      <c r="H254" s="442">
        <v>1</v>
      </c>
      <c r="I254" s="445" t="s">
        <v>610</v>
      </c>
      <c r="J254" s="445" t="s">
        <v>610</v>
      </c>
      <c r="K254" s="446" t="s">
        <v>583</v>
      </c>
      <c r="L254" s="440" t="s">
        <v>2052</v>
      </c>
      <c r="M254" s="447"/>
      <c r="N254" s="447"/>
      <c r="O254" s="447">
        <v>0.01</v>
      </c>
      <c r="P254" s="448"/>
      <c r="Q254" s="447"/>
      <c r="R254" s="451"/>
      <c r="S254" s="452">
        <v>11946.5</v>
      </c>
      <c r="T254" s="452">
        <v>597.33000000000004</v>
      </c>
      <c r="U254" s="423"/>
      <c r="V254" s="424">
        <v>20.75</v>
      </c>
      <c r="W254" s="425">
        <v>-0.96530000000000005</v>
      </c>
      <c r="X254" s="425" t="s">
        <v>1885</v>
      </c>
    </row>
    <row r="255" spans="1:24" s="179" customFormat="1" ht="20.100000000000001" customHeight="1">
      <c r="A255" s="65" t="s">
        <v>1488</v>
      </c>
      <c r="B255" s="439" t="s">
        <v>2303</v>
      </c>
      <c r="C255" s="439" t="s">
        <v>2291</v>
      </c>
      <c r="D255" s="439" t="s">
        <v>2301</v>
      </c>
      <c r="E255" s="439" t="s">
        <v>2304</v>
      </c>
      <c r="F255" s="439" t="s">
        <v>2198</v>
      </c>
      <c r="G255" s="412" t="s">
        <v>581</v>
      </c>
      <c r="H255" s="442">
        <v>1</v>
      </c>
      <c r="I255" s="445" t="s">
        <v>610</v>
      </c>
      <c r="J255" s="445" t="s">
        <v>610</v>
      </c>
      <c r="K255" s="446" t="s">
        <v>583</v>
      </c>
      <c r="L255" s="440" t="s">
        <v>2052</v>
      </c>
      <c r="M255" s="447"/>
      <c r="N255" s="447"/>
      <c r="O255" s="447">
        <v>0.01</v>
      </c>
      <c r="P255" s="448"/>
      <c r="Q255" s="447"/>
      <c r="R255" s="451"/>
      <c r="S255" s="452">
        <v>5355.79</v>
      </c>
      <c r="T255" s="452">
        <v>267.79000000000002</v>
      </c>
      <c r="U255" s="423"/>
      <c r="V255" s="424">
        <v>20.75</v>
      </c>
      <c r="W255" s="425">
        <v>-0.92249999999999999</v>
      </c>
      <c r="X255" s="425" t="s">
        <v>1885</v>
      </c>
    </row>
    <row r="256" spans="1:24" s="179" customFormat="1" ht="20.100000000000001" customHeight="1">
      <c r="A256" s="65" t="s">
        <v>1493</v>
      </c>
      <c r="B256" s="439" t="s">
        <v>2305</v>
      </c>
      <c r="C256" s="439" t="s">
        <v>2291</v>
      </c>
      <c r="D256" s="439" t="s">
        <v>2301</v>
      </c>
      <c r="E256" s="439" t="s">
        <v>2306</v>
      </c>
      <c r="F256" s="439" t="s">
        <v>2198</v>
      </c>
      <c r="G256" s="412" t="s">
        <v>581</v>
      </c>
      <c r="H256" s="442">
        <v>1</v>
      </c>
      <c r="I256" s="445" t="s">
        <v>610</v>
      </c>
      <c r="J256" s="445" t="s">
        <v>610</v>
      </c>
      <c r="K256" s="446" t="s">
        <v>583</v>
      </c>
      <c r="L256" s="440" t="s">
        <v>2052</v>
      </c>
      <c r="M256" s="447"/>
      <c r="N256" s="447"/>
      <c r="O256" s="447">
        <v>0.01</v>
      </c>
      <c r="P256" s="448"/>
      <c r="Q256" s="447"/>
      <c r="R256" s="451"/>
      <c r="S256" s="452">
        <v>3690.07</v>
      </c>
      <c r="T256" s="452">
        <v>184.5</v>
      </c>
      <c r="U256" s="423"/>
      <c r="V256" s="424">
        <v>20.75</v>
      </c>
      <c r="W256" s="425">
        <v>-0.88749999999999996</v>
      </c>
      <c r="X256" s="425" t="s">
        <v>1885</v>
      </c>
    </row>
    <row r="257" spans="1:24" s="179" customFormat="1" ht="20.100000000000001" customHeight="1">
      <c r="A257" s="65" t="s">
        <v>1495</v>
      </c>
      <c r="B257" s="439" t="s">
        <v>2307</v>
      </c>
      <c r="C257" s="439" t="s">
        <v>2291</v>
      </c>
      <c r="D257" s="439" t="s">
        <v>2308</v>
      </c>
      <c r="E257" s="439" t="s">
        <v>2309</v>
      </c>
      <c r="F257" s="439" t="s">
        <v>2198</v>
      </c>
      <c r="G257" s="412" t="s">
        <v>581</v>
      </c>
      <c r="H257" s="442">
        <v>1</v>
      </c>
      <c r="I257" s="445" t="s">
        <v>610</v>
      </c>
      <c r="J257" s="445" t="s">
        <v>610</v>
      </c>
      <c r="K257" s="446" t="s">
        <v>583</v>
      </c>
      <c r="L257" s="440" t="s">
        <v>2052</v>
      </c>
      <c r="M257" s="447"/>
      <c r="N257" s="447"/>
      <c r="O257" s="447">
        <v>0.01</v>
      </c>
      <c r="P257" s="448"/>
      <c r="Q257" s="447"/>
      <c r="R257" s="451"/>
      <c r="S257" s="452">
        <v>5552.48</v>
      </c>
      <c r="T257" s="452">
        <v>277.63</v>
      </c>
      <c r="U257" s="423"/>
      <c r="V257" s="424">
        <v>20.75</v>
      </c>
      <c r="W257" s="425">
        <v>-0.92530000000000001</v>
      </c>
      <c r="X257" s="425" t="s">
        <v>1885</v>
      </c>
    </row>
    <row r="258" spans="1:24" s="179" customFormat="1" ht="20.100000000000001" customHeight="1">
      <c r="A258" s="65" t="s">
        <v>1500</v>
      </c>
      <c r="B258" s="439" t="s">
        <v>2310</v>
      </c>
      <c r="C258" s="439" t="s">
        <v>2291</v>
      </c>
      <c r="D258" s="439" t="s">
        <v>2311</v>
      </c>
      <c r="E258" s="439" t="s">
        <v>2312</v>
      </c>
      <c r="F258" s="439" t="s">
        <v>2198</v>
      </c>
      <c r="G258" s="412" t="s">
        <v>581</v>
      </c>
      <c r="H258" s="442">
        <v>1</v>
      </c>
      <c r="I258" s="445" t="s">
        <v>610</v>
      </c>
      <c r="J258" s="445" t="s">
        <v>610</v>
      </c>
      <c r="K258" s="446" t="s">
        <v>583</v>
      </c>
      <c r="L258" s="440" t="s">
        <v>2052</v>
      </c>
      <c r="M258" s="447"/>
      <c r="N258" s="447"/>
      <c r="O258" s="447">
        <v>0.01</v>
      </c>
      <c r="P258" s="448"/>
      <c r="Q258" s="447"/>
      <c r="R258" s="451"/>
      <c r="S258" s="452">
        <v>166895.78</v>
      </c>
      <c r="T258" s="452">
        <v>8344.86</v>
      </c>
      <c r="U258" s="423"/>
      <c r="V258" s="424">
        <v>20.75</v>
      </c>
      <c r="W258" s="425">
        <v>-0.99750000000000005</v>
      </c>
      <c r="X258" s="425" t="s">
        <v>1885</v>
      </c>
    </row>
    <row r="259" spans="1:24" s="179" customFormat="1" ht="20.100000000000001" customHeight="1">
      <c r="A259" s="65" t="s">
        <v>1504</v>
      </c>
      <c r="B259" s="439" t="s">
        <v>2313</v>
      </c>
      <c r="C259" s="439" t="s">
        <v>2291</v>
      </c>
      <c r="D259" s="439" t="s">
        <v>2311</v>
      </c>
      <c r="E259" s="439" t="s">
        <v>2314</v>
      </c>
      <c r="F259" s="439" t="s">
        <v>2198</v>
      </c>
      <c r="G259" s="412" t="s">
        <v>581</v>
      </c>
      <c r="H259" s="442">
        <v>1</v>
      </c>
      <c r="I259" s="445" t="s">
        <v>610</v>
      </c>
      <c r="J259" s="445" t="s">
        <v>610</v>
      </c>
      <c r="K259" s="446" t="s">
        <v>583</v>
      </c>
      <c r="L259" s="440" t="s">
        <v>2052</v>
      </c>
      <c r="M259" s="447"/>
      <c r="N259" s="447"/>
      <c r="O259" s="447">
        <v>0.01</v>
      </c>
      <c r="P259" s="448"/>
      <c r="Q259" s="447"/>
      <c r="R259" s="451"/>
      <c r="S259" s="452">
        <v>165803.18</v>
      </c>
      <c r="T259" s="452">
        <v>8290.23</v>
      </c>
      <c r="U259" s="423"/>
      <c r="V259" s="424">
        <v>20.75</v>
      </c>
      <c r="W259" s="425">
        <v>-0.99750000000000005</v>
      </c>
      <c r="X259" s="425" t="s">
        <v>1885</v>
      </c>
    </row>
    <row r="260" spans="1:24" s="179" customFormat="1" ht="20.100000000000001" customHeight="1">
      <c r="A260" s="65" t="s">
        <v>1506</v>
      </c>
      <c r="B260" s="439" t="s">
        <v>2315</v>
      </c>
      <c r="C260" s="439" t="s">
        <v>2239</v>
      </c>
      <c r="D260" s="439" t="s">
        <v>2316</v>
      </c>
      <c r="E260" s="439" t="s">
        <v>2317</v>
      </c>
      <c r="F260" s="439" t="s">
        <v>2198</v>
      </c>
      <c r="G260" s="412" t="s">
        <v>581</v>
      </c>
      <c r="H260" s="442">
        <v>1</v>
      </c>
      <c r="I260" s="445" t="s">
        <v>606</v>
      </c>
      <c r="J260" s="445" t="s">
        <v>606</v>
      </c>
      <c r="K260" s="446" t="s">
        <v>583</v>
      </c>
      <c r="L260" s="440" t="s">
        <v>1005</v>
      </c>
      <c r="M260" s="447"/>
      <c r="N260" s="447"/>
      <c r="O260" s="447">
        <v>6</v>
      </c>
      <c r="P260" s="448"/>
      <c r="Q260" s="447"/>
      <c r="R260" s="451"/>
      <c r="S260" s="452">
        <v>54000</v>
      </c>
      <c r="T260" s="452">
        <v>2700</v>
      </c>
      <c r="U260" s="423"/>
      <c r="V260" s="424">
        <v>12450</v>
      </c>
      <c r="W260" s="425">
        <v>3.6111</v>
      </c>
      <c r="X260" s="425" t="s">
        <v>2318</v>
      </c>
    </row>
    <row r="261" spans="1:24" s="179" customFormat="1" ht="20.100000000000001" customHeight="1">
      <c r="A261" s="65" t="s">
        <v>1510</v>
      </c>
      <c r="B261" s="439" t="s">
        <v>2319</v>
      </c>
      <c r="C261" s="439" t="s">
        <v>2239</v>
      </c>
      <c r="D261" s="439" t="s">
        <v>2320</v>
      </c>
      <c r="E261" s="439" t="s">
        <v>2321</v>
      </c>
      <c r="F261" s="439" t="s">
        <v>2198</v>
      </c>
      <c r="G261" s="412" t="s">
        <v>581</v>
      </c>
      <c r="H261" s="442">
        <v>1</v>
      </c>
      <c r="I261" s="445" t="s">
        <v>888</v>
      </c>
      <c r="J261" s="445" t="s">
        <v>888</v>
      </c>
      <c r="K261" s="446" t="s">
        <v>583</v>
      </c>
      <c r="L261" s="440" t="s">
        <v>1005</v>
      </c>
      <c r="M261" s="447"/>
      <c r="N261" s="447"/>
      <c r="O261" s="447">
        <v>4.5</v>
      </c>
      <c r="P261" s="448"/>
      <c r="Q261" s="447"/>
      <c r="R261" s="451"/>
      <c r="S261" s="452">
        <v>442675.54</v>
      </c>
      <c r="T261" s="452">
        <v>22133.78</v>
      </c>
      <c r="U261" s="423"/>
      <c r="V261" s="424">
        <v>9337.5</v>
      </c>
      <c r="W261" s="425">
        <v>-0.57809999999999995</v>
      </c>
      <c r="X261" s="425" t="s">
        <v>1006</v>
      </c>
    </row>
    <row r="262" spans="1:24" s="179" customFormat="1" ht="20.100000000000001" customHeight="1">
      <c r="A262" s="65" t="s">
        <v>1514</v>
      </c>
      <c r="B262" s="439" t="s">
        <v>2322</v>
      </c>
      <c r="C262" s="439" t="s">
        <v>2216</v>
      </c>
      <c r="D262" s="439" t="s">
        <v>2323</v>
      </c>
      <c r="E262" s="439" t="s">
        <v>2324</v>
      </c>
      <c r="F262" s="439" t="s">
        <v>2198</v>
      </c>
      <c r="G262" s="412" t="s">
        <v>581</v>
      </c>
      <c r="H262" s="442">
        <v>1</v>
      </c>
      <c r="I262" s="445" t="s">
        <v>2325</v>
      </c>
      <c r="J262" s="445" t="s">
        <v>2325</v>
      </c>
      <c r="K262" s="446" t="s">
        <v>583</v>
      </c>
      <c r="L262" s="440" t="s">
        <v>584</v>
      </c>
      <c r="M262" s="447"/>
      <c r="N262" s="447"/>
      <c r="O262" s="447">
        <v>0.01</v>
      </c>
      <c r="P262" s="448"/>
      <c r="Q262" s="447"/>
      <c r="R262" s="451"/>
      <c r="S262" s="452">
        <v>72300</v>
      </c>
      <c r="T262" s="452">
        <v>3615</v>
      </c>
      <c r="U262" s="423"/>
      <c r="V262" s="424">
        <v>20.75</v>
      </c>
      <c r="W262" s="425">
        <v>-0.99429999999999996</v>
      </c>
      <c r="X262" s="425" t="s">
        <v>1905</v>
      </c>
    </row>
    <row r="263" spans="1:24" s="179" customFormat="1" ht="20.100000000000001" customHeight="1">
      <c r="A263" s="65" t="s">
        <v>1516</v>
      </c>
      <c r="B263" s="439" t="s">
        <v>2326</v>
      </c>
      <c r="C263" s="439" t="s">
        <v>2216</v>
      </c>
      <c r="D263" s="439" t="s">
        <v>2327</v>
      </c>
      <c r="E263" s="439" t="s">
        <v>2328</v>
      </c>
      <c r="F263" s="439" t="s">
        <v>2198</v>
      </c>
      <c r="G263" s="412" t="s">
        <v>581</v>
      </c>
      <c r="H263" s="442">
        <v>1</v>
      </c>
      <c r="I263" s="445" t="s">
        <v>2325</v>
      </c>
      <c r="J263" s="445" t="s">
        <v>2325</v>
      </c>
      <c r="K263" s="446" t="s">
        <v>583</v>
      </c>
      <c r="L263" s="440" t="s">
        <v>584</v>
      </c>
      <c r="M263" s="447"/>
      <c r="N263" s="447"/>
      <c r="O263" s="447">
        <v>0.01</v>
      </c>
      <c r="P263" s="448"/>
      <c r="Q263" s="447"/>
      <c r="R263" s="451"/>
      <c r="S263" s="452">
        <v>8900</v>
      </c>
      <c r="T263" s="452">
        <v>445</v>
      </c>
      <c r="U263" s="423"/>
      <c r="V263" s="424">
        <v>20.75</v>
      </c>
      <c r="W263" s="425">
        <v>-0.95340000000000003</v>
      </c>
      <c r="X263" s="425" t="s">
        <v>1905</v>
      </c>
    </row>
    <row r="264" spans="1:24" s="179" customFormat="1" ht="20.100000000000001" customHeight="1">
      <c r="A264" s="65" t="s">
        <v>1518</v>
      </c>
      <c r="B264" s="439" t="s">
        <v>2329</v>
      </c>
      <c r="C264" s="439" t="s">
        <v>2216</v>
      </c>
      <c r="D264" s="439" t="s">
        <v>2330</v>
      </c>
      <c r="E264" s="439" t="s">
        <v>2331</v>
      </c>
      <c r="F264" s="439" t="s">
        <v>2198</v>
      </c>
      <c r="G264" s="412" t="s">
        <v>581</v>
      </c>
      <c r="H264" s="442">
        <v>1</v>
      </c>
      <c r="I264" s="445" t="s">
        <v>2325</v>
      </c>
      <c r="J264" s="445" t="s">
        <v>2325</v>
      </c>
      <c r="K264" s="446" t="s">
        <v>583</v>
      </c>
      <c r="L264" s="440" t="s">
        <v>584</v>
      </c>
      <c r="M264" s="447"/>
      <c r="N264" s="447"/>
      <c r="O264" s="447">
        <v>0.01</v>
      </c>
      <c r="P264" s="448"/>
      <c r="Q264" s="447"/>
      <c r="R264" s="451"/>
      <c r="S264" s="452">
        <v>5980</v>
      </c>
      <c r="T264" s="452">
        <v>299</v>
      </c>
      <c r="U264" s="423"/>
      <c r="V264" s="424">
        <v>20.75</v>
      </c>
      <c r="W264" s="425">
        <v>-0.93059999999999998</v>
      </c>
      <c r="X264" s="425" t="s">
        <v>1905</v>
      </c>
    </row>
    <row r="265" spans="1:24" s="179" customFormat="1" ht="20.100000000000001" customHeight="1">
      <c r="A265" s="65" t="s">
        <v>1521</v>
      </c>
      <c r="B265" s="439" t="s">
        <v>2332</v>
      </c>
      <c r="C265" s="439" t="s">
        <v>2216</v>
      </c>
      <c r="D265" s="439" t="s">
        <v>2333</v>
      </c>
      <c r="E265" s="439" t="s">
        <v>2334</v>
      </c>
      <c r="F265" s="439" t="s">
        <v>2198</v>
      </c>
      <c r="G265" s="412" t="s">
        <v>581</v>
      </c>
      <c r="H265" s="442">
        <v>1</v>
      </c>
      <c r="I265" s="445" t="s">
        <v>2325</v>
      </c>
      <c r="J265" s="445" t="s">
        <v>2325</v>
      </c>
      <c r="K265" s="446" t="s">
        <v>583</v>
      </c>
      <c r="L265" s="440" t="s">
        <v>584</v>
      </c>
      <c r="M265" s="447"/>
      <c r="N265" s="447"/>
      <c r="O265" s="447">
        <v>0.01</v>
      </c>
      <c r="P265" s="448"/>
      <c r="Q265" s="447"/>
      <c r="R265" s="451"/>
      <c r="S265" s="452">
        <v>9760</v>
      </c>
      <c r="T265" s="452">
        <v>488</v>
      </c>
      <c r="U265" s="423"/>
      <c r="V265" s="424">
        <v>20.75</v>
      </c>
      <c r="W265" s="425">
        <v>-0.95750000000000002</v>
      </c>
      <c r="X265" s="425" t="s">
        <v>1905</v>
      </c>
    </row>
    <row r="266" spans="1:24" s="179" customFormat="1" ht="20.100000000000001" customHeight="1">
      <c r="A266" s="65" t="s">
        <v>1523</v>
      </c>
      <c r="B266" s="439" t="s">
        <v>2335</v>
      </c>
      <c r="C266" s="439" t="s">
        <v>2216</v>
      </c>
      <c r="D266" s="439" t="s">
        <v>2336</v>
      </c>
      <c r="E266" s="439" t="s">
        <v>2337</v>
      </c>
      <c r="F266" s="439" t="s">
        <v>2198</v>
      </c>
      <c r="G266" s="412" t="s">
        <v>1822</v>
      </c>
      <c r="H266" s="442">
        <v>1</v>
      </c>
      <c r="I266" s="445" t="s">
        <v>2325</v>
      </c>
      <c r="J266" s="445" t="s">
        <v>2325</v>
      </c>
      <c r="K266" s="446" t="s">
        <v>583</v>
      </c>
      <c r="L266" s="440" t="s">
        <v>584</v>
      </c>
      <c r="M266" s="447"/>
      <c r="N266" s="447"/>
      <c r="O266" s="447">
        <v>0.01</v>
      </c>
      <c r="P266" s="448"/>
      <c r="Q266" s="447"/>
      <c r="R266" s="451"/>
      <c r="S266" s="452">
        <v>2980</v>
      </c>
      <c r="T266" s="452">
        <v>149</v>
      </c>
      <c r="U266" s="423"/>
      <c r="V266" s="424">
        <v>20.75</v>
      </c>
      <c r="W266" s="425">
        <v>-0.86070000000000002</v>
      </c>
      <c r="X266" s="425" t="s">
        <v>1905</v>
      </c>
    </row>
    <row r="267" spans="1:24" s="179" customFormat="1" ht="20.100000000000001" customHeight="1">
      <c r="A267" s="65" t="s">
        <v>1527</v>
      </c>
      <c r="B267" s="439" t="s">
        <v>2338</v>
      </c>
      <c r="C267" s="439" t="s">
        <v>2216</v>
      </c>
      <c r="D267" s="439" t="s">
        <v>2336</v>
      </c>
      <c r="E267" s="439" t="s">
        <v>2337</v>
      </c>
      <c r="F267" s="439" t="s">
        <v>2198</v>
      </c>
      <c r="G267" s="412" t="s">
        <v>1822</v>
      </c>
      <c r="H267" s="442">
        <v>1</v>
      </c>
      <c r="I267" s="445" t="s">
        <v>2325</v>
      </c>
      <c r="J267" s="445" t="s">
        <v>2325</v>
      </c>
      <c r="K267" s="446" t="s">
        <v>583</v>
      </c>
      <c r="L267" s="440" t="s">
        <v>584</v>
      </c>
      <c r="M267" s="447"/>
      <c r="N267" s="447"/>
      <c r="O267" s="447">
        <v>0.01</v>
      </c>
      <c r="P267" s="448"/>
      <c r="Q267" s="447"/>
      <c r="R267" s="451"/>
      <c r="S267" s="452">
        <v>2980</v>
      </c>
      <c r="T267" s="452">
        <v>149</v>
      </c>
      <c r="U267" s="423"/>
      <c r="V267" s="424">
        <v>20.75</v>
      </c>
      <c r="W267" s="425">
        <v>-0.86070000000000002</v>
      </c>
      <c r="X267" s="425" t="s">
        <v>1905</v>
      </c>
    </row>
    <row r="268" spans="1:24" s="179" customFormat="1" ht="20.100000000000001" customHeight="1">
      <c r="A268" s="65" t="s">
        <v>1531</v>
      </c>
      <c r="B268" s="439" t="s">
        <v>2339</v>
      </c>
      <c r="C268" s="439" t="s">
        <v>2216</v>
      </c>
      <c r="D268" s="439" t="s">
        <v>2340</v>
      </c>
      <c r="E268" s="439" t="s">
        <v>2341</v>
      </c>
      <c r="F268" s="439" t="s">
        <v>2198</v>
      </c>
      <c r="G268" s="412" t="s">
        <v>1822</v>
      </c>
      <c r="H268" s="442">
        <v>1</v>
      </c>
      <c r="I268" s="445" t="s">
        <v>2342</v>
      </c>
      <c r="J268" s="445" t="s">
        <v>2342</v>
      </c>
      <c r="K268" s="446" t="s">
        <v>583</v>
      </c>
      <c r="L268" s="440" t="s">
        <v>584</v>
      </c>
      <c r="M268" s="447"/>
      <c r="N268" s="447"/>
      <c r="O268" s="447">
        <v>0.01</v>
      </c>
      <c r="P268" s="448"/>
      <c r="Q268" s="447"/>
      <c r="R268" s="451"/>
      <c r="S268" s="452">
        <v>43000</v>
      </c>
      <c r="T268" s="452">
        <v>2150</v>
      </c>
      <c r="U268" s="423"/>
      <c r="V268" s="424">
        <v>20.75</v>
      </c>
      <c r="W268" s="425">
        <v>-0.99029999999999996</v>
      </c>
      <c r="X268" s="425" t="s">
        <v>1905</v>
      </c>
    </row>
    <row r="269" spans="1:24" s="179" customFormat="1" ht="20.100000000000001" customHeight="1">
      <c r="A269" s="65" t="s">
        <v>1535</v>
      </c>
      <c r="B269" s="439" t="s">
        <v>2343</v>
      </c>
      <c r="C269" s="439" t="s">
        <v>2286</v>
      </c>
      <c r="D269" s="439" t="s">
        <v>2344</v>
      </c>
      <c r="E269" s="439" t="s">
        <v>2345</v>
      </c>
      <c r="F269" s="439" t="s">
        <v>2198</v>
      </c>
      <c r="G269" s="412" t="s">
        <v>1822</v>
      </c>
      <c r="H269" s="442">
        <v>1</v>
      </c>
      <c r="I269" s="445" t="s">
        <v>2346</v>
      </c>
      <c r="J269" s="445" t="s">
        <v>2346</v>
      </c>
      <c r="K269" s="446" t="s">
        <v>583</v>
      </c>
      <c r="L269" s="440" t="s">
        <v>584</v>
      </c>
      <c r="M269" s="447"/>
      <c r="N269" s="447"/>
      <c r="O269" s="447">
        <v>0.01</v>
      </c>
      <c r="P269" s="448"/>
      <c r="Q269" s="447"/>
      <c r="R269" s="451"/>
      <c r="S269" s="452">
        <v>115000</v>
      </c>
      <c r="T269" s="452">
        <v>5750</v>
      </c>
      <c r="U269" s="423"/>
      <c r="V269" s="424">
        <v>20.75</v>
      </c>
      <c r="W269" s="425">
        <v>-0.99639999999999995</v>
      </c>
      <c r="X269" s="425" t="s">
        <v>1905</v>
      </c>
    </row>
    <row r="270" spans="1:24" s="179" customFormat="1" ht="20.100000000000001" customHeight="1">
      <c r="A270" s="65" t="s">
        <v>1539</v>
      </c>
      <c r="B270" s="439" t="s">
        <v>2347</v>
      </c>
      <c r="C270" s="439" t="s">
        <v>2286</v>
      </c>
      <c r="D270" s="439" t="s">
        <v>2348</v>
      </c>
      <c r="E270" s="439" t="s">
        <v>2349</v>
      </c>
      <c r="F270" s="439" t="s">
        <v>2198</v>
      </c>
      <c r="G270" s="412" t="s">
        <v>1822</v>
      </c>
      <c r="H270" s="442">
        <v>1</v>
      </c>
      <c r="I270" s="445" t="s">
        <v>2350</v>
      </c>
      <c r="J270" s="445" t="s">
        <v>2350</v>
      </c>
      <c r="K270" s="446" t="s">
        <v>583</v>
      </c>
      <c r="L270" s="440" t="s">
        <v>584</v>
      </c>
      <c r="M270" s="447"/>
      <c r="N270" s="447"/>
      <c r="O270" s="447">
        <v>0.01</v>
      </c>
      <c r="P270" s="448"/>
      <c r="Q270" s="447"/>
      <c r="R270" s="451"/>
      <c r="S270" s="452">
        <v>25470.09</v>
      </c>
      <c r="T270" s="452">
        <v>2113.65</v>
      </c>
      <c r="U270" s="423"/>
      <c r="V270" s="424">
        <v>20.75</v>
      </c>
      <c r="W270" s="425">
        <v>-0.99019999999999997</v>
      </c>
      <c r="X270" s="425" t="s">
        <v>1905</v>
      </c>
    </row>
    <row r="271" spans="1:24" s="179" customFormat="1" ht="20.100000000000001" customHeight="1">
      <c r="A271" s="65" t="s">
        <v>1543</v>
      </c>
      <c r="B271" s="439" t="s">
        <v>2351</v>
      </c>
      <c r="C271" s="439" t="s">
        <v>2286</v>
      </c>
      <c r="D271" s="439" t="s">
        <v>2352</v>
      </c>
      <c r="E271" s="439" t="s">
        <v>661</v>
      </c>
      <c r="F271" s="439" t="s">
        <v>2198</v>
      </c>
      <c r="G271" s="412" t="s">
        <v>581</v>
      </c>
      <c r="H271" s="442">
        <v>1</v>
      </c>
      <c r="I271" s="445" t="s">
        <v>1756</v>
      </c>
      <c r="J271" s="445" t="s">
        <v>1756</v>
      </c>
      <c r="K271" s="446" t="s">
        <v>583</v>
      </c>
      <c r="L271" s="440" t="s">
        <v>584</v>
      </c>
      <c r="M271" s="447"/>
      <c r="N271" s="447"/>
      <c r="O271" s="447">
        <v>0.01</v>
      </c>
      <c r="P271" s="448"/>
      <c r="Q271" s="447"/>
      <c r="R271" s="451"/>
      <c r="S271" s="452">
        <v>143300</v>
      </c>
      <c r="T271" s="452">
        <v>7165.06</v>
      </c>
      <c r="U271" s="423"/>
      <c r="V271" s="424">
        <v>20.75</v>
      </c>
      <c r="W271" s="425">
        <v>-0.99709999999999999</v>
      </c>
      <c r="X271" s="425" t="s">
        <v>1905</v>
      </c>
    </row>
    <row r="272" spans="1:24" s="179" customFormat="1" ht="20.100000000000001" customHeight="1">
      <c r="A272" s="65" t="s">
        <v>1545</v>
      </c>
      <c r="B272" s="439" t="s">
        <v>2353</v>
      </c>
      <c r="C272" s="439" t="s">
        <v>2216</v>
      </c>
      <c r="D272" s="439" t="s">
        <v>2354</v>
      </c>
      <c r="E272" s="439" t="s">
        <v>2355</v>
      </c>
      <c r="F272" s="439"/>
      <c r="G272" s="412" t="s">
        <v>581</v>
      </c>
      <c r="H272" s="442">
        <v>1</v>
      </c>
      <c r="I272" s="445" t="s">
        <v>668</v>
      </c>
      <c r="J272" s="445" t="s">
        <v>668</v>
      </c>
      <c r="K272" s="446" t="s">
        <v>583</v>
      </c>
      <c r="L272" s="440" t="s">
        <v>669</v>
      </c>
      <c r="M272" s="447"/>
      <c r="N272" s="447"/>
      <c r="O272" s="447">
        <v>0.01</v>
      </c>
      <c r="P272" s="448"/>
      <c r="Q272" s="447"/>
      <c r="R272" s="451"/>
      <c r="S272" s="452">
        <v>5867.6</v>
      </c>
      <c r="T272" s="452">
        <v>293.38</v>
      </c>
      <c r="U272" s="423"/>
      <c r="V272" s="424">
        <v>20.75</v>
      </c>
      <c r="W272" s="425">
        <v>-0.92930000000000001</v>
      </c>
      <c r="X272" s="425" t="s">
        <v>670</v>
      </c>
    </row>
    <row r="273" spans="1:24" s="179" customFormat="1" ht="20.100000000000001" customHeight="1">
      <c r="A273" s="65" t="s">
        <v>1549</v>
      </c>
      <c r="B273" s="439" t="s">
        <v>2356</v>
      </c>
      <c r="C273" s="439" t="s">
        <v>2216</v>
      </c>
      <c r="D273" s="439" t="s">
        <v>2357</v>
      </c>
      <c r="E273" s="439" t="s">
        <v>2358</v>
      </c>
      <c r="F273" s="443"/>
      <c r="G273" s="412" t="s">
        <v>581</v>
      </c>
      <c r="H273" s="442">
        <v>1</v>
      </c>
      <c r="I273" s="445" t="s">
        <v>668</v>
      </c>
      <c r="J273" s="445" t="s">
        <v>668</v>
      </c>
      <c r="K273" s="446" t="s">
        <v>583</v>
      </c>
      <c r="L273" s="440" t="s">
        <v>669</v>
      </c>
      <c r="M273" s="447"/>
      <c r="N273" s="447"/>
      <c r="O273" s="447">
        <v>0.01</v>
      </c>
      <c r="P273" s="448"/>
      <c r="Q273" s="447"/>
      <c r="R273" s="451"/>
      <c r="S273" s="452">
        <v>10390.549999999999</v>
      </c>
      <c r="T273" s="452">
        <v>519.53</v>
      </c>
      <c r="U273" s="423"/>
      <c r="V273" s="424">
        <v>20.75</v>
      </c>
      <c r="W273" s="425">
        <v>-0.96009999999999995</v>
      </c>
      <c r="X273" s="425" t="s">
        <v>670</v>
      </c>
    </row>
    <row r="274" spans="1:24" s="179" customFormat="1" ht="20.100000000000001" customHeight="1">
      <c r="A274" s="65" t="s">
        <v>1553</v>
      </c>
      <c r="B274" s="439" t="s">
        <v>2359</v>
      </c>
      <c r="C274" s="439" t="s">
        <v>2216</v>
      </c>
      <c r="D274" s="439" t="s">
        <v>2357</v>
      </c>
      <c r="E274" s="439" t="s">
        <v>2358</v>
      </c>
      <c r="F274" s="443"/>
      <c r="G274" s="412" t="s">
        <v>581</v>
      </c>
      <c r="H274" s="442">
        <v>1</v>
      </c>
      <c r="I274" s="445" t="s">
        <v>668</v>
      </c>
      <c r="J274" s="445" t="s">
        <v>668</v>
      </c>
      <c r="K274" s="446" t="s">
        <v>583</v>
      </c>
      <c r="L274" s="440" t="s">
        <v>669</v>
      </c>
      <c r="M274" s="447"/>
      <c r="N274" s="447"/>
      <c r="O274" s="447">
        <v>0.01</v>
      </c>
      <c r="P274" s="448"/>
      <c r="Q274" s="447"/>
      <c r="R274" s="451"/>
      <c r="S274" s="452">
        <v>10390.549999999999</v>
      </c>
      <c r="T274" s="452">
        <v>519.53</v>
      </c>
      <c r="U274" s="423"/>
      <c r="V274" s="424">
        <v>20.75</v>
      </c>
      <c r="W274" s="425">
        <v>-0.96009999999999995</v>
      </c>
      <c r="X274" s="425" t="s">
        <v>670</v>
      </c>
    </row>
    <row r="275" spans="1:24" s="179" customFormat="1" ht="20.100000000000001" customHeight="1">
      <c r="A275" s="65" t="s">
        <v>1558</v>
      </c>
      <c r="B275" s="439" t="s">
        <v>2360</v>
      </c>
      <c r="C275" s="439" t="s">
        <v>2216</v>
      </c>
      <c r="D275" s="439" t="s">
        <v>2361</v>
      </c>
      <c r="E275" s="439" t="s">
        <v>2362</v>
      </c>
      <c r="F275" s="439" t="s">
        <v>2363</v>
      </c>
      <c r="G275" s="412" t="s">
        <v>581</v>
      </c>
      <c r="H275" s="442">
        <v>1</v>
      </c>
      <c r="I275" s="445" t="s">
        <v>668</v>
      </c>
      <c r="J275" s="445" t="s">
        <v>668</v>
      </c>
      <c r="K275" s="446" t="s">
        <v>583</v>
      </c>
      <c r="L275" s="440" t="s">
        <v>669</v>
      </c>
      <c r="M275" s="447"/>
      <c r="N275" s="447"/>
      <c r="O275" s="447">
        <v>0.01</v>
      </c>
      <c r="P275" s="448"/>
      <c r="Q275" s="447"/>
      <c r="R275" s="451"/>
      <c r="S275" s="452">
        <v>116129.64</v>
      </c>
      <c r="T275" s="452">
        <v>5806.37</v>
      </c>
      <c r="U275" s="423"/>
      <c r="V275" s="424">
        <v>20.75</v>
      </c>
      <c r="W275" s="425">
        <v>-0.99639999999999995</v>
      </c>
      <c r="X275" s="425" t="s">
        <v>670</v>
      </c>
    </row>
    <row r="276" spans="1:24" s="179" customFormat="1" ht="20.100000000000001" customHeight="1">
      <c r="A276" s="65" t="s">
        <v>1563</v>
      </c>
      <c r="B276" s="439" t="s">
        <v>2364</v>
      </c>
      <c r="C276" s="439" t="s">
        <v>2216</v>
      </c>
      <c r="D276" s="439" t="s">
        <v>653</v>
      </c>
      <c r="E276" s="439" t="s">
        <v>2365</v>
      </c>
      <c r="F276" s="439"/>
      <c r="G276" s="412" t="s">
        <v>581</v>
      </c>
      <c r="H276" s="442">
        <v>1</v>
      </c>
      <c r="I276" s="445" t="s">
        <v>668</v>
      </c>
      <c r="J276" s="445" t="s">
        <v>668</v>
      </c>
      <c r="K276" s="446" t="s">
        <v>583</v>
      </c>
      <c r="L276" s="440" t="s">
        <v>669</v>
      </c>
      <c r="M276" s="447"/>
      <c r="N276" s="447"/>
      <c r="O276" s="447">
        <v>0.01</v>
      </c>
      <c r="P276" s="448"/>
      <c r="Q276" s="447"/>
      <c r="R276" s="451"/>
      <c r="S276" s="452">
        <v>6112.01</v>
      </c>
      <c r="T276" s="452">
        <v>305.58999999999997</v>
      </c>
      <c r="U276" s="423"/>
      <c r="V276" s="424">
        <v>20.75</v>
      </c>
      <c r="W276" s="425">
        <v>-0.93210000000000004</v>
      </c>
      <c r="X276" s="425" t="s">
        <v>670</v>
      </c>
    </row>
    <row r="277" spans="1:24" s="179" customFormat="1" ht="20.100000000000001" customHeight="1">
      <c r="A277" s="65" t="s">
        <v>1565</v>
      </c>
      <c r="B277" s="439" t="s">
        <v>2366</v>
      </c>
      <c r="C277" s="439" t="s">
        <v>2216</v>
      </c>
      <c r="D277" s="439" t="s">
        <v>2367</v>
      </c>
      <c r="E277" s="439" t="s">
        <v>2368</v>
      </c>
      <c r="F277" s="439" t="s">
        <v>2101</v>
      </c>
      <c r="G277" s="412" t="s">
        <v>581</v>
      </c>
      <c r="H277" s="442">
        <v>1</v>
      </c>
      <c r="I277" s="445" t="s">
        <v>2369</v>
      </c>
      <c r="J277" s="445" t="s">
        <v>2369</v>
      </c>
      <c r="K277" s="446" t="s">
        <v>583</v>
      </c>
      <c r="L277" s="440" t="s">
        <v>669</v>
      </c>
      <c r="M277" s="449"/>
      <c r="N277" s="449"/>
      <c r="O277" s="449">
        <v>1E-3</v>
      </c>
      <c r="P277" s="450"/>
      <c r="Q277" s="449"/>
      <c r="R277" s="456"/>
      <c r="S277" s="452">
        <v>3360</v>
      </c>
      <c r="T277" s="452">
        <v>167.52</v>
      </c>
      <c r="U277" s="423"/>
      <c r="V277" s="424">
        <v>2.08</v>
      </c>
      <c r="W277" s="425">
        <v>-0.98760000000000003</v>
      </c>
      <c r="X277" s="425" t="s">
        <v>2370</v>
      </c>
    </row>
    <row r="278" spans="1:24" s="179" customFormat="1" ht="20.100000000000001" customHeight="1">
      <c r="A278" s="65" t="s">
        <v>1569</v>
      </c>
      <c r="B278" s="439" t="s">
        <v>2371</v>
      </c>
      <c r="C278" s="439" t="s">
        <v>2239</v>
      </c>
      <c r="D278" s="439" t="s">
        <v>2372</v>
      </c>
      <c r="E278" s="439" t="s">
        <v>2373</v>
      </c>
      <c r="F278" s="443"/>
      <c r="G278" s="412" t="s">
        <v>581</v>
      </c>
      <c r="H278" s="442">
        <v>1</v>
      </c>
      <c r="I278" s="445" t="s">
        <v>2374</v>
      </c>
      <c r="J278" s="445" t="s">
        <v>2374</v>
      </c>
      <c r="K278" s="446" t="s">
        <v>583</v>
      </c>
      <c r="L278" s="440" t="s">
        <v>771</v>
      </c>
      <c r="M278" s="447"/>
      <c r="N278" s="447"/>
      <c r="O278" s="447">
        <v>0.01</v>
      </c>
      <c r="P278" s="448"/>
      <c r="Q278" s="447"/>
      <c r="R278" s="451"/>
      <c r="S278" s="452">
        <v>8700</v>
      </c>
      <c r="T278" s="452">
        <v>435</v>
      </c>
      <c r="U278" s="423"/>
      <c r="V278" s="424">
        <v>20.75</v>
      </c>
      <c r="W278" s="425">
        <v>-0.95230000000000004</v>
      </c>
      <c r="X278" s="425" t="s">
        <v>2007</v>
      </c>
    </row>
    <row r="279" spans="1:24" s="179" customFormat="1" ht="20.100000000000001" customHeight="1">
      <c r="A279" s="65" t="s">
        <v>1571</v>
      </c>
      <c r="B279" s="439" t="s">
        <v>2375</v>
      </c>
      <c r="C279" s="439" t="s">
        <v>2291</v>
      </c>
      <c r="D279" s="439" t="s">
        <v>2376</v>
      </c>
      <c r="E279" s="439" t="s">
        <v>2377</v>
      </c>
      <c r="F279" s="439" t="s">
        <v>2198</v>
      </c>
      <c r="G279" s="412" t="s">
        <v>581</v>
      </c>
      <c r="H279" s="442">
        <v>1</v>
      </c>
      <c r="I279" s="445" t="s">
        <v>2038</v>
      </c>
      <c r="J279" s="445" t="s">
        <v>2038</v>
      </c>
      <c r="K279" s="446" t="s">
        <v>583</v>
      </c>
      <c r="L279" s="440" t="s">
        <v>669</v>
      </c>
      <c r="M279" s="447"/>
      <c r="N279" s="447"/>
      <c r="O279" s="447">
        <v>0.01</v>
      </c>
      <c r="P279" s="448"/>
      <c r="Q279" s="447"/>
      <c r="R279" s="451"/>
      <c r="S279" s="452">
        <v>68205.13</v>
      </c>
      <c r="T279" s="452">
        <v>3410.26</v>
      </c>
      <c r="U279" s="423"/>
      <c r="V279" s="424">
        <v>20.75</v>
      </c>
      <c r="W279" s="425">
        <v>-0.99390000000000001</v>
      </c>
      <c r="X279" s="425" t="s">
        <v>2378</v>
      </c>
    </row>
    <row r="280" spans="1:24" s="179" customFormat="1" ht="20.100000000000001" customHeight="1">
      <c r="A280" s="65" t="s">
        <v>1575</v>
      </c>
      <c r="B280" s="439" t="s">
        <v>2379</v>
      </c>
      <c r="C280" s="439" t="s">
        <v>2216</v>
      </c>
      <c r="D280" s="439" t="s">
        <v>2380</v>
      </c>
      <c r="E280" s="439" t="s">
        <v>2381</v>
      </c>
      <c r="F280" s="439" t="s">
        <v>2198</v>
      </c>
      <c r="G280" s="412" t="s">
        <v>581</v>
      </c>
      <c r="H280" s="442">
        <v>1</v>
      </c>
      <c r="I280" s="445" t="s">
        <v>833</v>
      </c>
      <c r="J280" s="445" t="s">
        <v>833</v>
      </c>
      <c r="K280" s="446" t="s">
        <v>583</v>
      </c>
      <c r="L280" s="440" t="s">
        <v>584</v>
      </c>
      <c r="M280" s="447"/>
      <c r="N280" s="447"/>
      <c r="O280" s="447">
        <v>0.01</v>
      </c>
      <c r="P280" s="448"/>
      <c r="Q280" s="447"/>
      <c r="R280" s="451"/>
      <c r="S280" s="452">
        <v>11935.9</v>
      </c>
      <c r="T280" s="452">
        <v>596.79999999999995</v>
      </c>
      <c r="U280" s="423"/>
      <c r="V280" s="424">
        <v>20.75</v>
      </c>
      <c r="W280" s="425">
        <v>-0.96519999999999995</v>
      </c>
      <c r="X280" s="425" t="s">
        <v>834</v>
      </c>
    </row>
    <row r="281" spans="1:24" s="179" customFormat="1" ht="20.100000000000001" customHeight="1">
      <c r="A281" s="65" t="s">
        <v>1578</v>
      </c>
      <c r="B281" s="439" t="s">
        <v>2382</v>
      </c>
      <c r="C281" s="439" t="s">
        <v>2216</v>
      </c>
      <c r="D281" s="439" t="s">
        <v>2383</v>
      </c>
      <c r="E281" s="439" t="s">
        <v>2384</v>
      </c>
      <c r="F281" s="439" t="s">
        <v>2198</v>
      </c>
      <c r="G281" s="412" t="s">
        <v>581</v>
      </c>
      <c r="H281" s="442">
        <v>1</v>
      </c>
      <c r="I281" s="445" t="s">
        <v>833</v>
      </c>
      <c r="J281" s="445" t="s">
        <v>833</v>
      </c>
      <c r="K281" s="446" t="s">
        <v>583</v>
      </c>
      <c r="L281" s="440" t="s">
        <v>584</v>
      </c>
      <c r="M281" s="449"/>
      <c r="N281" s="449"/>
      <c r="O281" s="449">
        <v>1E-3</v>
      </c>
      <c r="P281" s="450"/>
      <c r="Q281" s="449"/>
      <c r="R281" s="456"/>
      <c r="S281" s="452">
        <v>10051.280000000001</v>
      </c>
      <c r="T281" s="452">
        <v>502.56</v>
      </c>
      <c r="U281" s="423"/>
      <c r="V281" s="424">
        <v>2.08</v>
      </c>
      <c r="W281" s="425">
        <v>-0.99590000000000001</v>
      </c>
      <c r="X281" s="425" t="s">
        <v>834</v>
      </c>
    </row>
    <row r="282" spans="1:24" s="179" customFormat="1" ht="20.100000000000001" customHeight="1">
      <c r="A282" s="65" t="s">
        <v>1582</v>
      </c>
      <c r="B282" s="439" t="s">
        <v>2385</v>
      </c>
      <c r="C282" s="439" t="s">
        <v>2216</v>
      </c>
      <c r="D282" s="439" t="s">
        <v>2383</v>
      </c>
      <c r="E282" s="439" t="s">
        <v>2384</v>
      </c>
      <c r="F282" s="439" t="s">
        <v>2198</v>
      </c>
      <c r="G282" s="412" t="s">
        <v>581</v>
      </c>
      <c r="H282" s="442">
        <v>1</v>
      </c>
      <c r="I282" s="445" t="s">
        <v>833</v>
      </c>
      <c r="J282" s="445" t="s">
        <v>833</v>
      </c>
      <c r="K282" s="446" t="s">
        <v>583</v>
      </c>
      <c r="L282" s="440" t="s">
        <v>584</v>
      </c>
      <c r="M282" s="449"/>
      <c r="N282" s="449"/>
      <c r="O282" s="449">
        <v>1E-3</v>
      </c>
      <c r="P282" s="450"/>
      <c r="Q282" s="449"/>
      <c r="R282" s="456"/>
      <c r="S282" s="452">
        <v>10051.280000000001</v>
      </c>
      <c r="T282" s="452">
        <v>502.56</v>
      </c>
      <c r="U282" s="423"/>
      <c r="V282" s="424">
        <v>2.08</v>
      </c>
      <c r="W282" s="425">
        <v>-0.99590000000000001</v>
      </c>
      <c r="X282" s="425" t="s">
        <v>834</v>
      </c>
    </row>
    <row r="283" spans="1:24" s="179" customFormat="1" ht="20.100000000000001" customHeight="1">
      <c r="A283" s="65" t="s">
        <v>1587</v>
      </c>
      <c r="B283" s="439" t="s">
        <v>2386</v>
      </c>
      <c r="C283" s="439" t="s">
        <v>2216</v>
      </c>
      <c r="D283" s="439" t="s">
        <v>2383</v>
      </c>
      <c r="E283" s="439" t="s">
        <v>2387</v>
      </c>
      <c r="F283" s="439" t="s">
        <v>2198</v>
      </c>
      <c r="G283" s="412" t="s">
        <v>581</v>
      </c>
      <c r="H283" s="442">
        <v>1</v>
      </c>
      <c r="I283" s="445" t="s">
        <v>833</v>
      </c>
      <c r="J283" s="445" t="s">
        <v>833</v>
      </c>
      <c r="K283" s="446" t="s">
        <v>583</v>
      </c>
      <c r="L283" s="440" t="s">
        <v>584</v>
      </c>
      <c r="M283" s="449"/>
      <c r="N283" s="449"/>
      <c r="O283" s="449">
        <v>1E-3</v>
      </c>
      <c r="P283" s="450"/>
      <c r="Q283" s="449"/>
      <c r="R283" s="456"/>
      <c r="S283" s="452">
        <v>10051.280000000001</v>
      </c>
      <c r="T283" s="452">
        <v>502.56</v>
      </c>
      <c r="U283" s="423"/>
      <c r="V283" s="424">
        <v>2.08</v>
      </c>
      <c r="W283" s="425">
        <v>-0.99590000000000001</v>
      </c>
      <c r="X283" s="425" t="s">
        <v>834</v>
      </c>
    </row>
    <row r="284" spans="1:24" s="179" customFormat="1" ht="20.100000000000001" customHeight="1">
      <c r="A284" s="65" t="s">
        <v>1593</v>
      </c>
      <c r="B284" s="439" t="s">
        <v>2388</v>
      </c>
      <c r="C284" s="439" t="s">
        <v>2216</v>
      </c>
      <c r="D284" s="439" t="s">
        <v>2383</v>
      </c>
      <c r="E284" s="439" t="s">
        <v>2389</v>
      </c>
      <c r="F284" s="439" t="s">
        <v>2198</v>
      </c>
      <c r="G284" s="412" t="s">
        <v>581</v>
      </c>
      <c r="H284" s="442">
        <v>1</v>
      </c>
      <c r="I284" s="445" t="s">
        <v>833</v>
      </c>
      <c r="J284" s="445" t="s">
        <v>833</v>
      </c>
      <c r="K284" s="446" t="s">
        <v>583</v>
      </c>
      <c r="L284" s="440" t="s">
        <v>584</v>
      </c>
      <c r="M284" s="449"/>
      <c r="N284" s="449"/>
      <c r="O284" s="449">
        <v>1E-3</v>
      </c>
      <c r="P284" s="450"/>
      <c r="Q284" s="449"/>
      <c r="R284" s="456"/>
      <c r="S284" s="452">
        <v>10051.280000000001</v>
      </c>
      <c r="T284" s="452">
        <v>502.56</v>
      </c>
      <c r="U284" s="423"/>
      <c r="V284" s="424">
        <v>2.08</v>
      </c>
      <c r="W284" s="425">
        <v>-0.99590000000000001</v>
      </c>
      <c r="X284" s="425" t="s">
        <v>834</v>
      </c>
    </row>
    <row r="285" spans="1:24" s="179" customFormat="1" ht="20.100000000000001" customHeight="1">
      <c r="A285" s="65" t="s">
        <v>1595</v>
      </c>
      <c r="B285" s="439" t="s">
        <v>2390</v>
      </c>
      <c r="C285" s="439" t="s">
        <v>2216</v>
      </c>
      <c r="D285" s="439" t="s">
        <v>2383</v>
      </c>
      <c r="E285" s="439" t="s">
        <v>2391</v>
      </c>
      <c r="F285" s="439" t="s">
        <v>2198</v>
      </c>
      <c r="G285" s="412" t="s">
        <v>581</v>
      </c>
      <c r="H285" s="442">
        <v>1</v>
      </c>
      <c r="I285" s="445" t="s">
        <v>833</v>
      </c>
      <c r="J285" s="445" t="s">
        <v>833</v>
      </c>
      <c r="K285" s="446" t="s">
        <v>583</v>
      </c>
      <c r="L285" s="440" t="s">
        <v>584</v>
      </c>
      <c r="M285" s="449"/>
      <c r="N285" s="449"/>
      <c r="O285" s="449">
        <v>1E-3</v>
      </c>
      <c r="P285" s="450"/>
      <c r="Q285" s="449"/>
      <c r="R285" s="456"/>
      <c r="S285" s="452">
        <v>10051.280000000001</v>
      </c>
      <c r="T285" s="452">
        <v>502.56</v>
      </c>
      <c r="U285" s="423"/>
      <c r="V285" s="424">
        <v>2.08</v>
      </c>
      <c r="W285" s="425">
        <v>-0.99590000000000001</v>
      </c>
      <c r="X285" s="425" t="s">
        <v>834</v>
      </c>
    </row>
    <row r="286" spans="1:24" s="179" customFormat="1" ht="20.100000000000001" customHeight="1">
      <c r="A286" s="65" t="s">
        <v>1599</v>
      </c>
      <c r="B286" s="439" t="s">
        <v>2392</v>
      </c>
      <c r="C286" s="439" t="s">
        <v>2216</v>
      </c>
      <c r="D286" s="439" t="s">
        <v>2393</v>
      </c>
      <c r="E286" s="439" t="s">
        <v>2394</v>
      </c>
      <c r="F286" s="439" t="s">
        <v>2198</v>
      </c>
      <c r="G286" s="412" t="s">
        <v>581</v>
      </c>
      <c r="H286" s="442">
        <v>1</v>
      </c>
      <c r="I286" s="445" t="s">
        <v>833</v>
      </c>
      <c r="J286" s="445" t="s">
        <v>833</v>
      </c>
      <c r="K286" s="446" t="s">
        <v>583</v>
      </c>
      <c r="L286" s="440" t="s">
        <v>584</v>
      </c>
      <c r="M286" s="449"/>
      <c r="N286" s="449"/>
      <c r="O286" s="449">
        <v>1E-3</v>
      </c>
      <c r="P286" s="450"/>
      <c r="Q286" s="449"/>
      <c r="R286" s="456"/>
      <c r="S286" s="452">
        <v>26975.11</v>
      </c>
      <c r="T286" s="452">
        <v>1348.76</v>
      </c>
      <c r="U286" s="423"/>
      <c r="V286" s="424">
        <v>2.08</v>
      </c>
      <c r="W286" s="425">
        <v>-0.99850000000000005</v>
      </c>
      <c r="X286" s="425" t="s">
        <v>834</v>
      </c>
    </row>
    <row r="287" spans="1:24" s="179" customFormat="1" ht="20.100000000000001" customHeight="1">
      <c r="A287" s="65" t="s">
        <v>1603</v>
      </c>
      <c r="B287" s="439" t="s">
        <v>2395</v>
      </c>
      <c r="C287" s="439" t="s">
        <v>2216</v>
      </c>
      <c r="D287" s="439" t="s">
        <v>2393</v>
      </c>
      <c r="E287" s="439" t="s">
        <v>2394</v>
      </c>
      <c r="F287" s="439" t="s">
        <v>2198</v>
      </c>
      <c r="G287" s="412" t="s">
        <v>581</v>
      </c>
      <c r="H287" s="442">
        <v>1</v>
      </c>
      <c r="I287" s="445" t="s">
        <v>833</v>
      </c>
      <c r="J287" s="445" t="s">
        <v>833</v>
      </c>
      <c r="K287" s="446" t="s">
        <v>583</v>
      </c>
      <c r="L287" s="440" t="s">
        <v>584</v>
      </c>
      <c r="M287" s="449"/>
      <c r="N287" s="449"/>
      <c r="O287" s="449">
        <v>1E-3</v>
      </c>
      <c r="P287" s="450"/>
      <c r="Q287" s="449"/>
      <c r="R287" s="456"/>
      <c r="S287" s="452">
        <v>27603.32</v>
      </c>
      <c r="T287" s="452">
        <v>1380.17</v>
      </c>
      <c r="U287" s="423"/>
      <c r="V287" s="424">
        <v>2.08</v>
      </c>
      <c r="W287" s="425">
        <v>-0.99850000000000005</v>
      </c>
      <c r="X287" s="425" t="s">
        <v>834</v>
      </c>
    </row>
    <row r="288" spans="1:24" s="179" customFormat="1" ht="20.100000000000001" customHeight="1">
      <c r="A288" s="65" t="s">
        <v>1607</v>
      </c>
      <c r="B288" s="439" t="s">
        <v>2396</v>
      </c>
      <c r="C288" s="439" t="s">
        <v>2216</v>
      </c>
      <c r="D288" s="439" t="s">
        <v>2397</v>
      </c>
      <c r="E288" s="439" t="s">
        <v>2398</v>
      </c>
      <c r="F288" s="439" t="s">
        <v>2198</v>
      </c>
      <c r="G288" s="412" t="s">
        <v>581</v>
      </c>
      <c r="H288" s="442">
        <v>1</v>
      </c>
      <c r="I288" s="445" t="s">
        <v>833</v>
      </c>
      <c r="J288" s="445" t="s">
        <v>833</v>
      </c>
      <c r="K288" s="446" t="s">
        <v>583</v>
      </c>
      <c r="L288" s="440" t="s">
        <v>584</v>
      </c>
      <c r="M288" s="449"/>
      <c r="N288" s="449"/>
      <c r="O288" s="449">
        <v>1E-3</v>
      </c>
      <c r="P288" s="450"/>
      <c r="Q288" s="449"/>
      <c r="R288" s="456"/>
      <c r="S288" s="452">
        <v>23224.73</v>
      </c>
      <c r="T288" s="452">
        <v>1161.24</v>
      </c>
      <c r="U288" s="423"/>
      <c r="V288" s="424">
        <v>2.08</v>
      </c>
      <c r="W288" s="425">
        <v>-0.99819999999999998</v>
      </c>
      <c r="X288" s="425" t="s">
        <v>834</v>
      </c>
    </row>
    <row r="289" spans="1:24" s="179" customFormat="1" ht="20.100000000000001" customHeight="1">
      <c r="A289" s="65" t="s">
        <v>1611</v>
      </c>
      <c r="B289" s="439" t="s">
        <v>2399</v>
      </c>
      <c r="C289" s="439" t="s">
        <v>2216</v>
      </c>
      <c r="D289" s="439" t="s">
        <v>2397</v>
      </c>
      <c r="E289" s="439" t="s">
        <v>2398</v>
      </c>
      <c r="F289" s="439"/>
      <c r="G289" s="412" t="s">
        <v>581</v>
      </c>
      <c r="H289" s="442">
        <v>1</v>
      </c>
      <c r="I289" s="445" t="s">
        <v>833</v>
      </c>
      <c r="J289" s="445" t="s">
        <v>833</v>
      </c>
      <c r="K289" s="446" t="s">
        <v>583</v>
      </c>
      <c r="L289" s="440" t="s">
        <v>584</v>
      </c>
      <c r="M289" s="449"/>
      <c r="N289" s="449"/>
      <c r="O289" s="449">
        <v>1E-3</v>
      </c>
      <c r="P289" s="450"/>
      <c r="Q289" s="449"/>
      <c r="R289" s="456"/>
      <c r="S289" s="452">
        <v>23224.73</v>
      </c>
      <c r="T289" s="452">
        <v>1161.24</v>
      </c>
      <c r="U289" s="423"/>
      <c r="V289" s="424">
        <v>2.08</v>
      </c>
      <c r="W289" s="425">
        <v>-0.99819999999999998</v>
      </c>
      <c r="X289" s="425" t="s">
        <v>834</v>
      </c>
    </row>
    <row r="290" spans="1:24" s="179" customFormat="1" ht="20.100000000000001" customHeight="1">
      <c r="A290" s="65" t="s">
        <v>1615</v>
      </c>
      <c r="B290" s="439" t="s">
        <v>2400</v>
      </c>
      <c r="C290" s="439" t="s">
        <v>2216</v>
      </c>
      <c r="D290" s="439" t="s">
        <v>2397</v>
      </c>
      <c r="E290" s="439" t="s">
        <v>2398</v>
      </c>
      <c r="F290" s="439"/>
      <c r="G290" s="412" t="s">
        <v>581</v>
      </c>
      <c r="H290" s="442">
        <v>1</v>
      </c>
      <c r="I290" s="445" t="s">
        <v>833</v>
      </c>
      <c r="J290" s="445" t="s">
        <v>833</v>
      </c>
      <c r="K290" s="446" t="s">
        <v>583</v>
      </c>
      <c r="L290" s="440" t="s">
        <v>584</v>
      </c>
      <c r="M290" s="449"/>
      <c r="N290" s="449"/>
      <c r="O290" s="449">
        <v>1E-3</v>
      </c>
      <c r="P290" s="450"/>
      <c r="Q290" s="449"/>
      <c r="R290" s="456"/>
      <c r="S290" s="452">
        <v>11602.94</v>
      </c>
      <c r="T290" s="452">
        <v>580.15</v>
      </c>
      <c r="U290" s="423"/>
      <c r="V290" s="424">
        <v>2.08</v>
      </c>
      <c r="W290" s="425">
        <v>-0.99639999999999995</v>
      </c>
      <c r="X290" s="425" t="s">
        <v>834</v>
      </c>
    </row>
    <row r="291" spans="1:24" s="179" customFormat="1" ht="20.100000000000001" customHeight="1">
      <c r="A291" s="65" t="s">
        <v>1620</v>
      </c>
      <c r="B291" s="439" t="s">
        <v>2401</v>
      </c>
      <c r="C291" s="439" t="s">
        <v>2216</v>
      </c>
      <c r="D291" s="439" t="s">
        <v>2397</v>
      </c>
      <c r="E291" s="439" t="s">
        <v>2398</v>
      </c>
      <c r="F291" s="439"/>
      <c r="G291" s="412" t="s">
        <v>581</v>
      </c>
      <c r="H291" s="442">
        <v>1</v>
      </c>
      <c r="I291" s="445" t="s">
        <v>833</v>
      </c>
      <c r="J291" s="445" t="s">
        <v>833</v>
      </c>
      <c r="K291" s="446" t="s">
        <v>583</v>
      </c>
      <c r="L291" s="440" t="s">
        <v>584</v>
      </c>
      <c r="M291" s="449"/>
      <c r="N291" s="449"/>
      <c r="O291" s="449">
        <v>1E-3</v>
      </c>
      <c r="P291" s="450"/>
      <c r="Q291" s="449"/>
      <c r="R291" s="456"/>
      <c r="S291" s="452">
        <v>11602.94</v>
      </c>
      <c r="T291" s="452">
        <v>580.15</v>
      </c>
      <c r="U291" s="423"/>
      <c r="V291" s="424">
        <v>2.08</v>
      </c>
      <c r="W291" s="425">
        <v>-0.99639999999999995</v>
      </c>
      <c r="X291" s="425" t="s">
        <v>834</v>
      </c>
    </row>
    <row r="292" spans="1:24" s="179" customFormat="1" ht="20.100000000000001" customHeight="1">
      <c r="A292" s="65" t="s">
        <v>1622</v>
      </c>
      <c r="B292" s="439" t="s">
        <v>2402</v>
      </c>
      <c r="C292" s="439" t="s">
        <v>2216</v>
      </c>
      <c r="D292" s="439" t="s">
        <v>2403</v>
      </c>
      <c r="E292" s="439" t="s">
        <v>2404</v>
      </c>
      <c r="F292" s="439"/>
      <c r="G292" s="412" t="s">
        <v>581</v>
      </c>
      <c r="H292" s="442">
        <v>1</v>
      </c>
      <c r="I292" s="445" t="s">
        <v>833</v>
      </c>
      <c r="J292" s="445" t="s">
        <v>833</v>
      </c>
      <c r="K292" s="446" t="s">
        <v>583</v>
      </c>
      <c r="L292" s="440" t="s">
        <v>584</v>
      </c>
      <c r="M292" s="449"/>
      <c r="N292" s="449"/>
      <c r="O292" s="449">
        <v>1E-3</v>
      </c>
      <c r="P292" s="450"/>
      <c r="Q292" s="449"/>
      <c r="R292" s="456"/>
      <c r="S292" s="452">
        <v>21231.52</v>
      </c>
      <c r="T292" s="452">
        <v>1061.58</v>
      </c>
      <c r="U292" s="423"/>
      <c r="V292" s="424">
        <v>2.08</v>
      </c>
      <c r="W292" s="425">
        <v>-0.998</v>
      </c>
      <c r="X292" s="425" t="s">
        <v>834</v>
      </c>
    </row>
    <row r="293" spans="1:24" s="179" customFormat="1" ht="20.100000000000001" customHeight="1">
      <c r="A293" s="65" t="s">
        <v>1626</v>
      </c>
      <c r="B293" s="439" t="s">
        <v>2405</v>
      </c>
      <c r="C293" s="439" t="s">
        <v>2216</v>
      </c>
      <c r="D293" s="439" t="s">
        <v>2403</v>
      </c>
      <c r="E293" s="439" t="s">
        <v>2404</v>
      </c>
      <c r="F293" s="439"/>
      <c r="G293" s="412" t="s">
        <v>581</v>
      </c>
      <c r="H293" s="442">
        <v>1</v>
      </c>
      <c r="I293" s="445" t="s">
        <v>833</v>
      </c>
      <c r="J293" s="445" t="s">
        <v>833</v>
      </c>
      <c r="K293" s="446" t="s">
        <v>583</v>
      </c>
      <c r="L293" s="440" t="s">
        <v>584</v>
      </c>
      <c r="M293" s="449"/>
      <c r="N293" s="449"/>
      <c r="O293" s="449">
        <v>1E-3</v>
      </c>
      <c r="P293" s="450"/>
      <c r="Q293" s="449"/>
      <c r="R293" s="456"/>
      <c r="S293" s="452">
        <v>21231.52</v>
      </c>
      <c r="T293" s="452">
        <v>1061.58</v>
      </c>
      <c r="U293" s="423"/>
      <c r="V293" s="424">
        <v>2.08</v>
      </c>
      <c r="W293" s="425">
        <v>-0.998</v>
      </c>
      <c r="X293" s="425" t="s">
        <v>834</v>
      </c>
    </row>
    <row r="294" spans="1:24" s="179" customFormat="1" ht="20.100000000000001" customHeight="1">
      <c r="A294" s="65" t="s">
        <v>1632</v>
      </c>
      <c r="B294" s="439" t="s">
        <v>2406</v>
      </c>
      <c r="C294" s="439" t="s">
        <v>2216</v>
      </c>
      <c r="D294" s="439" t="s">
        <v>2397</v>
      </c>
      <c r="E294" s="439" t="s">
        <v>2398</v>
      </c>
      <c r="F294" s="439"/>
      <c r="G294" s="412" t="s">
        <v>581</v>
      </c>
      <c r="H294" s="442">
        <v>1</v>
      </c>
      <c r="I294" s="445" t="s">
        <v>833</v>
      </c>
      <c r="J294" s="445" t="s">
        <v>833</v>
      </c>
      <c r="K294" s="446" t="s">
        <v>583</v>
      </c>
      <c r="L294" s="440" t="s">
        <v>584</v>
      </c>
      <c r="M294" s="449"/>
      <c r="N294" s="449"/>
      <c r="O294" s="449">
        <v>1E-3</v>
      </c>
      <c r="P294" s="450"/>
      <c r="Q294" s="449"/>
      <c r="R294" s="456"/>
      <c r="S294" s="452">
        <v>23224.73</v>
      </c>
      <c r="T294" s="452">
        <v>1161.24</v>
      </c>
      <c r="U294" s="423"/>
      <c r="V294" s="424">
        <v>2.08</v>
      </c>
      <c r="W294" s="425">
        <v>-0.99819999999999998</v>
      </c>
      <c r="X294" s="425" t="s">
        <v>834</v>
      </c>
    </row>
    <row r="295" spans="1:24" s="179" customFormat="1" ht="20.100000000000001" customHeight="1">
      <c r="A295" s="65" t="s">
        <v>2407</v>
      </c>
      <c r="B295" s="439" t="s">
        <v>2408</v>
      </c>
      <c r="C295" s="439" t="s">
        <v>2216</v>
      </c>
      <c r="D295" s="439" t="s">
        <v>2397</v>
      </c>
      <c r="E295" s="439" t="s">
        <v>2398</v>
      </c>
      <c r="F295" s="439" t="s">
        <v>2409</v>
      </c>
      <c r="G295" s="412" t="s">
        <v>581</v>
      </c>
      <c r="H295" s="442">
        <v>1</v>
      </c>
      <c r="I295" s="445" t="s">
        <v>833</v>
      </c>
      <c r="J295" s="445" t="s">
        <v>833</v>
      </c>
      <c r="K295" s="446" t="s">
        <v>583</v>
      </c>
      <c r="L295" s="440" t="s">
        <v>584</v>
      </c>
      <c r="M295" s="449"/>
      <c r="N295" s="449"/>
      <c r="O295" s="449">
        <v>1E-3</v>
      </c>
      <c r="P295" s="450"/>
      <c r="Q295" s="449"/>
      <c r="R295" s="456"/>
      <c r="S295" s="452">
        <v>23224.73</v>
      </c>
      <c r="T295" s="452">
        <v>1161.24</v>
      </c>
      <c r="U295" s="423"/>
      <c r="V295" s="424">
        <v>2.08</v>
      </c>
      <c r="W295" s="425">
        <v>-0.99819999999999998</v>
      </c>
      <c r="X295" s="425" t="s">
        <v>834</v>
      </c>
    </row>
    <row r="296" spans="1:24" s="179" customFormat="1" ht="20.100000000000001" customHeight="1">
      <c r="A296" s="65" t="s">
        <v>2410</v>
      </c>
      <c r="B296" s="439" t="s">
        <v>2411</v>
      </c>
      <c r="C296" s="439" t="s">
        <v>2216</v>
      </c>
      <c r="D296" s="439" t="s">
        <v>2397</v>
      </c>
      <c r="E296" s="439" t="s">
        <v>2412</v>
      </c>
      <c r="F296" s="439" t="s">
        <v>2409</v>
      </c>
      <c r="G296" s="412" t="s">
        <v>581</v>
      </c>
      <c r="H296" s="442">
        <v>1</v>
      </c>
      <c r="I296" s="445" t="s">
        <v>833</v>
      </c>
      <c r="J296" s="445" t="s">
        <v>833</v>
      </c>
      <c r="K296" s="446" t="s">
        <v>583</v>
      </c>
      <c r="L296" s="440" t="s">
        <v>584</v>
      </c>
      <c r="M296" s="449"/>
      <c r="N296" s="449"/>
      <c r="O296" s="449">
        <v>1E-3</v>
      </c>
      <c r="P296" s="450"/>
      <c r="Q296" s="449"/>
      <c r="R296" s="456"/>
      <c r="S296" s="452">
        <v>22506.79</v>
      </c>
      <c r="T296" s="452">
        <v>1125.3399999999999</v>
      </c>
      <c r="U296" s="423"/>
      <c r="V296" s="424">
        <v>2.08</v>
      </c>
      <c r="W296" s="425">
        <v>-0.99819999999999998</v>
      </c>
      <c r="X296" s="425" t="s">
        <v>834</v>
      </c>
    </row>
    <row r="297" spans="1:24" s="179" customFormat="1" ht="20.100000000000001" customHeight="1">
      <c r="A297" s="65" t="s">
        <v>2413</v>
      </c>
      <c r="B297" s="439" t="s">
        <v>2414</v>
      </c>
      <c r="C297" s="439" t="s">
        <v>2216</v>
      </c>
      <c r="D297" s="439" t="s">
        <v>2397</v>
      </c>
      <c r="E297" s="439" t="s">
        <v>2412</v>
      </c>
      <c r="F297" s="439" t="s">
        <v>2415</v>
      </c>
      <c r="G297" s="412" t="s">
        <v>581</v>
      </c>
      <c r="H297" s="442">
        <v>1</v>
      </c>
      <c r="I297" s="445" t="s">
        <v>833</v>
      </c>
      <c r="J297" s="445" t="s">
        <v>833</v>
      </c>
      <c r="K297" s="446" t="s">
        <v>583</v>
      </c>
      <c r="L297" s="440" t="s">
        <v>584</v>
      </c>
      <c r="M297" s="449"/>
      <c r="N297" s="449"/>
      <c r="O297" s="449">
        <v>1E-3</v>
      </c>
      <c r="P297" s="450"/>
      <c r="Q297" s="449"/>
      <c r="R297" s="456"/>
      <c r="S297" s="452">
        <v>22506.79</v>
      </c>
      <c r="T297" s="452">
        <v>1125.3399999999999</v>
      </c>
      <c r="U297" s="423"/>
      <c r="V297" s="424">
        <v>2.08</v>
      </c>
      <c r="W297" s="425">
        <v>-0.99819999999999998</v>
      </c>
      <c r="X297" s="425" t="s">
        <v>834</v>
      </c>
    </row>
    <row r="298" spans="1:24" s="179" customFormat="1" ht="20.100000000000001" customHeight="1">
      <c r="A298" s="65" t="s">
        <v>2416</v>
      </c>
      <c r="B298" s="439" t="s">
        <v>2417</v>
      </c>
      <c r="C298" s="439" t="s">
        <v>2216</v>
      </c>
      <c r="D298" s="439" t="s">
        <v>2393</v>
      </c>
      <c r="E298" s="439" t="s">
        <v>2418</v>
      </c>
      <c r="F298" s="439"/>
      <c r="G298" s="412" t="s">
        <v>581</v>
      </c>
      <c r="H298" s="442">
        <v>1</v>
      </c>
      <c r="I298" s="445" t="s">
        <v>833</v>
      </c>
      <c r="J298" s="445" t="s">
        <v>833</v>
      </c>
      <c r="K298" s="446" t="s">
        <v>583</v>
      </c>
      <c r="L298" s="440" t="s">
        <v>584</v>
      </c>
      <c r="M298" s="449"/>
      <c r="N298" s="449"/>
      <c r="O298" s="449">
        <v>1E-3</v>
      </c>
      <c r="P298" s="450"/>
      <c r="Q298" s="449"/>
      <c r="R298" s="456"/>
      <c r="S298" s="452">
        <v>23654.6</v>
      </c>
      <c r="T298" s="452">
        <v>1182.73</v>
      </c>
      <c r="U298" s="423"/>
      <c r="V298" s="424">
        <v>2.08</v>
      </c>
      <c r="W298" s="425">
        <v>-0.99819999999999998</v>
      </c>
      <c r="X298" s="425" t="s">
        <v>834</v>
      </c>
    </row>
    <row r="299" spans="1:24" s="179" customFormat="1" ht="20.100000000000001" customHeight="1">
      <c r="A299" s="65" t="s">
        <v>2419</v>
      </c>
      <c r="B299" s="439" t="s">
        <v>2420</v>
      </c>
      <c r="C299" s="439" t="s">
        <v>2216</v>
      </c>
      <c r="D299" s="439" t="s">
        <v>2421</v>
      </c>
      <c r="E299" s="439" t="s">
        <v>2422</v>
      </c>
      <c r="F299" s="439" t="s">
        <v>2423</v>
      </c>
      <c r="G299" s="412" t="s">
        <v>581</v>
      </c>
      <c r="H299" s="442">
        <v>1</v>
      </c>
      <c r="I299" s="445" t="s">
        <v>833</v>
      </c>
      <c r="J299" s="445" t="s">
        <v>833</v>
      </c>
      <c r="K299" s="446" t="s">
        <v>583</v>
      </c>
      <c r="L299" s="440" t="s">
        <v>584</v>
      </c>
      <c r="M299" s="449"/>
      <c r="N299" s="449"/>
      <c r="O299" s="449">
        <v>1E-3</v>
      </c>
      <c r="P299" s="450"/>
      <c r="Q299" s="449"/>
      <c r="R299" s="456"/>
      <c r="S299" s="452">
        <v>15888.89</v>
      </c>
      <c r="T299" s="452">
        <v>794.44</v>
      </c>
      <c r="U299" s="423"/>
      <c r="V299" s="424">
        <v>2.08</v>
      </c>
      <c r="W299" s="425">
        <v>-0.99739999999999995</v>
      </c>
      <c r="X299" s="425" t="s">
        <v>834</v>
      </c>
    </row>
    <row r="300" spans="1:24" s="179" customFormat="1" ht="20.100000000000001" customHeight="1">
      <c r="A300" s="65" t="s">
        <v>2424</v>
      </c>
      <c r="B300" s="439" t="s">
        <v>2425</v>
      </c>
      <c r="C300" s="439" t="s">
        <v>2216</v>
      </c>
      <c r="D300" s="439" t="s">
        <v>2421</v>
      </c>
      <c r="E300" s="439" t="s">
        <v>2426</v>
      </c>
      <c r="F300" s="439" t="s">
        <v>2427</v>
      </c>
      <c r="G300" s="412" t="s">
        <v>581</v>
      </c>
      <c r="H300" s="442">
        <v>1</v>
      </c>
      <c r="I300" s="445" t="s">
        <v>833</v>
      </c>
      <c r="J300" s="445" t="s">
        <v>833</v>
      </c>
      <c r="K300" s="446" t="s">
        <v>583</v>
      </c>
      <c r="L300" s="440" t="s">
        <v>584</v>
      </c>
      <c r="M300" s="449"/>
      <c r="N300" s="449"/>
      <c r="O300" s="449">
        <v>1E-3</v>
      </c>
      <c r="P300" s="450"/>
      <c r="Q300" s="449"/>
      <c r="R300" s="456"/>
      <c r="S300" s="452">
        <v>5965.81</v>
      </c>
      <c r="T300" s="452">
        <v>298.29000000000002</v>
      </c>
      <c r="U300" s="423"/>
      <c r="V300" s="424">
        <v>2.08</v>
      </c>
      <c r="W300" s="425">
        <v>-0.99299999999999999</v>
      </c>
      <c r="X300" s="425" t="s">
        <v>834</v>
      </c>
    </row>
    <row r="301" spans="1:24" s="179" customFormat="1" ht="20.100000000000001" customHeight="1">
      <c r="A301" s="65" t="s">
        <v>2428</v>
      </c>
      <c r="B301" s="439" t="s">
        <v>2429</v>
      </c>
      <c r="C301" s="439" t="s">
        <v>2216</v>
      </c>
      <c r="D301" s="439" t="s">
        <v>2421</v>
      </c>
      <c r="E301" s="439" t="s">
        <v>2430</v>
      </c>
      <c r="F301" s="439"/>
      <c r="G301" s="412" t="s">
        <v>581</v>
      </c>
      <c r="H301" s="442">
        <v>1</v>
      </c>
      <c r="I301" s="445" t="s">
        <v>833</v>
      </c>
      <c r="J301" s="445" t="s">
        <v>833</v>
      </c>
      <c r="K301" s="446" t="s">
        <v>583</v>
      </c>
      <c r="L301" s="440" t="s">
        <v>584</v>
      </c>
      <c r="M301" s="449"/>
      <c r="N301" s="449"/>
      <c r="O301" s="449">
        <v>1E-3</v>
      </c>
      <c r="P301" s="450"/>
      <c r="Q301" s="449"/>
      <c r="R301" s="456"/>
      <c r="S301" s="452">
        <v>5965.81</v>
      </c>
      <c r="T301" s="452">
        <v>298.29000000000002</v>
      </c>
      <c r="U301" s="423"/>
      <c r="V301" s="424">
        <v>2.08</v>
      </c>
      <c r="W301" s="425">
        <v>-0.99299999999999999</v>
      </c>
      <c r="X301" s="425" t="s">
        <v>834</v>
      </c>
    </row>
    <row r="302" spans="1:24" s="179" customFormat="1" ht="20.100000000000001" customHeight="1">
      <c r="A302" s="65" t="s">
        <v>2431</v>
      </c>
      <c r="B302" s="439" t="s">
        <v>2432</v>
      </c>
      <c r="C302" s="439" t="s">
        <v>2216</v>
      </c>
      <c r="D302" s="439" t="s">
        <v>2421</v>
      </c>
      <c r="E302" s="439" t="s">
        <v>2430</v>
      </c>
      <c r="F302" s="439"/>
      <c r="G302" s="412" t="s">
        <v>581</v>
      </c>
      <c r="H302" s="442">
        <v>1</v>
      </c>
      <c r="I302" s="445" t="s">
        <v>833</v>
      </c>
      <c r="J302" s="445" t="s">
        <v>833</v>
      </c>
      <c r="K302" s="446" t="s">
        <v>583</v>
      </c>
      <c r="L302" s="440" t="s">
        <v>584</v>
      </c>
      <c r="M302" s="449"/>
      <c r="N302" s="449"/>
      <c r="O302" s="449">
        <v>1E-3</v>
      </c>
      <c r="P302" s="450"/>
      <c r="Q302" s="449"/>
      <c r="R302" s="456"/>
      <c r="S302" s="452">
        <v>5965.81</v>
      </c>
      <c r="T302" s="452">
        <v>298.29000000000002</v>
      </c>
      <c r="U302" s="423"/>
      <c r="V302" s="424">
        <v>2.08</v>
      </c>
      <c r="W302" s="425">
        <v>-0.99299999999999999</v>
      </c>
      <c r="X302" s="425" t="s">
        <v>834</v>
      </c>
    </row>
    <row r="303" spans="1:24" s="179" customFormat="1" ht="20.100000000000001" customHeight="1">
      <c r="A303" s="65" t="s">
        <v>2433</v>
      </c>
      <c r="B303" s="439" t="s">
        <v>2434</v>
      </c>
      <c r="C303" s="439" t="s">
        <v>2216</v>
      </c>
      <c r="D303" s="439" t="s">
        <v>2435</v>
      </c>
      <c r="E303" s="439" t="s">
        <v>2436</v>
      </c>
      <c r="F303" s="439"/>
      <c r="G303" s="412" t="s">
        <v>581</v>
      </c>
      <c r="H303" s="442">
        <v>1</v>
      </c>
      <c r="I303" s="445" t="s">
        <v>833</v>
      </c>
      <c r="J303" s="445" t="s">
        <v>833</v>
      </c>
      <c r="K303" s="446" t="s">
        <v>583</v>
      </c>
      <c r="L303" s="440" t="s">
        <v>584</v>
      </c>
      <c r="M303" s="449"/>
      <c r="N303" s="449"/>
      <c r="O303" s="449">
        <v>1E-3</v>
      </c>
      <c r="P303" s="450"/>
      <c r="Q303" s="449"/>
      <c r="R303" s="456"/>
      <c r="S303" s="452">
        <v>7628.21</v>
      </c>
      <c r="T303" s="452">
        <v>381.41</v>
      </c>
      <c r="U303" s="423"/>
      <c r="V303" s="424">
        <v>2.08</v>
      </c>
      <c r="W303" s="425">
        <v>-0.99450000000000005</v>
      </c>
      <c r="X303" s="425" t="s">
        <v>834</v>
      </c>
    </row>
    <row r="304" spans="1:24" s="179" customFormat="1" ht="20.100000000000001" customHeight="1">
      <c r="A304" s="65" t="s">
        <v>2437</v>
      </c>
      <c r="B304" s="439" t="s">
        <v>2438</v>
      </c>
      <c r="C304" s="439" t="s">
        <v>2216</v>
      </c>
      <c r="D304" s="439" t="s">
        <v>2439</v>
      </c>
      <c r="E304" s="439" t="s">
        <v>2440</v>
      </c>
      <c r="F304" s="439" t="s">
        <v>2441</v>
      </c>
      <c r="G304" s="412" t="s">
        <v>581</v>
      </c>
      <c r="H304" s="442">
        <v>1</v>
      </c>
      <c r="I304" s="445" t="s">
        <v>833</v>
      </c>
      <c r="J304" s="445" t="s">
        <v>833</v>
      </c>
      <c r="K304" s="446" t="s">
        <v>583</v>
      </c>
      <c r="L304" s="440" t="s">
        <v>584</v>
      </c>
      <c r="M304" s="449"/>
      <c r="N304" s="449"/>
      <c r="O304" s="449">
        <v>1E-3</v>
      </c>
      <c r="P304" s="450"/>
      <c r="Q304" s="449"/>
      <c r="R304" s="456"/>
      <c r="S304" s="452">
        <v>15256.41</v>
      </c>
      <c r="T304" s="452">
        <v>762.82</v>
      </c>
      <c r="U304" s="423"/>
      <c r="V304" s="424">
        <v>2.08</v>
      </c>
      <c r="W304" s="425">
        <v>-0.99729999999999996</v>
      </c>
      <c r="X304" s="425" t="s">
        <v>834</v>
      </c>
    </row>
    <row r="305" spans="1:24" s="179" customFormat="1" ht="20.100000000000001" customHeight="1">
      <c r="A305" s="65" t="s">
        <v>2442</v>
      </c>
      <c r="B305" s="439" t="s">
        <v>2443</v>
      </c>
      <c r="C305" s="439" t="s">
        <v>2216</v>
      </c>
      <c r="D305" s="439" t="s">
        <v>2435</v>
      </c>
      <c r="E305" s="439" t="s">
        <v>2444</v>
      </c>
      <c r="F305" s="439" t="s">
        <v>2441</v>
      </c>
      <c r="G305" s="412" t="s">
        <v>581</v>
      </c>
      <c r="H305" s="442">
        <v>1</v>
      </c>
      <c r="I305" s="445" t="s">
        <v>833</v>
      </c>
      <c r="J305" s="445" t="s">
        <v>833</v>
      </c>
      <c r="K305" s="446" t="s">
        <v>583</v>
      </c>
      <c r="L305" s="440" t="s">
        <v>584</v>
      </c>
      <c r="M305" s="449"/>
      <c r="N305" s="449"/>
      <c r="O305" s="449">
        <v>1E-3</v>
      </c>
      <c r="P305" s="450"/>
      <c r="Q305" s="449"/>
      <c r="R305" s="456"/>
      <c r="S305" s="452">
        <v>13282.05</v>
      </c>
      <c r="T305" s="452">
        <v>664.1</v>
      </c>
      <c r="U305" s="423"/>
      <c r="V305" s="424">
        <v>2.08</v>
      </c>
      <c r="W305" s="425">
        <v>-0.99690000000000001</v>
      </c>
      <c r="X305" s="425" t="s">
        <v>834</v>
      </c>
    </row>
    <row r="306" spans="1:24" s="179" customFormat="1" ht="20.100000000000001" customHeight="1">
      <c r="A306" s="65" t="s">
        <v>2445</v>
      </c>
      <c r="B306" s="439" t="s">
        <v>2446</v>
      </c>
      <c r="C306" s="439" t="s">
        <v>2216</v>
      </c>
      <c r="D306" s="439" t="s">
        <v>2439</v>
      </c>
      <c r="E306" s="439" t="s">
        <v>2447</v>
      </c>
      <c r="F306" s="439" t="s">
        <v>2448</v>
      </c>
      <c r="G306" s="412" t="s">
        <v>581</v>
      </c>
      <c r="H306" s="442">
        <v>1</v>
      </c>
      <c r="I306" s="445" t="s">
        <v>833</v>
      </c>
      <c r="J306" s="445" t="s">
        <v>833</v>
      </c>
      <c r="K306" s="446" t="s">
        <v>583</v>
      </c>
      <c r="L306" s="440" t="s">
        <v>584</v>
      </c>
      <c r="M306" s="449"/>
      <c r="N306" s="449"/>
      <c r="O306" s="449">
        <v>1E-3</v>
      </c>
      <c r="P306" s="450"/>
      <c r="Q306" s="449"/>
      <c r="R306" s="456"/>
      <c r="S306" s="452">
        <v>13461.54</v>
      </c>
      <c r="T306" s="452">
        <v>673.08</v>
      </c>
      <c r="U306" s="423"/>
      <c r="V306" s="424">
        <v>2.08</v>
      </c>
      <c r="W306" s="425">
        <v>-0.99690000000000001</v>
      </c>
      <c r="X306" s="425" t="s">
        <v>834</v>
      </c>
    </row>
    <row r="307" spans="1:24" s="179" customFormat="1" ht="20.100000000000001" customHeight="1">
      <c r="A307" s="65" t="s">
        <v>2449</v>
      </c>
      <c r="B307" s="439" t="s">
        <v>2450</v>
      </c>
      <c r="C307" s="439" t="s">
        <v>2216</v>
      </c>
      <c r="D307" s="439" t="s">
        <v>2451</v>
      </c>
      <c r="E307" s="439" t="s">
        <v>2452</v>
      </c>
      <c r="F307" s="439" t="s">
        <v>2159</v>
      </c>
      <c r="G307" s="412" t="s">
        <v>581</v>
      </c>
      <c r="H307" s="442">
        <v>1</v>
      </c>
      <c r="I307" s="445" t="s">
        <v>833</v>
      </c>
      <c r="J307" s="445" t="s">
        <v>833</v>
      </c>
      <c r="K307" s="446" t="s">
        <v>583</v>
      </c>
      <c r="L307" s="440" t="s">
        <v>584</v>
      </c>
      <c r="M307" s="449"/>
      <c r="N307" s="449"/>
      <c r="O307" s="449">
        <v>1E-3</v>
      </c>
      <c r="P307" s="450"/>
      <c r="Q307" s="449"/>
      <c r="R307" s="456"/>
      <c r="S307" s="452">
        <v>16239.32</v>
      </c>
      <c r="T307" s="452">
        <v>811.97</v>
      </c>
      <c r="U307" s="423"/>
      <c r="V307" s="424">
        <v>2.08</v>
      </c>
      <c r="W307" s="425">
        <v>-0.99739999999999995</v>
      </c>
      <c r="X307" s="425" t="s">
        <v>834</v>
      </c>
    </row>
    <row r="308" spans="1:24" s="179" customFormat="1" ht="20.100000000000001" customHeight="1">
      <c r="A308" s="65" t="s">
        <v>2453</v>
      </c>
      <c r="B308" s="439" t="s">
        <v>2454</v>
      </c>
      <c r="C308" s="439" t="s">
        <v>2216</v>
      </c>
      <c r="D308" s="439" t="s">
        <v>2451</v>
      </c>
      <c r="E308" s="439" t="s">
        <v>2452</v>
      </c>
      <c r="F308" s="439"/>
      <c r="G308" s="412" t="s">
        <v>581</v>
      </c>
      <c r="H308" s="442">
        <v>1</v>
      </c>
      <c r="I308" s="445" t="s">
        <v>833</v>
      </c>
      <c r="J308" s="445" t="s">
        <v>833</v>
      </c>
      <c r="K308" s="446" t="s">
        <v>583</v>
      </c>
      <c r="L308" s="440" t="s">
        <v>584</v>
      </c>
      <c r="M308" s="449"/>
      <c r="N308" s="449"/>
      <c r="O308" s="449">
        <v>1E-3</v>
      </c>
      <c r="P308" s="450"/>
      <c r="Q308" s="449"/>
      <c r="R308" s="456"/>
      <c r="S308" s="452">
        <v>16239.32</v>
      </c>
      <c r="T308" s="452">
        <v>811.97</v>
      </c>
      <c r="U308" s="423"/>
      <c r="V308" s="424">
        <v>2.08</v>
      </c>
      <c r="W308" s="425">
        <v>-0.99739999999999995</v>
      </c>
      <c r="X308" s="425" t="s">
        <v>834</v>
      </c>
    </row>
    <row r="309" spans="1:24" s="179" customFormat="1" ht="20.100000000000001" customHeight="1">
      <c r="A309" s="65" t="s">
        <v>2455</v>
      </c>
      <c r="B309" s="439" t="s">
        <v>2456</v>
      </c>
      <c r="C309" s="439" t="s">
        <v>2291</v>
      </c>
      <c r="D309" s="439" t="s">
        <v>2457</v>
      </c>
      <c r="E309" s="439" t="s">
        <v>2458</v>
      </c>
      <c r="F309" s="439" t="s">
        <v>1958</v>
      </c>
      <c r="G309" s="412" t="s">
        <v>581</v>
      </c>
      <c r="H309" s="442">
        <v>1</v>
      </c>
      <c r="I309" s="445" t="s">
        <v>2459</v>
      </c>
      <c r="J309" s="445" t="s">
        <v>2459</v>
      </c>
      <c r="K309" s="446" t="s">
        <v>583</v>
      </c>
      <c r="L309" s="440" t="s">
        <v>2052</v>
      </c>
      <c r="M309" s="449"/>
      <c r="N309" s="449"/>
      <c r="O309" s="449">
        <v>1E-3</v>
      </c>
      <c r="P309" s="450"/>
      <c r="Q309" s="449"/>
      <c r="R309" s="456"/>
      <c r="S309" s="452">
        <v>105384.62</v>
      </c>
      <c r="T309" s="452">
        <v>5269.23</v>
      </c>
      <c r="U309" s="423"/>
      <c r="V309" s="424">
        <v>2.08</v>
      </c>
      <c r="W309" s="425">
        <v>-0.99960000000000004</v>
      </c>
      <c r="X309" s="425" t="s">
        <v>1885</v>
      </c>
    </row>
    <row r="310" spans="1:24" s="179" customFormat="1" ht="20.100000000000001" customHeight="1">
      <c r="A310" s="65" t="s">
        <v>2460</v>
      </c>
      <c r="B310" s="439" t="s">
        <v>2461</v>
      </c>
      <c r="C310" s="439" t="s">
        <v>2291</v>
      </c>
      <c r="D310" s="439" t="s">
        <v>2457</v>
      </c>
      <c r="E310" s="439" t="s">
        <v>2458</v>
      </c>
      <c r="F310" s="439" t="s">
        <v>1958</v>
      </c>
      <c r="G310" s="412" t="s">
        <v>581</v>
      </c>
      <c r="H310" s="442">
        <v>1</v>
      </c>
      <c r="I310" s="445" t="s">
        <v>2459</v>
      </c>
      <c r="J310" s="445" t="s">
        <v>2459</v>
      </c>
      <c r="K310" s="446" t="s">
        <v>583</v>
      </c>
      <c r="L310" s="440" t="s">
        <v>2052</v>
      </c>
      <c r="M310" s="449"/>
      <c r="N310" s="449"/>
      <c r="O310" s="449">
        <v>1E-3</v>
      </c>
      <c r="P310" s="450"/>
      <c r="Q310" s="449"/>
      <c r="R310" s="456"/>
      <c r="S310" s="452">
        <v>105384.62</v>
      </c>
      <c r="T310" s="452">
        <v>5269.23</v>
      </c>
      <c r="U310" s="423"/>
      <c r="V310" s="424">
        <v>2.08</v>
      </c>
      <c r="W310" s="425">
        <v>-0.99960000000000004</v>
      </c>
      <c r="X310" s="425" t="s">
        <v>1885</v>
      </c>
    </row>
    <row r="311" spans="1:24" s="179" customFormat="1" ht="20.100000000000001" customHeight="1">
      <c r="A311" s="65" t="s">
        <v>2462</v>
      </c>
      <c r="B311" s="439" t="s">
        <v>2463</v>
      </c>
      <c r="C311" s="439" t="s">
        <v>2291</v>
      </c>
      <c r="D311" s="439" t="s">
        <v>2457</v>
      </c>
      <c r="E311" s="439" t="s">
        <v>2458</v>
      </c>
      <c r="F311" s="439" t="s">
        <v>2464</v>
      </c>
      <c r="G311" s="412" t="s">
        <v>581</v>
      </c>
      <c r="H311" s="442">
        <v>1</v>
      </c>
      <c r="I311" s="445" t="s">
        <v>2465</v>
      </c>
      <c r="J311" s="445" t="s">
        <v>2465</v>
      </c>
      <c r="K311" s="446" t="s">
        <v>583</v>
      </c>
      <c r="L311" s="440" t="s">
        <v>2052</v>
      </c>
      <c r="M311" s="449"/>
      <c r="N311" s="449"/>
      <c r="O311" s="449">
        <v>1E-3</v>
      </c>
      <c r="P311" s="450"/>
      <c r="Q311" s="449"/>
      <c r="R311" s="456"/>
      <c r="S311" s="452">
        <v>177777.75</v>
      </c>
      <c r="T311" s="452">
        <v>8888.89</v>
      </c>
      <c r="U311" s="423"/>
      <c r="V311" s="424">
        <v>2.08</v>
      </c>
      <c r="W311" s="425">
        <v>-0.99980000000000002</v>
      </c>
      <c r="X311" s="425" t="s">
        <v>1885</v>
      </c>
    </row>
    <row r="312" spans="1:24" s="179" customFormat="1" ht="20.100000000000001" customHeight="1">
      <c r="A312" s="65" t="s">
        <v>2466</v>
      </c>
      <c r="B312" s="439" t="s">
        <v>2467</v>
      </c>
      <c r="C312" s="439" t="s">
        <v>2286</v>
      </c>
      <c r="D312" s="439" t="s">
        <v>2468</v>
      </c>
      <c r="E312" s="439" t="s">
        <v>2469</v>
      </c>
      <c r="F312" s="439" t="s">
        <v>2464</v>
      </c>
      <c r="G312" s="412" t="s">
        <v>581</v>
      </c>
      <c r="H312" s="442">
        <v>1</v>
      </c>
      <c r="I312" s="445" t="s">
        <v>2470</v>
      </c>
      <c r="J312" s="445" t="s">
        <v>2470</v>
      </c>
      <c r="K312" s="446" t="s">
        <v>583</v>
      </c>
      <c r="L312" s="440" t="s">
        <v>1884</v>
      </c>
      <c r="M312" s="449"/>
      <c r="N312" s="449"/>
      <c r="O312" s="449">
        <v>1E-3</v>
      </c>
      <c r="P312" s="450"/>
      <c r="Q312" s="449"/>
      <c r="R312" s="456"/>
      <c r="S312" s="452">
        <v>66666.67</v>
      </c>
      <c r="T312" s="452">
        <v>3333.33</v>
      </c>
      <c r="U312" s="423"/>
      <c r="V312" s="424">
        <v>2.08</v>
      </c>
      <c r="W312" s="425">
        <v>-0.99939999999999996</v>
      </c>
      <c r="X312" s="425" t="s">
        <v>1885</v>
      </c>
    </row>
    <row r="313" spans="1:24" s="179" customFormat="1" ht="20.100000000000001" customHeight="1">
      <c r="A313" s="65" t="s">
        <v>2471</v>
      </c>
      <c r="B313" s="439" t="s">
        <v>2472</v>
      </c>
      <c r="C313" s="439" t="s">
        <v>2286</v>
      </c>
      <c r="D313" s="439" t="s">
        <v>2473</v>
      </c>
      <c r="E313" s="439" t="s">
        <v>2474</v>
      </c>
      <c r="F313" s="439" t="s">
        <v>2464</v>
      </c>
      <c r="G313" s="412" t="s">
        <v>581</v>
      </c>
      <c r="H313" s="442">
        <v>1</v>
      </c>
      <c r="I313" s="445" t="s">
        <v>2475</v>
      </c>
      <c r="J313" s="445" t="s">
        <v>2475</v>
      </c>
      <c r="K313" s="446" t="s">
        <v>583</v>
      </c>
      <c r="L313" s="440" t="s">
        <v>2140</v>
      </c>
      <c r="M313" s="449"/>
      <c r="N313" s="449"/>
      <c r="O313" s="449">
        <v>1E-3</v>
      </c>
      <c r="P313" s="450"/>
      <c r="Q313" s="449"/>
      <c r="R313" s="456"/>
      <c r="S313" s="452">
        <v>8547.01</v>
      </c>
      <c r="T313" s="452">
        <v>1949.77</v>
      </c>
      <c r="U313" s="423"/>
      <c r="V313" s="424">
        <v>2.08</v>
      </c>
      <c r="W313" s="425">
        <v>-0.99890000000000001</v>
      </c>
      <c r="X313" s="425" t="s">
        <v>2476</v>
      </c>
    </row>
    <row r="314" spans="1:24" s="179" customFormat="1" ht="20.100000000000001" customHeight="1">
      <c r="A314" s="65" t="s">
        <v>2477</v>
      </c>
      <c r="B314" s="439" t="s">
        <v>2478</v>
      </c>
      <c r="C314" s="439" t="s">
        <v>2216</v>
      </c>
      <c r="D314" s="439" t="s">
        <v>2479</v>
      </c>
      <c r="E314" s="439" t="s">
        <v>2480</v>
      </c>
      <c r="F314" s="439" t="s">
        <v>2464</v>
      </c>
      <c r="G314" s="412" t="s">
        <v>581</v>
      </c>
      <c r="H314" s="442">
        <v>1</v>
      </c>
      <c r="I314" s="445" t="s">
        <v>2475</v>
      </c>
      <c r="J314" s="445" t="s">
        <v>2475</v>
      </c>
      <c r="K314" s="446" t="s">
        <v>583</v>
      </c>
      <c r="L314" s="440" t="s">
        <v>2140</v>
      </c>
      <c r="M314" s="449"/>
      <c r="N314" s="449"/>
      <c r="O314" s="449">
        <v>1E-3</v>
      </c>
      <c r="P314" s="450"/>
      <c r="Q314" s="449"/>
      <c r="R314" s="456"/>
      <c r="S314" s="452">
        <v>1162.3900000000001</v>
      </c>
      <c r="T314" s="452">
        <v>265.20999999999998</v>
      </c>
      <c r="U314" s="423"/>
      <c r="V314" s="424">
        <v>2.08</v>
      </c>
      <c r="W314" s="425">
        <v>-0.99219999999999997</v>
      </c>
      <c r="X314" s="425" t="s">
        <v>2481</v>
      </c>
    </row>
    <row r="315" spans="1:24" s="179" customFormat="1" ht="20.100000000000001" customHeight="1">
      <c r="A315" s="65" t="s">
        <v>2482</v>
      </c>
      <c r="B315" s="439" t="s">
        <v>2483</v>
      </c>
      <c r="C315" s="439" t="s">
        <v>2216</v>
      </c>
      <c r="D315" s="439" t="s">
        <v>2479</v>
      </c>
      <c r="E315" s="439" t="s">
        <v>2480</v>
      </c>
      <c r="F315" s="439" t="s">
        <v>2464</v>
      </c>
      <c r="G315" s="412" t="s">
        <v>581</v>
      </c>
      <c r="H315" s="442">
        <v>1</v>
      </c>
      <c r="I315" s="445" t="s">
        <v>2475</v>
      </c>
      <c r="J315" s="445" t="s">
        <v>2475</v>
      </c>
      <c r="K315" s="446" t="s">
        <v>583</v>
      </c>
      <c r="L315" s="440" t="s">
        <v>2140</v>
      </c>
      <c r="M315" s="449"/>
      <c r="N315" s="449"/>
      <c r="O315" s="449">
        <v>1E-3</v>
      </c>
      <c r="P315" s="450"/>
      <c r="Q315" s="449"/>
      <c r="R315" s="456"/>
      <c r="S315" s="452">
        <v>1162.4000000000001</v>
      </c>
      <c r="T315" s="452">
        <v>265.20999999999998</v>
      </c>
      <c r="U315" s="423"/>
      <c r="V315" s="424">
        <v>2.08</v>
      </c>
      <c r="W315" s="425">
        <v>-0.99219999999999997</v>
      </c>
      <c r="X315" s="425" t="s">
        <v>2476</v>
      </c>
    </row>
    <row r="316" spans="1:24" s="179" customFormat="1" ht="20.100000000000001" customHeight="1">
      <c r="A316" s="65" t="s">
        <v>2484</v>
      </c>
      <c r="B316" s="439" t="s">
        <v>2485</v>
      </c>
      <c r="C316" s="439" t="s">
        <v>2216</v>
      </c>
      <c r="D316" s="439" t="s">
        <v>2486</v>
      </c>
      <c r="E316" s="439" t="s">
        <v>2487</v>
      </c>
      <c r="F316" s="439" t="s">
        <v>2464</v>
      </c>
      <c r="G316" s="412" t="s">
        <v>581</v>
      </c>
      <c r="H316" s="442">
        <v>1</v>
      </c>
      <c r="I316" s="445" t="s">
        <v>2475</v>
      </c>
      <c r="J316" s="445" t="s">
        <v>2475</v>
      </c>
      <c r="K316" s="446" t="s">
        <v>583</v>
      </c>
      <c r="L316" s="440" t="s">
        <v>2140</v>
      </c>
      <c r="M316" s="449"/>
      <c r="N316" s="449"/>
      <c r="O316" s="449">
        <v>1E-3</v>
      </c>
      <c r="P316" s="450"/>
      <c r="Q316" s="449"/>
      <c r="R316" s="456"/>
      <c r="S316" s="452">
        <v>1068.3800000000001</v>
      </c>
      <c r="T316" s="452">
        <v>550.44000000000005</v>
      </c>
      <c r="U316" s="423"/>
      <c r="V316" s="424">
        <v>2.08</v>
      </c>
      <c r="W316" s="425">
        <v>-0.99619999999999997</v>
      </c>
      <c r="X316" s="425" t="s">
        <v>2476</v>
      </c>
    </row>
    <row r="317" spans="1:24" s="179" customFormat="1" ht="20.100000000000001" customHeight="1">
      <c r="A317" s="65" t="s">
        <v>2488</v>
      </c>
      <c r="B317" s="439" t="s">
        <v>2489</v>
      </c>
      <c r="C317" s="439" t="s">
        <v>2216</v>
      </c>
      <c r="D317" s="439" t="s">
        <v>2490</v>
      </c>
      <c r="E317" s="439" t="s">
        <v>2491</v>
      </c>
      <c r="F317" s="439" t="s">
        <v>2464</v>
      </c>
      <c r="G317" s="412" t="s">
        <v>581</v>
      </c>
      <c r="H317" s="442">
        <v>1</v>
      </c>
      <c r="I317" s="445" t="s">
        <v>866</v>
      </c>
      <c r="J317" s="445" t="s">
        <v>866</v>
      </c>
      <c r="K317" s="446" t="s">
        <v>583</v>
      </c>
      <c r="L317" s="440" t="s">
        <v>584</v>
      </c>
      <c r="M317" s="449"/>
      <c r="N317" s="449"/>
      <c r="O317" s="449">
        <v>1E-3</v>
      </c>
      <c r="P317" s="450"/>
      <c r="Q317" s="449"/>
      <c r="R317" s="456"/>
      <c r="S317" s="452">
        <v>20769.23</v>
      </c>
      <c r="T317" s="452">
        <v>5971.07</v>
      </c>
      <c r="U317" s="423"/>
      <c r="V317" s="424">
        <v>2.08</v>
      </c>
      <c r="W317" s="425">
        <v>-0.99970000000000003</v>
      </c>
      <c r="X317" s="425" t="s">
        <v>790</v>
      </c>
    </row>
    <row r="318" spans="1:24" s="179" customFormat="1" ht="20.100000000000001" customHeight="1">
      <c r="A318" s="65" t="s">
        <v>2492</v>
      </c>
      <c r="B318" s="439" t="s">
        <v>2493</v>
      </c>
      <c r="C318" s="439" t="s">
        <v>2216</v>
      </c>
      <c r="D318" s="439" t="s">
        <v>2494</v>
      </c>
      <c r="E318" s="439" t="s">
        <v>2495</v>
      </c>
      <c r="F318" s="439" t="s">
        <v>2464</v>
      </c>
      <c r="G318" s="412" t="s">
        <v>581</v>
      </c>
      <c r="H318" s="442">
        <v>1</v>
      </c>
      <c r="I318" s="445" t="s">
        <v>866</v>
      </c>
      <c r="J318" s="445" t="s">
        <v>866</v>
      </c>
      <c r="K318" s="446" t="s">
        <v>583</v>
      </c>
      <c r="L318" s="440" t="s">
        <v>584</v>
      </c>
      <c r="M318" s="449"/>
      <c r="N318" s="449"/>
      <c r="O318" s="449">
        <v>1E-3</v>
      </c>
      <c r="P318" s="450"/>
      <c r="Q318" s="449"/>
      <c r="R318" s="456"/>
      <c r="S318" s="452">
        <v>97008.55</v>
      </c>
      <c r="T318" s="452">
        <v>27889.99</v>
      </c>
      <c r="U318" s="423"/>
      <c r="V318" s="424">
        <v>2.08</v>
      </c>
      <c r="W318" s="425">
        <v>-0.99990000000000001</v>
      </c>
      <c r="X318" s="425" t="s">
        <v>790</v>
      </c>
    </row>
    <row r="319" spans="1:24" s="179" customFormat="1" ht="20.100000000000001" customHeight="1">
      <c r="A319" s="65" t="s">
        <v>2496</v>
      </c>
      <c r="B319" s="439" t="s">
        <v>2497</v>
      </c>
      <c r="C319" s="439" t="s">
        <v>2286</v>
      </c>
      <c r="D319" s="439" t="s">
        <v>2498</v>
      </c>
      <c r="E319" s="439" t="s">
        <v>2499</v>
      </c>
      <c r="F319" s="439" t="s">
        <v>2464</v>
      </c>
      <c r="G319" s="412" t="s">
        <v>581</v>
      </c>
      <c r="H319" s="442">
        <v>1</v>
      </c>
      <c r="I319" s="445" t="s">
        <v>1067</v>
      </c>
      <c r="J319" s="445" t="s">
        <v>1067</v>
      </c>
      <c r="K319" s="446" t="s">
        <v>583</v>
      </c>
      <c r="L319" s="440" t="s">
        <v>1142</v>
      </c>
      <c r="M319" s="449"/>
      <c r="N319" s="449"/>
      <c r="O319" s="449">
        <v>1E-3</v>
      </c>
      <c r="P319" s="450"/>
      <c r="Q319" s="449"/>
      <c r="R319" s="456"/>
      <c r="S319" s="452">
        <v>16316.29</v>
      </c>
      <c r="T319" s="452">
        <v>5197.37</v>
      </c>
      <c r="U319" s="423"/>
      <c r="V319" s="424">
        <v>2.08</v>
      </c>
      <c r="W319" s="425">
        <v>-0.99960000000000004</v>
      </c>
      <c r="X319" s="425" t="s">
        <v>2500</v>
      </c>
    </row>
    <row r="320" spans="1:24" s="179" customFormat="1" ht="20.100000000000001" customHeight="1">
      <c r="A320" s="65" t="s">
        <v>2501</v>
      </c>
      <c r="B320" s="439" t="s">
        <v>2502</v>
      </c>
      <c r="C320" s="439" t="s">
        <v>2239</v>
      </c>
      <c r="D320" s="439" t="s">
        <v>2316</v>
      </c>
      <c r="E320" s="439" t="s">
        <v>2503</v>
      </c>
      <c r="F320" s="439" t="s">
        <v>2504</v>
      </c>
      <c r="G320" s="412" t="s">
        <v>581</v>
      </c>
      <c r="H320" s="442">
        <v>1</v>
      </c>
      <c r="I320" s="445" t="s">
        <v>2505</v>
      </c>
      <c r="J320" s="445" t="s">
        <v>2505</v>
      </c>
      <c r="K320" s="446" t="s">
        <v>583</v>
      </c>
      <c r="L320" s="440" t="s">
        <v>1005</v>
      </c>
      <c r="M320" s="447"/>
      <c r="N320" s="447"/>
      <c r="O320" s="447">
        <v>15</v>
      </c>
      <c r="P320" s="448"/>
      <c r="Q320" s="447"/>
      <c r="R320" s="451"/>
      <c r="S320" s="452">
        <v>298167.33</v>
      </c>
      <c r="T320" s="452">
        <v>102512.9</v>
      </c>
      <c r="U320" s="423"/>
      <c r="V320" s="424">
        <v>31125</v>
      </c>
      <c r="W320" s="425">
        <v>-0.69640000000000002</v>
      </c>
      <c r="X320" s="425" t="s">
        <v>2506</v>
      </c>
    </row>
    <row r="321" spans="1:24" s="179" customFormat="1" ht="20.100000000000001" customHeight="1">
      <c r="A321" s="65" t="s">
        <v>2507</v>
      </c>
      <c r="B321" s="439" t="s">
        <v>2508</v>
      </c>
      <c r="C321" s="439" t="s">
        <v>2239</v>
      </c>
      <c r="D321" s="439" t="s">
        <v>2509</v>
      </c>
      <c r="E321" s="439" t="s">
        <v>2510</v>
      </c>
      <c r="F321" s="439"/>
      <c r="G321" s="412" t="s">
        <v>581</v>
      </c>
      <c r="H321" s="442">
        <v>1</v>
      </c>
      <c r="I321" s="445" t="s">
        <v>2511</v>
      </c>
      <c r="J321" s="445" t="s">
        <v>2511</v>
      </c>
      <c r="K321" s="446" t="s">
        <v>583</v>
      </c>
      <c r="L321" s="440" t="s">
        <v>1005</v>
      </c>
      <c r="M321" s="447"/>
      <c r="N321" s="447"/>
      <c r="O321" s="447">
        <v>6</v>
      </c>
      <c r="P321" s="448"/>
      <c r="Q321" s="447"/>
      <c r="R321" s="451"/>
      <c r="S321" s="452">
        <v>260618.29</v>
      </c>
      <c r="T321" s="452">
        <v>172150.89</v>
      </c>
      <c r="U321" s="423"/>
      <c r="V321" s="424">
        <v>12450</v>
      </c>
      <c r="W321" s="425">
        <v>-0.92769999999999997</v>
      </c>
      <c r="X321" s="425" t="s">
        <v>2512</v>
      </c>
    </row>
    <row r="322" spans="1:24" s="179" customFormat="1" ht="20.100000000000001" customHeight="1">
      <c r="A322" s="65" t="s">
        <v>2513</v>
      </c>
      <c r="B322" s="439" t="s">
        <v>2514</v>
      </c>
      <c r="C322" s="439" t="s">
        <v>2216</v>
      </c>
      <c r="D322" s="439" t="s">
        <v>2515</v>
      </c>
      <c r="E322" s="439" t="s">
        <v>2516</v>
      </c>
      <c r="F322" s="439" t="s">
        <v>2517</v>
      </c>
      <c r="G322" s="412" t="s">
        <v>581</v>
      </c>
      <c r="H322" s="442">
        <v>1</v>
      </c>
      <c r="I322" s="445" t="s">
        <v>833</v>
      </c>
      <c r="J322" s="445" t="s">
        <v>833</v>
      </c>
      <c r="K322" s="446" t="s">
        <v>583</v>
      </c>
      <c r="L322" s="440" t="s">
        <v>584</v>
      </c>
      <c r="M322" s="449"/>
      <c r="N322" s="449"/>
      <c r="O322" s="449">
        <v>1E-3</v>
      </c>
      <c r="P322" s="450"/>
      <c r="Q322" s="449"/>
      <c r="R322" s="456"/>
      <c r="S322" s="452">
        <v>335085.46999999997</v>
      </c>
      <c r="T322" s="452">
        <v>16754.27</v>
      </c>
      <c r="U322" s="423"/>
      <c r="V322" s="424">
        <v>2.08</v>
      </c>
      <c r="W322" s="425">
        <v>-0.99990000000000001</v>
      </c>
      <c r="X322" s="425" t="s">
        <v>834</v>
      </c>
    </row>
    <row r="323" spans="1:24" s="179" customFormat="1" ht="20.100000000000001" customHeight="1">
      <c r="A323" s="65" t="s">
        <v>2518</v>
      </c>
      <c r="B323" s="464" t="s">
        <v>2519</v>
      </c>
      <c r="C323" s="464" t="s">
        <v>1758</v>
      </c>
      <c r="D323" s="464" t="s">
        <v>2042</v>
      </c>
      <c r="E323" s="464" t="s">
        <v>2520</v>
      </c>
      <c r="F323" s="439">
        <v>0</v>
      </c>
      <c r="G323" s="412" t="s">
        <v>581</v>
      </c>
      <c r="H323" s="442">
        <v>1</v>
      </c>
      <c r="I323" s="471">
        <v>35125</v>
      </c>
      <c r="J323" s="471">
        <v>35125</v>
      </c>
      <c r="K323" s="446" t="s">
        <v>583</v>
      </c>
      <c r="L323" s="440" t="s">
        <v>2066</v>
      </c>
      <c r="M323" s="447"/>
      <c r="N323" s="447"/>
      <c r="O323" s="447"/>
      <c r="P323" s="448"/>
      <c r="Q323" s="447"/>
      <c r="R323" s="451"/>
      <c r="S323" s="452">
        <v>4273.5</v>
      </c>
      <c r="T323" s="452">
        <v>213.68</v>
      </c>
      <c r="U323" s="423"/>
      <c r="V323" s="424">
        <v>100</v>
      </c>
      <c r="W323" s="425">
        <v>-0.53200000000000003</v>
      </c>
      <c r="X323" s="453" t="s">
        <v>2521</v>
      </c>
    </row>
    <row r="324" spans="1:24" s="179" customFormat="1" ht="20.100000000000001" customHeight="1">
      <c r="A324" s="65" t="s">
        <v>2522</v>
      </c>
      <c r="B324" s="464" t="s">
        <v>2523</v>
      </c>
      <c r="C324" s="464" t="s">
        <v>1747</v>
      </c>
      <c r="D324" s="464" t="s">
        <v>2099</v>
      </c>
      <c r="E324" s="464" t="s">
        <v>2524</v>
      </c>
      <c r="F324" s="439">
        <v>0</v>
      </c>
      <c r="G324" s="412" t="s">
        <v>581</v>
      </c>
      <c r="H324" s="442">
        <v>1</v>
      </c>
      <c r="I324" s="471">
        <v>39114</v>
      </c>
      <c r="J324" s="471">
        <v>39114</v>
      </c>
      <c r="K324" s="446" t="s">
        <v>583</v>
      </c>
      <c r="L324" s="440" t="s">
        <v>2066</v>
      </c>
      <c r="M324" s="447"/>
      <c r="N324" s="447"/>
      <c r="O324" s="447"/>
      <c r="P324" s="448"/>
      <c r="Q324" s="447"/>
      <c r="R324" s="451"/>
      <c r="S324" s="452">
        <v>4815.53</v>
      </c>
      <c r="T324" s="452">
        <v>240.78</v>
      </c>
      <c r="U324" s="423"/>
      <c r="V324" s="424">
        <v>300</v>
      </c>
      <c r="W324" s="425">
        <v>0.246</v>
      </c>
      <c r="X324" s="453" t="s">
        <v>2130</v>
      </c>
    </row>
    <row r="325" spans="1:24" s="179" customFormat="1" ht="20.100000000000001" customHeight="1">
      <c r="A325" s="65" t="s">
        <v>2525</v>
      </c>
      <c r="B325" s="464" t="s">
        <v>2526</v>
      </c>
      <c r="C325" s="464" t="s">
        <v>896</v>
      </c>
      <c r="D325" s="464" t="s">
        <v>2527</v>
      </c>
      <c r="E325" s="464" t="s">
        <v>2528</v>
      </c>
      <c r="F325" s="439">
        <v>0</v>
      </c>
      <c r="G325" s="412" t="s">
        <v>581</v>
      </c>
      <c r="H325" s="442">
        <v>1</v>
      </c>
      <c r="I325" s="471">
        <v>35125</v>
      </c>
      <c r="J325" s="471">
        <v>35125</v>
      </c>
      <c r="K325" s="446" t="s">
        <v>583</v>
      </c>
      <c r="L325" s="440" t="s">
        <v>725</v>
      </c>
      <c r="M325" s="447"/>
      <c r="N325" s="447"/>
      <c r="O325" s="447">
        <v>15</v>
      </c>
      <c r="P325" s="448"/>
      <c r="Q325" s="447"/>
      <c r="R325" s="451"/>
      <c r="S325" s="452">
        <v>638713.77</v>
      </c>
      <c r="T325" s="452">
        <v>31935.69</v>
      </c>
      <c r="U325" s="423"/>
      <c r="V325" s="424">
        <v>31125</v>
      </c>
      <c r="W325" s="425">
        <v>-2.5399999999999999E-2</v>
      </c>
      <c r="X325" s="453" t="s">
        <v>763</v>
      </c>
    </row>
    <row r="326" spans="1:24" s="179" customFormat="1" ht="20.100000000000001" customHeight="1">
      <c r="A326" s="65" t="s">
        <v>2529</v>
      </c>
      <c r="B326" s="465" t="s">
        <v>2530</v>
      </c>
      <c r="C326" s="464" t="s">
        <v>1747</v>
      </c>
      <c r="D326" s="439" t="s">
        <v>2092</v>
      </c>
      <c r="E326" s="439" t="s">
        <v>2531</v>
      </c>
      <c r="F326" s="439">
        <v>0</v>
      </c>
      <c r="G326" s="412" t="s">
        <v>581</v>
      </c>
      <c r="H326" s="442">
        <v>1</v>
      </c>
      <c r="I326" s="471">
        <v>39114</v>
      </c>
      <c r="J326" s="471">
        <v>39114</v>
      </c>
      <c r="K326" s="446" t="s">
        <v>583</v>
      </c>
      <c r="L326" s="446" t="s">
        <v>771</v>
      </c>
      <c r="M326" s="447"/>
      <c r="N326" s="447"/>
      <c r="O326" s="447"/>
      <c r="P326" s="448"/>
      <c r="Q326" s="447"/>
      <c r="R326" s="451"/>
      <c r="S326" s="452">
        <v>4600</v>
      </c>
      <c r="T326" s="452">
        <v>230</v>
      </c>
      <c r="U326" s="423"/>
      <c r="V326" s="424">
        <v>50</v>
      </c>
      <c r="W326" s="425">
        <v>-0.78259999999999996</v>
      </c>
      <c r="X326" s="453" t="s">
        <v>2532</v>
      </c>
    </row>
    <row r="327" spans="1:24" s="179" customFormat="1" ht="20.100000000000001" customHeight="1">
      <c r="A327" s="65" t="s">
        <v>2533</v>
      </c>
      <c r="B327" s="465" t="s">
        <v>2534</v>
      </c>
      <c r="C327" s="464" t="s">
        <v>1747</v>
      </c>
      <c r="D327" s="439" t="s">
        <v>2092</v>
      </c>
      <c r="E327" s="439" t="s">
        <v>1748</v>
      </c>
      <c r="F327" s="439">
        <v>0</v>
      </c>
      <c r="G327" s="412" t="s">
        <v>581</v>
      </c>
      <c r="H327" s="442">
        <v>1</v>
      </c>
      <c r="I327" s="471">
        <v>39114</v>
      </c>
      <c r="J327" s="471">
        <v>39114</v>
      </c>
      <c r="K327" s="446" t="s">
        <v>583</v>
      </c>
      <c r="L327" s="446" t="s">
        <v>771</v>
      </c>
      <c r="M327" s="447"/>
      <c r="N327" s="447"/>
      <c r="O327" s="447"/>
      <c r="P327" s="448"/>
      <c r="Q327" s="447"/>
      <c r="R327" s="451"/>
      <c r="S327" s="452">
        <v>5750</v>
      </c>
      <c r="T327" s="452">
        <v>287.5</v>
      </c>
      <c r="U327" s="423"/>
      <c r="V327" s="424">
        <v>50</v>
      </c>
      <c r="W327" s="425">
        <v>-0.82609999999999995</v>
      </c>
      <c r="X327" s="453" t="s">
        <v>2532</v>
      </c>
    </row>
    <row r="328" spans="1:24" s="179" customFormat="1" ht="20.100000000000001" customHeight="1">
      <c r="A328" s="65" t="s">
        <v>2535</v>
      </c>
      <c r="B328" s="465" t="s">
        <v>2536</v>
      </c>
      <c r="C328" s="464" t="s">
        <v>1747</v>
      </c>
      <c r="D328" s="439" t="s">
        <v>2092</v>
      </c>
      <c r="E328" s="439" t="s">
        <v>1748</v>
      </c>
      <c r="F328" s="439">
        <v>0</v>
      </c>
      <c r="G328" s="412" t="s">
        <v>581</v>
      </c>
      <c r="H328" s="442">
        <v>1</v>
      </c>
      <c r="I328" s="471">
        <v>39114</v>
      </c>
      <c r="J328" s="471">
        <v>39114</v>
      </c>
      <c r="K328" s="446" t="s">
        <v>583</v>
      </c>
      <c r="L328" s="446" t="s">
        <v>771</v>
      </c>
      <c r="M328" s="447"/>
      <c r="N328" s="447"/>
      <c r="O328" s="447"/>
      <c r="P328" s="448"/>
      <c r="Q328" s="447"/>
      <c r="R328" s="451"/>
      <c r="S328" s="452">
        <v>5750</v>
      </c>
      <c r="T328" s="452">
        <v>287.5</v>
      </c>
      <c r="U328" s="423"/>
      <c r="V328" s="424">
        <v>50</v>
      </c>
      <c r="W328" s="425">
        <v>-0.82609999999999995</v>
      </c>
      <c r="X328" s="453" t="s">
        <v>2532</v>
      </c>
    </row>
    <row r="329" spans="1:24" s="179" customFormat="1" ht="20.100000000000001" customHeight="1">
      <c r="A329" s="65" t="s">
        <v>2537</v>
      </c>
      <c r="B329" s="465" t="s">
        <v>2538</v>
      </c>
      <c r="C329" s="464" t="s">
        <v>1747</v>
      </c>
      <c r="D329" s="439" t="s">
        <v>2092</v>
      </c>
      <c r="E329" s="439" t="s">
        <v>1748</v>
      </c>
      <c r="F329" s="439">
        <v>0</v>
      </c>
      <c r="G329" s="412" t="s">
        <v>581</v>
      </c>
      <c r="H329" s="442">
        <v>1</v>
      </c>
      <c r="I329" s="471">
        <v>39114</v>
      </c>
      <c r="J329" s="471">
        <v>39114</v>
      </c>
      <c r="K329" s="446" t="s">
        <v>583</v>
      </c>
      <c r="L329" s="446" t="s">
        <v>771</v>
      </c>
      <c r="M329" s="447"/>
      <c r="N329" s="447"/>
      <c r="O329" s="447"/>
      <c r="P329" s="448"/>
      <c r="Q329" s="447"/>
      <c r="R329" s="451"/>
      <c r="S329" s="452">
        <v>5750</v>
      </c>
      <c r="T329" s="452">
        <v>287.5</v>
      </c>
      <c r="U329" s="423"/>
      <c r="V329" s="424">
        <v>50</v>
      </c>
      <c r="W329" s="425">
        <v>-0.82609999999999995</v>
      </c>
      <c r="X329" s="453" t="s">
        <v>2532</v>
      </c>
    </row>
    <row r="330" spans="1:24" s="179" customFormat="1" ht="20.100000000000001" customHeight="1">
      <c r="A330" s="65" t="s">
        <v>2539</v>
      </c>
      <c r="B330" s="465" t="s">
        <v>2540</v>
      </c>
      <c r="C330" s="464" t="s">
        <v>1747</v>
      </c>
      <c r="D330" s="439" t="s">
        <v>2092</v>
      </c>
      <c r="E330" s="439" t="s">
        <v>2541</v>
      </c>
      <c r="F330" s="439">
        <v>0</v>
      </c>
      <c r="G330" s="412" t="s">
        <v>581</v>
      </c>
      <c r="H330" s="442">
        <v>1</v>
      </c>
      <c r="I330" s="471">
        <v>39114</v>
      </c>
      <c r="J330" s="471">
        <v>39114</v>
      </c>
      <c r="K330" s="446" t="s">
        <v>583</v>
      </c>
      <c r="L330" s="446" t="s">
        <v>771</v>
      </c>
      <c r="M330" s="447"/>
      <c r="N330" s="447"/>
      <c r="O330" s="447"/>
      <c r="P330" s="448"/>
      <c r="Q330" s="447"/>
      <c r="R330" s="451"/>
      <c r="S330" s="452">
        <v>4600</v>
      </c>
      <c r="T330" s="452">
        <v>230</v>
      </c>
      <c r="U330" s="423"/>
      <c r="V330" s="424">
        <v>50</v>
      </c>
      <c r="W330" s="425">
        <v>-0.78259999999999996</v>
      </c>
      <c r="X330" s="453" t="s">
        <v>2532</v>
      </c>
    </row>
    <row r="331" spans="1:24" s="179" customFormat="1" ht="20.100000000000001" customHeight="1">
      <c r="A331" s="65" t="s">
        <v>2542</v>
      </c>
      <c r="B331" s="465" t="s">
        <v>2543</v>
      </c>
      <c r="C331" s="443"/>
      <c r="D331" s="439" t="s">
        <v>613</v>
      </c>
      <c r="E331" s="439" t="s">
        <v>2544</v>
      </c>
      <c r="F331" s="439">
        <v>0</v>
      </c>
      <c r="G331" s="412" t="s">
        <v>581</v>
      </c>
      <c r="H331" s="442">
        <v>1</v>
      </c>
      <c r="I331" s="471">
        <v>35125</v>
      </c>
      <c r="J331" s="471">
        <v>35125</v>
      </c>
      <c r="K331" s="446" t="s">
        <v>583</v>
      </c>
      <c r="L331" s="446" t="s">
        <v>725</v>
      </c>
      <c r="M331" s="447"/>
      <c r="N331" s="447"/>
      <c r="O331" s="447">
        <v>0.3</v>
      </c>
      <c r="P331" s="448"/>
      <c r="Q331" s="447"/>
      <c r="R331" s="451"/>
      <c r="S331" s="452">
        <v>789221.3</v>
      </c>
      <c r="T331" s="452">
        <v>71895.67</v>
      </c>
      <c r="U331" s="423"/>
      <c r="V331" s="424">
        <v>622.5</v>
      </c>
      <c r="W331" s="425">
        <v>-0.99129999999999996</v>
      </c>
      <c r="X331" s="453" t="s">
        <v>2545</v>
      </c>
    </row>
    <row r="332" spans="1:24" s="179" customFormat="1" ht="20.100000000000001" customHeight="1">
      <c r="A332" s="65" t="s">
        <v>2546</v>
      </c>
      <c r="B332" s="465" t="s">
        <v>2547</v>
      </c>
      <c r="C332" s="443"/>
      <c r="D332" s="439" t="s">
        <v>613</v>
      </c>
      <c r="E332" s="439" t="s">
        <v>2548</v>
      </c>
      <c r="F332" s="439">
        <v>0</v>
      </c>
      <c r="G332" s="412" t="s">
        <v>581</v>
      </c>
      <c r="H332" s="442">
        <v>1</v>
      </c>
      <c r="I332" s="471">
        <v>35125</v>
      </c>
      <c r="J332" s="471">
        <v>35125</v>
      </c>
      <c r="K332" s="446" t="s">
        <v>583</v>
      </c>
      <c r="L332" s="446" t="s">
        <v>725</v>
      </c>
      <c r="M332" s="447"/>
      <c r="N332" s="447"/>
      <c r="O332" s="447">
        <v>0.3</v>
      </c>
      <c r="P332" s="448"/>
      <c r="Q332" s="447"/>
      <c r="R332" s="451"/>
      <c r="S332" s="452">
        <v>789221.3</v>
      </c>
      <c r="T332" s="452">
        <v>71895.67</v>
      </c>
      <c r="U332" s="423"/>
      <c r="V332" s="424">
        <v>622.5</v>
      </c>
      <c r="W332" s="425">
        <v>-0.99129999999999996</v>
      </c>
      <c r="X332" s="453" t="s">
        <v>2545</v>
      </c>
    </row>
    <row r="333" spans="1:24" s="179" customFormat="1" ht="20.100000000000001" customHeight="1">
      <c r="A333" s="65" t="s">
        <v>2549</v>
      </c>
      <c r="B333" s="465" t="s">
        <v>2550</v>
      </c>
      <c r="C333" s="443"/>
      <c r="D333" s="439" t="s">
        <v>613</v>
      </c>
      <c r="E333" s="439" t="s">
        <v>2548</v>
      </c>
      <c r="F333" s="439">
        <v>0</v>
      </c>
      <c r="G333" s="412" t="s">
        <v>581</v>
      </c>
      <c r="H333" s="442">
        <v>1</v>
      </c>
      <c r="I333" s="471">
        <v>35125</v>
      </c>
      <c r="J333" s="471">
        <v>35125</v>
      </c>
      <c r="K333" s="446" t="s">
        <v>583</v>
      </c>
      <c r="L333" s="446" t="s">
        <v>725</v>
      </c>
      <c r="M333" s="447"/>
      <c r="N333" s="447"/>
      <c r="O333" s="447">
        <v>0.3</v>
      </c>
      <c r="P333" s="448"/>
      <c r="Q333" s="447"/>
      <c r="R333" s="451"/>
      <c r="S333" s="452">
        <v>789221.3</v>
      </c>
      <c r="T333" s="452">
        <v>71895.67</v>
      </c>
      <c r="U333" s="423"/>
      <c r="V333" s="424">
        <v>622.5</v>
      </c>
      <c r="W333" s="425">
        <v>-0.99129999999999996</v>
      </c>
      <c r="X333" s="453" t="s">
        <v>2545</v>
      </c>
    </row>
    <row r="334" spans="1:24" s="179" customFormat="1" ht="20.100000000000001" customHeight="1">
      <c r="A334" s="65" t="s">
        <v>2551</v>
      </c>
      <c r="B334" s="465" t="s">
        <v>2552</v>
      </c>
      <c r="C334" s="443"/>
      <c r="D334" s="439" t="s">
        <v>613</v>
      </c>
      <c r="E334" s="439" t="s">
        <v>2548</v>
      </c>
      <c r="F334" s="439">
        <v>0</v>
      </c>
      <c r="G334" s="412" t="s">
        <v>581</v>
      </c>
      <c r="H334" s="442">
        <v>1</v>
      </c>
      <c r="I334" s="471">
        <v>35125</v>
      </c>
      <c r="J334" s="471">
        <v>35125</v>
      </c>
      <c r="K334" s="446" t="s">
        <v>583</v>
      </c>
      <c r="L334" s="446" t="s">
        <v>725</v>
      </c>
      <c r="M334" s="447"/>
      <c r="N334" s="447"/>
      <c r="O334" s="447">
        <v>0.3</v>
      </c>
      <c r="P334" s="448"/>
      <c r="Q334" s="447"/>
      <c r="R334" s="451"/>
      <c r="S334" s="452">
        <v>789221.3</v>
      </c>
      <c r="T334" s="452">
        <v>71895.67</v>
      </c>
      <c r="U334" s="423"/>
      <c r="V334" s="424">
        <v>622.5</v>
      </c>
      <c r="W334" s="425">
        <v>-0.99129999999999996</v>
      </c>
      <c r="X334" s="453" t="s">
        <v>2545</v>
      </c>
    </row>
    <row r="335" spans="1:24" s="179" customFormat="1" ht="20.100000000000001" customHeight="1">
      <c r="A335" s="65" t="s">
        <v>2553</v>
      </c>
      <c r="B335" s="465" t="s">
        <v>2554</v>
      </c>
      <c r="C335" s="443"/>
      <c r="D335" s="439" t="s">
        <v>2555</v>
      </c>
      <c r="E335" s="439" t="s">
        <v>2556</v>
      </c>
      <c r="F335" s="439" t="s">
        <v>2557</v>
      </c>
      <c r="G335" s="412" t="s">
        <v>581</v>
      </c>
      <c r="H335" s="442">
        <v>1</v>
      </c>
      <c r="I335" s="471">
        <v>35125</v>
      </c>
      <c r="J335" s="471">
        <v>35125</v>
      </c>
      <c r="K335" s="446" t="s">
        <v>583</v>
      </c>
      <c r="L335" s="446" t="s">
        <v>725</v>
      </c>
      <c r="M335" s="447"/>
      <c r="N335" s="447"/>
      <c r="O335" s="447">
        <v>1</v>
      </c>
      <c r="P335" s="448"/>
      <c r="Q335" s="447"/>
      <c r="R335" s="451"/>
      <c r="S335" s="452">
        <v>1256402.0900000001</v>
      </c>
      <c r="T335" s="452">
        <v>62818.85</v>
      </c>
      <c r="U335" s="423"/>
      <c r="V335" s="424">
        <v>2075</v>
      </c>
      <c r="W335" s="425">
        <v>-0.96699999999999997</v>
      </c>
      <c r="X335" s="453" t="s">
        <v>2558</v>
      </c>
    </row>
    <row r="336" spans="1:24" s="179" customFormat="1" ht="20.100000000000001" customHeight="1">
      <c r="A336" s="65" t="s">
        <v>2559</v>
      </c>
      <c r="B336" s="465" t="s">
        <v>2560</v>
      </c>
      <c r="C336" s="443"/>
      <c r="D336" s="439" t="s">
        <v>2555</v>
      </c>
      <c r="E336" s="439" t="s">
        <v>2556</v>
      </c>
      <c r="F336" s="439" t="s">
        <v>2557</v>
      </c>
      <c r="G336" s="412" t="s">
        <v>581</v>
      </c>
      <c r="H336" s="442">
        <v>1</v>
      </c>
      <c r="I336" s="471">
        <v>35125</v>
      </c>
      <c r="J336" s="471">
        <v>35125</v>
      </c>
      <c r="K336" s="446" t="s">
        <v>583</v>
      </c>
      <c r="L336" s="446" t="s">
        <v>725</v>
      </c>
      <c r="M336" s="447"/>
      <c r="N336" s="447"/>
      <c r="O336" s="447">
        <v>1</v>
      </c>
      <c r="P336" s="448"/>
      <c r="Q336" s="447"/>
      <c r="R336" s="451"/>
      <c r="S336" s="452">
        <v>1256402.0900000001</v>
      </c>
      <c r="T336" s="452">
        <v>62818.85</v>
      </c>
      <c r="U336" s="423"/>
      <c r="V336" s="424">
        <v>2075</v>
      </c>
      <c r="W336" s="425">
        <v>-0.96699999999999997</v>
      </c>
      <c r="X336" s="453" t="s">
        <v>2558</v>
      </c>
    </row>
    <row r="337" spans="1:24" s="179" customFormat="1" ht="20.100000000000001" customHeight="1">
      <c r="A337" s="65" t="s">
        <v>2561</v>
      </c>
      <c r="B337" s="465" t="s">
        <v>2562</v>
      </c>
      <c r="C337" s="443"/>
      <c r="D337" s="439" t="s">
        <v>2555</v>
      </c>
      <c r="E337" s="439" t="s">
        <v>2556</v>
      </c>
      <c r="F337" s="439" t="s">
        <v>2557</v>
      </c>
      <c r="G337" s="412" t="s">
        <v>581</v>
      </c>
      <c r="H337" s="442">
        <v>1</v>
      </c>
      <c r="I337" s="471">
        <v>35125</v>
      </c>
      <c r="J337" s="471">
        <v>35125</v>
      </c>
      <c r="K337" s="446" t="s">
        <v>583</v>
      </c>
      <c r="L337" s="446" t="s">
        <v>725</v>
      </c>
      <c r="M337" s="447"/>
      <c r="N337" s="447"/>
      <c r="O337" s="447">
        <v>1</v>
      </c>
      <c r="P337" s="448"/>
      <c r="Q337" s="447"/>
      <c r="R337" s="451"/>
      <c r="S337" s="452">
        <v>191295.29</v>
      </c>
      <c r="T337" s="452">
        <v>9564.57</v>
      </c>
      <c r="U337" s="423"/>
      <c r="V337" s="424">
        <v>2075</v>
      </c>
      <c r="W337" s="425">
        <v>-0.78310000000000002</v>
      </c>
      <c r="X337" s="453" t="s">
        <v>2558</v>
      </c>
    </row>
    <row r="338" spans="1:24" s="179" customFormat="1" ht="20.100000000000001" customHeight="1">
      <c r="A338" s="65" t="s">
        <v>2563</v>
      </c>
      <c r="B338" s="465" t="s">
        <v>2564</v>
      </c>
      <c r="C338" s="443"/>
      <c r="D338" s="439" t="s">
        <v>2565</v>
      </c>
      <c r="E338" s="439" t="s">
        <v>2566</v>
      </c>
      <c r="F338" s="439" t="s">
        <v>2567</v>
      </c>
      <c r="G338" s="412" t="s">
        <v>581</v>
      </c>
      <c r="H338" s="442">
        <v>1</v>
      </c>
      <c r="I338" s="471">
        <v>35125</v>
      </c>
      <c r="J338" s="471">
        <v>35125</v>
      </c>
      <c r="K338" s="446" t="s">
        <v>583</v>
      </c>
      <c r="L338" s="446" t="s">
        <v>725</v>
      </c>
      <c r="M338" s="447"/>
      <c r="N338" s="447"/>
      <c r="O338" s="447">
        <v>0.1</v>
      </c>
      <c r="P338" s="448"/>
      <c r="Q338" s="447"/>
      <c r="R338" s="451"/>
      <c r="S338" s="452">
        <v>76265.25</v>
      </c>
      <c r="T338" s="474">
        <v>3813.19</v>
      </c>
      <c r="U338" s="423"/>
      <c r="V338" s="424">
        <v>207.5</v>
      </c>
      <c r="W338" s="425">
        <v>-0.9456</v>
      </c>
      <c r="X338" s="453" t="s">
        <v>2568</v>
      </c>
    </row>
    <row r="339" spans="1:24" s="179" customFormat="1" ht="20.100000000000001" customHeight="1">
      <c r="A339" s="65" t="s">
        <v>2569</v>
      </c>
      <c r="B339" s="465" t="s">
        <v>2570</v>
      </c>
      <c r="C339" s="443"/>
      <c r="D339" s="439" t="s">
        <v>2571</v>
      </c>
      <c r="E339" s="439" t="s">
        <v>2572</v>
      </c>
      <c r="F339" s="439" t="s">
        <v>2573</v>
      </c>
      <c r="G339" s="466" t="s">
        <v>2574</v>
      </c>
      <c r="H339" s="442">
        <v>1</v>
      </c>
      <c r="I339" s="471">
        <v>35125</v>
      </c>
      <c r="J339" s="471">
        <v>35125</v>
      </c>
      <c r="K339" s="446" t="s">
        <v>583</v>
      </c>
      <c r="L339" s="446" t="s">
        <v>725</v>
      </c>
      <c r="M339" s="447"/>
      <c r="N339" s="447"/>
      <c r="O339" s="447">
        <v>0.1</v>
      </c>
      <c r="P339" s="448"/>
      <c r="Q339" s="447"/>
      <c r="R339" s="451"/>
      <c r="S339" s="452">
        <v>9333.0400000000009</v>
      </c>
      <c r="T339" s="474">
        <v>466.64</v>
      </c>
      <c r="U339" s="423"/>
      <c r="V339" s="424">
        <v>207.5</v>
      </c>
      <c r="W339" s="425">
        <v>-0.55530000000000002</v>
      </c>
      <c r="X339" s="453" t="s">
        <v>2568</v>
      </c>
    </row>
    <row r="340" spans="1:24" s="179" customFormat="1" ht="20.100000000000001" customHeight="1">
      <c r="A340" s="65" t="s">
        <v>2575</v>
      </c>
      <c r="B340" s="465" t="s">
        <v>2576</v>
      </c>
      <c r="C340" s="443"/>
      <c r="D340" s="439" t="s">
        <v>2577</v>
      </c>
      <c r="E340" s="439" t="s">
        <v>2578</v>
      </c>
      <c r="F340" s="439" t="s">
        <v>2567</v>
      </c>
      <c r="G340" s="466" t="s">
        <v>2574</v>
      </c>
      <c r="H340" s="442">
        <v>1</v>
      </c>
      <c r="I340" s="471">
        <v>35125</v>
      </c>
      <c r="J340" s="471">
        <v>35125</v>
      </c>
      <c r="K340" s="446" t="s">
        <v>583</v>
      </c>
      <c r="L340" s="446" t="s">
        <v>725</v>
      </c>
      <c r="M340" s="447"/>
      <c r="N340" s="447"/>
      <c r="O340" s="447">
        <v>0.1</v>
      </c>
      <c r="P340" s="448"/>
      <c r="Q340" s="447"/>
      <c r="R340" s="451"/>
      <c r="S340" s="452">
        <v>76265.25</v>
      </c>
      <c r="T340" s="474">
        <v>3813.19</v>
      </c>
      <c r="U340" s="423"/>
      <c r="V340" s="424">
        <v>207.5</v>
      </c>
      <c r="W340" s="425">
        <v>-0.9456</v>
      </c>
      <c r="X340" s="453" t="s">
        <v>2568</v>
      </c>
    </row>
    <row r="341" spans="1:24" s="179" customFormat="1" ht="20.100000000000001" customHeight="1">
      <c r="A341" s="65" t="s">
        <v>2579</v>
      </c>
      <c r="B341" s="465" t="s">
        <v>2580</v>
      </c>
      <c r="C341" s="443"/>
      <c r="D341" s="439" t="s">
        <v>2565</v>
      </c>
      <c r="E341" s="439" t="s">
        <v>2572</v>
      </c>
      <c r="F341" s="439" t="s">
        <v>2573</v>
      </c>
      <c r="G341" s="466" t="s">
        <v>2574</v>
      </c>
      <c r="H341" s="442">
        <v>1</v>
      </c>
      <c r="I341" s="471">
        <v>35125</v>
      </c>
      <c r="J341" s="471">
        <v>35125</v>
      </c>
      <c r="K341" s="446" t="s">
        <v>583</v>
      </c>
      <c r="L341" s="446" t="s">
        <v>725</v>
      </c>
      <c r="M341" s="447"/>
      <c r="N341" s="447"/>
      <c r="O341" s="447">
        <v>0.1</v>
      </c>
      <c r="P341" s="448"/>
      <c r="Q341" s="447"/>
      <c r="R341" s="451"/>
      <c r="S341" s="452">
        <v>10974.02</v>
      </c>
      <c r="T341" s="474">
        <v>548.69000000000005</v>
      </c>
      <c r="U341" s="423"/>
      <c r="V341" s="424">
        <v>207.5</v>
      </c>
      <c r="W341" s="425">
        <v>-0.62180000000000002</v>
      </c>
      <c r="X341" s="453" t="s">
        <v>2568</v>
      </c>
    </row>
    <row r="342" spans="1:24" s="179" customFormat="1" ht="20.100000000000001" customHeight="1">
      <c r="A342" s="65" t="s">
        <v>2581</v>
      </c>
      <c r="B342" s="465" t="s">
        <v>2582</v>
      </c>
      <c r="C342" s="443"/>
      <c r="D342" s="439" t="s">
        <v>2583</v>
      </c>
      <c r="E342" s="439" t="s">
        <v>2572</v>
      </c>
      <c r="F342" s="439" t="s">
        <v>2573</v>
      </c>
      <c r="G342" s="466" t="s">
        <v>2574</v>
      </c>
      <c r="H342" s="442">
        <v>1</v>
      </c>
      <c r="I342" s="471">
        <v>35125</v>
      </c>
      <c r="J342" s="471">
        <v>35125</v>
      </c>
      <c r="K342" s="446" t="s">
        <v>583</v>
      </c>
      <c r="L342" s="446" t="s">
        <v>725</v>
      </c>
      <c r="M342" s="447"/>
      <c r="N342" s="447"/>
      <c r="O342" s="447">
        <v>0.1</v>
      </c>
      <c r="P342" s="448"/>
      <c r="Q342" s="447"/>
      <c r="R342" s="451"/>
      <c r="S342" s="452">
        <v>11179.14</v>
      </c>
      <c r="T342" s="474">
        <v>558.96</v>
      </c>
      <c r="U342" s="423"/>
      <c r="V342" s="424">
        <v>207.5</v>
      </c>
      <c r="W342" s="425">
        <v>-0.62880000000000003</v>
      </c>
      <c r="X342" s="453" t="s">
        <v>2568</v>
      </c>
    </row>
    <row r="343" spans="1:24" s="179" customFormat="1" ht="20.100000000000001" customHeight="1">
      <c r="A343" s="65" t="s">
        <v>2584</v>
      </c>
      <c r="B343" s="467" t="s">
        <v>2585</v>
      </c>
      <c r="C343" s="468"/>
      <c r="D343" s="439" t="s">
        <v>742</v>
      </c>
      <c r="E343" s="439" t="s">
        <v>743</v>
      </c>
      <c r="F343" s="458" t="s">
        <v>2586</v>
      </c>
      <c r="G343" s="466" t="s">
        <v>2574</v>
      </c>
      <c r="H343" s="442">
        <v>1</v>
      </c>
      <c r="I343" s="471">
        <v>35125</v>
      </c>
      <c r="J343" s="471">
        <v>35125</v>
      </c>
      <c r="K343" s="446" t="s">
        <v>583</v>
      </c>
      <c r="L343" s="446" t="s">
        <v>725</v>
      </c>
      <c r="M343" s="447"/>
      <c r="N343" s="447"/>
      <c r="O343" s="447">
        <v>0.1</v>
      </c>
      <c r="P343" s="472"/>
      <c r="Q343" s="447"/>
      <c r="R343" s="451"/>
      <c r="S343" s="461">
        <v>225634.04</v>
      </c>
      <c r="T343" s="461">
        <v>20554.37</v>
      </c>
      <c r="U343" s="423"/>
      <c r="V343" s="424">
        <v>207.5</v>
      </c>
      <c r="W343" s="425">
        <v>-0.9899</v>
      </c>
      <c r="X343" s="462" t="s">
        <v>2568</v>
      </c>
    </row>
    <row r="344" spans="1:24" s="179" customFormat="1" ht="20.100000000000001" customHeight="1">
      <c r="A344" s="65" t="s">
        <v>2587</v>
      </c>
      <c r="B344" s="465" t="s">
        <v>2588</v>
      </c>
      <c r="C344" s="443"/>
      <c r="D344" s="439" t="s">
        <v>2092</v>
      </c>
      <c r="E344" s="439" t="s">
        <v>2589</v>
      </c>
      <c r="F344" s="439">
        <v>0</v>
      </c>
      <c r="G344" s="412" t="s">
        <v>581</v>
      </c>
      <c r="H344" s="442">
        <v>1</v>
      </c>
      <c r="I344" s="471">
        <v>39114</v>
      </c>
      <c r="J344" s="471">
        <v>39114</v>
      </c>
      <c r="K344" s="446" t="s">
        <v>583</v>
      </c>
      <c r="L344" s="446" t="s">
        <v>725</v>
      </c>
      <c r="M344" s="447"/>
      <c r="N344" s="447"/>
      <c r="O344" s="447"/>
      <c r="P344" s="448"/>
      <c r="Q344" s="447"/>
      <c r="R344" s="451"/>
      <c r="S344" s="452">
        <v>6550</v>
      </c>
      <c r="T344" s="474">
        <v>327.5</v>
      </c>
      <c r="U344" s="423"/>
      <c r="V344" s="424">
        <v>50</v>
      </c>
      <c r="W344" s="425">
        <v>-0.84730000000000005</v>
      </c>
      <c r="X344" s="453" t="s">
        <v>2590</v>
      </c>
    </row>
    <row r="345" spans="1:24" s="177" customFormat="1" ht="16.5" customHeight="1">
      <c r="A345" s="962" t="s">
        <v>469</v>
      </c>
      <c r="B345" s="962"/>
      <c r="C345" s="962"/>
      <c r="D345" s="962"/>
      <c r="E345" s="414"/>
      <c r="F345" s="307"/>
      <c r="G345" s="412"/>
      <c r="H345" s="307"/>
      <c r="I345" s="306"/>
      <c r="J345" s="306"/>
      <c r="K345" s="306"/>
      <c r="L345" s="306"/>
      <c r="M345" s="62"/>
      <c r="N345" s="62"/>
      <c r="O345" s="62"/>
      <c r="P345" s="62"/>
      <c r="Q345" s="62"/>
      <c r="R345" s="62"/>
      <c r="S345" s="72">
        <v>13749172.24</v>
      </c>
      <c r="T345" s="72">
        <v>1162843.97</v>
      </c>
      <c r="U345" s="72">
        <v>0</v>
      </c>
      <c r="V345" s="424">
        <v>129924.68</v>
      </c>
      <c r="W345" s="425">
        <v>-0.88829999999999998</v>
      </c>
      <c r="X345" s="306"/>
    </row>
    <row r="346" spans="1:24" s="177" customFormat="1" ht="16.5" customHeight="1">
      <c r="A346" s="962" t="s">
        <v>553</v>
      </c>
      <c r="B346" s="962"/>
      <c r="C346" s="962"/>
      <c r="D346" s="962"/>
      <c r="E346" s="414"/>
      <c r="F346" s="307"/>
      <c r="G346" s="412"/>
      <c r="H346" s="307"/>
      <c r="I346" s="306"/>
      <c r="J346" s="306"/>
      <c r="K346" s="306"/>
      <c r="L346" s="306"/>
      <c r="M346" s="473"/>
      <c r="N346" s="473"/>
      <c r="O346" s="473"/>
      <c r="P346" s="473"/>
      <c r="Q346" s="473"/>
      <c r="R346" s="473"/>
      <c r="S346" s="72"/>
      <c r="T346" s="72"/>
      <c r="U346" s="72"/>
      <c r="V346" s="424"/>
      <c r="W346" s="425" t="s">
        <v>194</v>
      </c>
      <c r="X346" s="306"/>
    </row>
    <row r="347" spans="1:24" s="179" customFormat="1" ht="16.5" customHeight="1">
      <c r="A347" s="962" t="s">
        <v>469</v>
      </c>
      <c r="B347" s="962"/>
      <c r="C347" s="962"/>
      <c r="D347" s="962"/>
      <c r="E347" s="72"/>
      <c r="F347" s="307"/>
      <c r="G347" s="412"/>
      <c r="H347" s="307"/>
      <c r="I347" s="306"/>
      <c r="J347" s="306"/>
      <c r="K347" s="306"/>
      <c r="L347" s="306"/>
      <c r="M347" s="422">
        <v>0</v>
      </c>
      <c r="N347" s="422">
        <v>0</v>
      </c>
      <c r="O347" s="422">
        <v>54.3</v>
      </c>
      <c r="P347" s="422">
        <v>0</v>
      </c>
      <c r="Q347" s="422">
        <v>0</v>
      </c>
      <c r="R347" s="422">
        <v>0</v>
      </c>
      <c r="S347" s="72">
        <v>13749172.24</v>
      </c>
      <c r="T347" s="72">
        <v>1162843.97</v>
      </c>
      <c r="U347" s="72">
        <v>0</v>
      </c>
      <c r="V347" s="424">
        <v>129924.68</v>
      </c>
      <c r="W347" s="425">
        <v>-0.88829999999999998</v>
      </c>
      <c r="X347" s="306"/>
    </row>
    <row r="348" spans="1:24" ht="14.25" customHeight="1">
      <c r="A348" s="180" t="s">
        <v>29</v>
      </c>
      <c r="F348" s="469"/>
      <c r="G348" s="470"/>
      <c r="H348" s="470"/>
      <c r="I348" s="469"/>
      <c r="J348" s="469"/>
    </row>
    <row r="349" spans="1:24" ht="14.25" customHeight="1">
      <c r="A349" s="180" t="s">
        <v>3</v>
      </c>
      <c r="F349" s="469"/>
      <c r="G349" s="470"/>
      <c r="H349" s="470"/>
      <c r="I349" s="469"/>
      <c r="J349" s="469"/>
      <c r="S349" s="398"/>
      <c r="T349" s="398"/>
      <c r="U349" s="398"/>
      <c r="V349" s="426"/>
    </row>
    <row r="350" spans="1:24" ht="14.25" customHeight="1">
      <c r="F350" s="469"/>
      <c r="G350" s="470"/>
      <c r="H350" s="470"/>
      <c r="I350" s="469"/>
      <c r="J350" s="469"/>
    </row>
    <row r="351" spans="1:24" ht="14.25" customHeight="1">
      <c r="F351" s="469"/>
      <c r="G351" s="470"/>
      <c r="H351" s="470"/>
      <c r="I351" s="469"/>
      <c r="J351" s="469"/>
    </row>
    <row r="352" spans="1:24" ht="14.25" customHeight="1">
      <c r="F352" s="469"/>
      <c r="G352" s="470"/>
      <c r="H352" s="470"/>
      <c r="I352" s="469"/>
      <c r="J352" s="469"/>
    </row>
    <row r="353" spans="6:10" ht="14.25" customHeight="1">
      <c r="F353" s="469"/>
      <c r="G353" s="470"/>
      <c r="H353" s="470"/>
      <c r="I353" s="469"/>
      <c r="J353" s="469"/>
    </row>
    <row r="354" spans="6:10" ht="14.25" customHeight="1">
      <c r="F354" s="469"/>
      <c r="G354" s="470"/>
      <c r="H354" s="470"/>
      <c r="I354" s="469"/>
      <c r="J354" s="469"/>
    </row>
    <row r="355" spans="6:10" ht="14.25" customHeight="1">
      <c r="F355" s="469"/>
      <c r="G355" s="470"/>
      <c r="H355" s="470"/>
      <c r="I355" s="469"/>
      <c r="J355" s="469"/>
    </row>
    <row r="356" spans="6:10" ht="14.25" customHeight="1">
      <c r="F356" s="469"/>
      <c r="G356" s="470"/>
      <c r="H356" s="470"/>
      <c r="I356" s="469"/>
      <c r="J356" s="469"/>
    </row>
    <row r="357" spans="6:10" ht="14.25" customHeight="1">
      <c r="F357" s="469"/>
      <c r="G357" s="470"/>
      <c r="H357" s="470"/>
      <c r="I357" s="469"/>
      <c r="J357" s="469"/>
    </row>
    <row r="358" spans="6:10" ht="14.25" customHeight="1">
      <c r="F358" s="469"/>
      <c r="G358" s="470"/>
      <c r="H358" s="470"/>
      <c r="I358" s="469"/>
      <c r="J358" s="469"/>
    </row>
    <row r="359" spans="6:10" ht="14.25" customHeight="1">
      <c r="F359" s="469"/>
      <c r="G359" s="470"/>
      <c r="H359" s="470"/>
      <c r="I359" s="469"/>
      <c r="J359" s="469"/>
    </row>
    <row r="360" spans="6:10" ht="14.25" customHeight="1">
      <c r="F360" s="469"/>
      <c r="G360" s="470"/>
      <c r="H360" s="470"/>
      <c r="I360" s="469"/>
      <c r="J360" s="469"/>
    </row>
    <row r="361" spans="6:10" ht="14.25" customHeight="1">
      <c r="F361" s="469"/>
      <c r="G361" s="470"/>
      <c r="H361" s="470"/>
      <c r="I361" s="469"/>
      <c r="J361" s="469"/>
    </row>
    <row r="362" spans="6:10" ht="14.25" customHeight="1">
      <c r="F362" s="469"/>
      <c r="G362" s="470"/>
      <c r="H362" s="470"/>
      <c r="I362" s="469"/>
      <c r="J362" s="469"/>
    </row>
    <row r="363" spans="6:10" ht="14.25" customHeight="1">
      <c r="F363" s="469"/>
      <c r="G363" s="470"/>
      <c r="H363" s="470"/>
      <c r="I363" s="469"/>
      <c r="J363" s="469"/>
    </row>
  </sheetData>
  <autoFilter ref="A7:X358"/>
  <mergeCells count="23">
    <mergeCell ref="X6:X7"/>
    <mergeCell ref="A346:D346"/>
    <mergeCell ref="A347:D347"/>
    <mergeCell ref="A6:A7"/>
    <mergeCell ref="B6:B7"/>
    <mergeCell ref="C6:C7"/>
    <mergeCell ref="D6:D7"/>
    <mergeCell ref="A1:X1"/>
    <mergeCell ref="A2:X2"/>
    <mergeCell ref="M6:R6"/>
    <mergeCell ref="S6:T6"/>
    <mergeCell ref="A345:D345"/>
    <mergeCell ref="E6:E7"/>
    <mergeCell ref="F6:F7"/>
    <mergeCell ref="G6:G7"/>
    <mergeCell ref="H6:H7"/>
    <mergeCell ref="I6:I7"/>
    <mergeCell ref="J6:J7"/>
    <mergeCell ref="K6:K7"/>
    <mergeCell ref="L6:L7"/>
    <mergeCell ref="U6:U7"/>
    <mergeCell ref="V6:V7"/>
    <mergeCell ref="W6:W7"/>
  </mergeCells>
  <phoneticPr fontId="24" type="noConversion"/>
  <conditionalFormatting sqref="B323:B325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hyperlinks>
    <hyperlink ref="X3" location="基本情况!A1" display="表4-6-7"/>
  </hyperlinks>
  <printOptions horizontalCentered="1"/>
  <pageMargins left="0.47244094488188998" right="0.47244094488188998" top="0.78740157480314998" bottom="0.47244094488188998" header="1.25972222222222" footer="0.511811023622047"/>
  <pageSetup paperSize="9" scale="58" fitToHeight="0" orientation="landscape"/>
  <headerFooter alignWithMargins="0">
    <oddHeader>&amp;R&amp;10    共&amp;N页第&amp;P页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I66"/>
  <sheetViews>
    <sheetView workbookViewId="0">
      <selection activeCell="F41" sqref="F41"/>
    </sheetView>
  </sheetViews>
  <sheetFormatPr defaultColWidth="9" defaultRowHeight="14.25" customHeight="1"/>
  <cols>
    <col min="1" max="1" width="4.625" style="177" customWidth="1"/>
    <col min="2" max="2" width="8.5" style="76" customWidth="1"/>
    <col min="3" max="3" width="11.875" style="76" customWidth="1"/>
    <col min="4" max="4" width="17.5" style="76" customWidth="1"/>
    <col min="5" max="5" width="38.25" style="76" customWidth="1"/>
    <col min="6" max="6" width="12.625" style="76" customWidth="1"/>
    <col min="7" max="7" width="7.25" style="177" customWidth="1"/>
    <col min="8" max="8" width="4.75" style="76" customWidth="1"/>
    <col min="9" max="9" width="10" style="76" customWidth="1"/>
    <col min="10" max="11" width="10.875" style="76" customWidth="1"/>
    <col min="12" max="17" width="10.875" style="398" customWidth="1"/>
    <col min="18" max="20" width="10.625" style="76" customWidth="1"/>
    <col min="21" max="21" width="10.625" style="182" customWidth="1"/>
    <col min="22" max="22" width="6.625" style="399" hidden="1" customWidth="1"/>
    <col min="23" max="23" width="8.875" style="182" customWidth="1"/>
    <col min="24" max="24" width="6.625" style="399" customWidth="1"/>
    <col min="25" max="25" width="21.75" style="76" customWidth="1"/>
    <col min="26" max="26" width="9" style="76"/>
    <col min="27" max="27" width="27.5" style="400" customWidth="1"/>
    <col min="28" max="28" width="17.625" style="400" customWidth="1"/>
    <col min="29" max="29" width="8.25" style="400"/>
    <col min="30" max="30" width="11.25" style="400"/>
    <col min="31" max="34" width="8.25" style="400"/>
    <col min="35" max="35" width="10.75" style="400"/>
    <col min="36" max="16384" width="9" style="76"/>
  </cols>
  <sheetData>
    <row r="1" spans="1:35" ht="30" customHeight="1">
      <c r="A1" s="963" t="s">
        <v>2591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1020"/>
      <c r="M1" s="1020"/>
      <c r="N1" s="1020"/>
      <c r="O1" s="1020"/>
      <c r="P1" s="1020"/>
      <c r="Q1" s="1020"/>
      <c r="R1" s="959"/>
      <c r="S1" s="959"/>
      <c r="T1" s="959"/>
      <c r="U1" s="959"/>
      <c r="V1" s="959"/>
      <c r="W1" s="959"/>
      <c r="X1" s="959"/>
      <c r="Y1" s="959"/>
      <c r="AA1" s="427"/>
      <c r="AB1" s="427"/>
      <c r="AC1" s="427"/>
      <c r="AD1" s="427"/>
      <c r="AE1" s="427"/>
      <c r="AF1" s="427"/>
      <c r="AG1" s="427"/>
      <c r="AH1" s="427"/>
      <c r="AI1" s="427"/>
    </row>
    <row r="2" spans="1:35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1022"/>
      <c r="M2" s="1022"/>
      <c r="N2" s="1022"/>
      <c r="O2" s="1022"/>
      <c r="P2" s="1022"/>
      <c r="Q2" s="1022"/>
      <c r="R2" s="960"/>
      <c r="S2" s="960"/>
      <c r="T2" s="960"/>
      <c r="U2" s="960"/>
      <c r="V2" s="960"/>
      <c r="W2" s="960"/>
      <c r="X2" s="960"/>
      <c r="Y2" s="960"/>
      <c r="AA2" s="428"/>
      <c r="AB2" s="428"/>
      <c r="AC2" s="428"/>
      <c r="AD2" s="428"/>
      <c r="AE2" s="428"/>
      <c r="AF2" s="428"/>
      <c r="AG2" s="428"/>
      <c r="AH2" s="428"/>
      <c r="AI2" s="428"/>
    </row>
    <row r="3" spans="1:35" ht="14.25" customHeight="1">
      <c r="Y3" s="53" t="s">
        <v>2592</v>
      </c>
      <c r="AA3" s="428"/>
      <c r="AB3" s="429"/>
      <c r="AC3" s="429"/>
      <c r="AD3" s="429"/>
      <c r="AE3" s="429"/>
      <c r="AF3" s="429"/>
      <c r="AG3" s="429"/>
      <c r="AH3" s="429"/>
      <c r="AI3" s="429"/>
    </row>
    <row r="4" spans="1:35" ht="14.25" customHeight="1">
      <c r="Y4" s="53"/>
      <c r="AA4" s="429"/>
      <c r="AB4" s="429"/>
      <c r="AC4" s="429"/>
      <c r="AD4" s="429"/>
      <c r="AE4" s="429"/>
      <c r="AF4" s="429"/>
      <c r="AG4" s="429"/>
      <c r="AH4" s="429"/>
      <c r="AI4" s="429"/>
    </row>
    <row r="5" spans="1:35" ht="14.25" customHeight="1">
      <c r="A5" s="180" t="str">
        <f>基本情况!B2</f>
        <v>产权持有单位：瓮福（集团）有限责任公司</v>
      </c>
      <c r="Y5" s="182" t="s">
        <v>247</v>
      </c>
      <c r="AA5" s="430"/>
      <c r="AB5" s="430"/>
      <c r="AC5" s="430"/>
      <c r="AD5" s="430"/>
      <c r="AE5" s="430"/>
      <c r="AF5" s="430"/>
      <c r="AG5" s="430"/>
      <c r="AH5" s="430"/>
      <c r="AI5" s="430"/>
    </row>
    <row r="6" spans="1:35" s="177" customFormat="1" ht="16.5" customHeight="1">
      <c r="A6" s="964" t="s">
        <v>219</v>
      </c>
      <c r="B6" s="1027" t="s">
        <v>1669</v>
      </c>
      <c r="C6" s="1028" t="s">
        <v>1684</v>
      </c>
      <c r="D6" s="1027" t="s">
        <v>1670</v>
      </c>
      <c r="E6" s="1027" t="s">
        <v>433</v>
      </c>
      <c r="F6" s="1027" t="s">
        <v>1671</v>
      </c>
      <c r="G6" s="1027" t="s">
        <v>416</v>
      </c>
      <c r="H6" s="1027" t="s">
        <v>417</v>
      </c>
      <c r="I6" s="1030" t="s">
        <v>1672</v>
      </c>
      <c r="J6" s="1030" t="s">
        <v>443</v>
      </c>
      <c r="K6" s="1031" t="s">
        <v>566</v>
      </c>
      <c r="L6" s="1071" t="s">
        <v>1673</v>
      </c>
      <c r="M6" s="1024"/>
      <c r="N6" s="1024"/>
      <c r="O6" s="1024"/>
      <c r="P6" s="1024"/>
      <c r="Q6" s="1024"/>
      <c r="R6" s="964" t="s">
        <v>250</v>
      </c>
      <c r="S6" s="964"/>
      <c r="T6" s="1035" t="s">
        <v>569</v>
      </c>
      <c r="U6" s="964" t="s">
        <v>251</v>
      </c>
      <c r="V6" s="964"/>
      <c r="W6" s="964"/>
      <c r="X6" s="1070" t="s">
        <v>253</v>
      </c>
      <c r="Y6" s="1027" t="s">
        <v>258</v>
      </c>
      <c r="AA6" s="430"/>
      <c r="AB6" s="400"/>
      <c r="AC6" s="1072" t="s">
        <v>2593</v>
      </c>
      <c r="AD6" s="1038"/>
      <c r="AE6" s="1038"/>
      <c r="AF6" s="1038"/>
      <c r="AG6" s="1038"/>
      <c r="AH6" s="1038"/>
      <c r="AI6" s="1074" t="s">
        <v>2594</v>
      </c>
    </row>
    <row r="7" spans="1:35" s="177" customFormat="1" ht="16.5" customHeight="1">
      <c r="A7" s="964"/>
      <c r="B7" s="1027"/>
      <c r="C7" s="1029"/>
      <c r="D7" s="1027"/>
      <c r="E7" s="1027"/>
      <c r="F7" s="1027"/>
      <c r="G7" s="1027"/>
      <c r="H7" s="1027"/>
      <c r="I7" s="1030"/>
      <c r="J7" s="1030"/>
      <c r="K7" s="1032"/>
      <c r="L7" s="416" t="s">
        <v>571</v>
      </c>
      <c r="M7" s="416" t="s">
        <v>572</v>
      </c>
      <c r="N7" s="416" t="s">
        <v>573</v>
      </c>
      <c r="O7" s="416" t="s">
        <v>574</v>
      </c>
      <c r="P7" s="416" t="s">
        <v>575</v>
      </c>
      <c r="Q7" s="416" t="s">
        <v>576</v>
      </c>
      <c r="R7" s="62" t="s">
        <v>519</v>
      </c>
      <c r="S7" s="62" t="s">
        <v>520</v>
      </c>
      <c r="T7" s="1069"/>
      <c r="U7" s="62" t="s">
        <v>519</v>
      </c>
      <c r="V7" s="62" t="s">
        <v>447</v>
      </c>
      <c r="W7" s="62" t="s">
        <v>520</v>
      </c>
      <c r="X7" s="1070"/>
      <c r="Y7" s="1027"/>
      <c r="AA7" s="1073" t="s">
        <v>2595</v>
      </c>
      <c r="AB7" s="1040"/>
      <c r="AC7" s="431" t="s">
        <v>2596</v>
      </c>
      <c r="AD7" s="431" t="s">
        <v>2597</v>
      </c>
      <c r="AE7" s="431" t="s">
        <v>2598</v>
      </c>
      <c r="AF7" s="431" t="s">
        <v>2599</v>
      </c>
      <c r="AG7" s="431" t="s">
        <v>2600</v>
      </c>
      <c r="AH7" s="431" t="s">
        <v>2601</v>
      </c>
      <c r="AI7" s="1075"/>
    </row>
    <row r="8" spans="1:35" s="179" customFormat="1" ht="16.5">
      <c r="A8" s="65" t="s">
        <v>275</v>
      </c>
      <c r="B8" s="401"/>
      <c r="C8" s="402"/>
      <c r="D8" s="403"/>
      <c r="E8" s="404"/>
      <c r="F8" s="405"/>
      <c r="G8" s="406"/>
      <c r="H8" s="407"/>
      <c r="I8" s="417"/>
      <c r="J8" s="417"/>
      <c r="K8" s="418"/>
      <c r="L8" s="419"/>
      <c r="M8" s="419"/>
      <c r="N8" s="419"/>
      <c r="O8" s="419"/>
      <c r="P8" s="419"/>
      <c r="Q8" s="419"/>
      <c r="R8" s="423"/>
      <c r="S8" s="423"/>
      <c r="T8" s="423"/>
      <c r="U8" s="424"/>
      <c r="V8" s="424"/>
      <c r="W8" s="424"/>
      <c r="X8" s="425" t="str">
        <f>IF(OR(S8=0,S8=W8),"",ROUND((W8-S8)/ABS(S8),4))</f>
        <v/>
      </c>
      <c r="Y8" s="425"/>
      <c r="Z8" s="433"/>
      <c r="AA8" s="400"/>
      <c r="AB8" s="400"/>
      <c r="AC8" s="434"/>
      <c r="AD8" s="434"/>
      <c r="AE8" s="434"/>
      <c r="AF8" s="434"/>
      <c r="AG8" s="434"/>
      <c r="AH8" s="434"/>
      <c r="AI8" s="1076"/>
    </row>
    <row r="9" spans="1:35" s="179" customFormat="1" ht="16.5">
      <c r="A9" s="65"/>
      <c r="B9" s="408"/>
      <c r="C9" s="409"/>
      <c r="D9" s="410"/>
      <c r="E9" s="411"/>
      <c r="F9" s="405"/>
      <c r="G9" s="412"/>
      <c r="H9" s="413"/>
      <c r="I9" s="417"/>
      <c r="J9" s="417"/>
      <c r="K9" s="417"/>
      <c r="L9" s="420"/>
      <c r="M9" s="420"/>
      <c r="N9" s="420"/>
      <c r="O9" s="420"/>
      <c r="P9" s="420"/>
      <c r="Q9" s="420"/>
      <c r="R9" s="423"/>
      <c r="S9" s="423"/>
      <c r="T9" s="423"/>
      <c r="U9" s="424"/>
      <c r="V9" s="424"/>
      <c r="W9" s="424"/>
      <c r="X9" s="425" t="str">
        <f t="shared" ref="X9:X14" si="0">IF(OR(S9=0,S9=W9),"",ROUND((W9-S9)/ABS(S9),4))</f>
        <v/>
      </c>
      <c r="Y9" s="435"/>
      <c r="Z9" s="433"/>
      <c r="AA9" s="400"/>
      <c r="AB9" s="400"/>
      <c r="AC9" s="434"/>
      <c r="AD9" s="434"/>
      <c r="AE9" s="434"/>
      <c r="AF9" s="434"/>
      <c r="AG9" s="434"/>
      <c r="AH9" s="434"/>
      <c r="AI9" s="1076"/>
    </row>
    <row r="10" spans="1:35" s="179" customFormat="1" ht="16.5">
      <c r="A10" s="65"/>
      <c r="B10" s="408"/>
      <c r="C10" s="409"/>
      <c r="D10" s="410"/>
      <c r="E10" s="411"/>
      <c r="F10" s="405"/>
      <c r="G10" s="412"/>
      <c r="H10" s="413"/>
      <c r="I10" s="417"/>
      <c r="J10" s="417"/>
      <c r="K10" s="417"/>
      <c r="L10" s="420"/>
      <c r="M10" s="420"/>
      <c r="N10" s="420"/>
      <c r="O10" s="420"/>
      <c r="P10" s="420"/>
      <c r="Q10" s="420"/>
      <c r="R10" s="423"/>
      <c r="S10" s="423"/>
      <c r="T10" s="423"/>
      <c r="U10" s="424"/>
      <c r="V10" s="424"/>
      <c r="W10" s="424"/>
      <c r="X10" s="425" t="str">
        <f t="shared" si="0"/>
        <v/>
      </c>
      <c r="Y10" s="425"/>
      <c r="Z10" s="433"/>
      <c r="AA10" s="400"/>
      <c r="AB10" s="400"/>
      <c r="AC10" s="434"/>
      <c r="AD10" s="434"/>
      <c r="AE10" s="434"/>
      <c r="AF10" s="434"/>
      <c r="AG10" s="434"/>
      <c r="AH10" s="434"/>
      <c r="AI10" s="1076"/>
    </row>
    <row r="11" spans="1:35" s="179" customFormat="1" ht="16.5">
      <c r="A11" s="65"/>
      <c r="B11" s="408"/>
      <c r="C11" s="409"/>
      <c r="D11" s="410"/>
      <c r="E11" s="411"/>
      <c r="F11" s="405"/>
      <c r="G11" s="412"/>
      <c r="H11" s="413"/>
      <c r="I11" s="417"/>
      <c r="J11" s="417"/>
      <c r="K11" s="417"/>
      <c r="L11" s="420"/>
      <c r="M11" s="420"/>
      <c r="N11" s="420"/>
      <c r="O11" s="420"/>
      <c r="P11" s="420"/>
      <c r="Q11" s="420"/>
      <c r="R11" s="423"/>
      <c r="S11" s="423"/>
      <c r="T11" s="423"/>
      <c r="U11" s="424"/>
      <c r="V11" s="424"/>
      <c r="W11" s="424"/>
      <c r="X11" s="425" t="str">
        <f t="shared" si="0"/>
        <v/>
      </c>
      <c r="Y11" s="425"/>
      <c r="Z11" s="433"/>
      <c r="AA11" s="400"/>
      <c r="AB11" s="400"/>
      <c r="AC11" s="434"/>
      <c r="AD11" s="434"/>
      <c r="AE11" s="434"/>
      <c r="AF11" s="434"/>
      <c r="AG11" s="434"/>
      <c r="AH11" s="434"/>
      <c r="AI11" s="1076"/>
    </row>
    <row r="12" spans="1:35" s="177" customFormat="1" ht="16.5" customHeight="1">
      <c r="A12" s="962" t="s">
        <v>255</v>
      </c>
      <c r="B12" s="962"/>
      <c r="C12" s="962"/>
      <c r="D12" s="962"/>
      <c r="E12" s="414"/>
      <c r="F12" s="307"/>
      <c r="G12" s="307"/>
      <c r="H12" s="307"/>
      <c r="I12" s="306"/>
      <c r="J12" s="306"/>
      <c r="K12" s="306"/>
      <c r="L12" s="421">
        <f t="shared" ref="L12:U12" si="1">SUM(L8:L11)</f>
        <v>0</v>
      </c>
      <c r="M12" s="421">
        <f t="shared" si="1"/>
        <v>0</v>
      </c>
      <c r="N12" s="421">
        <f t="shared" si="1"/>
        <v>0</v>
      </c>
      <c r="O12" s="421">
        <f t="shared" si="1"/>
        <v>0</v>
      </c>
      <c r="P12" s="421">
        <f t="shared" si="1"/>
        <v>0</v>
      </c>
      <c r="Q12" s="421">
        <f t="shared" si="1"/>
        <v>0</v>
      </c>
      <c r="R12" s="72">
        <f t="shared" si="1"/>
        <v>0</v>
      </c>
      <c r="S12" s="72">
        <f t="shared" si="1"/>
        <v>0</v>
      </c>
      <c r="T12" s="72">
        <f t="shared" si="1"/>
        <v>0</v>
      </c>
      <c r="U12" s="424">
        <f t="shared" si="1"/>
        <v>0</v>
      </c>
      <c r="V12" s="424"/>
      <c r="W12" s="424">
        <f>SUM(W8:W11)</f>
        <v>0</v>
      </c>
      <c r="X12" s="425" t="str">
        <f t="shared" si="0"/>
        <v/>
      </c>
      <c r="Y12" s="306"/>
      <c r="AA12" s="400"/>
      <c r="AB12" s="400"/>
      <c r="AC12" s="434"/>
      <c r="AD12" s="434"/>
      <c r="AE12" s="434"/>
      <c r="AF12" s="434"/>
      <c r="AG12" s="434"/>
      <c r="AH12" s="434"/>
      <c r="AI12" s="1076"/>
    </row>
    <row r="13" spans="1:35" s="177" customFormat="1" ht="16.5" customHeight="1">
      <c r="A13" s="962" t="s">
        <v>476</v>
      </c>
      <c r="B13" s="962"/>
      <c r="C13" s="962"/>
      <c r="D13" s="962"/>
      <c r="E13" s="414"/>
      <c r="F13" s="307"/>
      <c r="G13" s="307"/>
      <c r="H13" s="307"/>
      <c r="I13" s="306"/>
      <c r="J13" s="306"/>
      <c r="K13" s="306"/>
      <c r="L13" s="420"/>
      <c r="M13" s="420"/>
      <c r="N13" s="420"/>
      <c r="O13" s="420"/>
      <c r="P13" s="420"/>
      <c r="Q13" s="420"/>
      <c r="R13" s="72"/>
      <c r="S13" s="72"/>
      <c r="T13" s="72"/>
      <c r="U13" s="424"/>
      <c r="V13" s="424"/>
      <c r="W13" s="424"/>
      <c r="X13" s="425" t="str">
        <f t="shared" si="0"/>
        <v/>
      </c>
      <c r="Y13" s="306"/>
      <c r="AA13" s="400"/>
      <c r="AB13" s="400"/>
      <c r="AC13" s="434"/>
      <c r="AD13" s="434"/>
      <c r="AE13" s="434"/>
      <c r="AF13" s="434"/>
      <c r="AG13" s="434"/>
      <c r="AH13" s="434"/>
      <c r="AI13" s="1076"/>
    </row>
    <row r="14" spans="1:35" s="179" customFormat="1" ht="16.5" customHeight="1">
      <c r="A14" s="962" t="s">
        <v>255</v>
      </c>
      <c r="B14" s="962"/>
      <c r="C14" s="962"/>
      <c r="D14" s="962"/>
      <c r="E14" s="72"/>
      <c r="F14" s="307"/>
      <c r="G14" s="307"/>
      <c r="H14" s="307"/>
      <c r="I14" s="306"/>
      <c r="J14" s="306"/>
      <c r="K14" s="306"/>
      <c r="L14" s="422"/>
      <c r="M14" s="422"/>
      <c r="N14" s="422"/>
      <c r="O14" s="422"/>
      <c r="P14" s="422"/>
      <c r="Q14" s="422"/>
      <c r="R14" s="72">
        <f t="shared" ref="R14:U14" si="2">R12-R13</f>
        <v>0</v>
      </c>
      <c r="S14" s="72">
        <f t="shared" si="2"/>
        <v>0</v>
      </c>
      <c r="T14" s="72">
        <f t="shared" si="2"/>
        <v>0</v>
      </c>
      <c r="U14" s="424">
        <f t="shared" si="2"/>
        <v>0</v>
      </c>
      <c r="V14" s="424"/>
      <c r="W14" s="424">
        <f>W12-W13</f>
        <v>0</v>
      </c>
      <c r="X14" s="425" t="str">
        <f t="shared" si="0"/>
        <v/>
      </c>
      <c r="Y14" s="306"/>
      <c r="AA14" s="400"/>
      <c r="AB14" s="400"/>
      <c r="AC14" s="434"/>
      <c r="AD14" s="434"/>
      <c r="AE14" s="434"/>
      <c r="AF14" s="434"/>
      <c r="AG14" s="434"/>
      <c r="AH14" s="434"/>
      <c r="AI14" s="1076"/>
    </row>
    <row r="15" spans="1:35" ht="14.25" customHeight="1">
      <c r="A15" s="180" t="str">
        <f>基本情况!C49</f>
        <v>产权持有单位填表人：田仕军</v>
      </c>
      <c r="U15" s="182" t="str">
        <f>基本情况!D49</f>
        <v>评估人员：邓泽华、余颖莉、李英婕</v>
      </c>
      <c r="AC15" s="434"/>
      <c r="AD15" s="434"/>
      <c r="AE15" s="434"/>
      <c r="AF15" s="434"/>
      <c r="AG15" s="434"/>
      <c r="AH15" s="434"/>
      <c r="AI15" s="1076"/>
    </row>
    <row r="16" spans="1:35" ht="14.25" customHeight="1">
      <c r="A16" s="180" t="str">
        <f>基本情况!C2</f>
        <v>填表日期：2022年4月26日</v>
      </c>
      <c r="R16" s="398"/>
      <c r="S16" s="398"/>
      <c r="T16" s="398"/>
      <c r="U16" s="426"/>
      <c r="W16" s="426"/>
      <c r="AC16" s="434"/>
      <c r="AD16" s="434"/>
      <c r="AE16" s="434"/>
      <c r="AF16" s="434"/>
      <c r="AG16" s="434"/>
      <c r="AH16" s="434"/>
      <c r="AI16" s="1076"/>
    </row>
    <row r="17" spans="29:35" ht="14.25" customHeight="1">
      <c r="AC17" s="434"/>
      <c r="AD17" s="434"/>
      <c r="AE17" s="434"/>
      <c r="AF17" s="434"/>
      <c r="AG17" s="434"/>
      <c r="AH17" s="434"/>
      <c r="AI17" s="1076"/>
    </row>
    <row r="18" spans="29:35" ht="14.25" customHeight="1">
      <c r="AC18" s="434"/>
      <c r="AD18" s="434"/>
      <c r="AE18" s="434"/>
      <c r="AF18" s="434"/>
      <c r="AG18" s="434"/>
      <c r="AH18" s="434"/>
      <c r="AI18" s="1077"/>
    </row>
    <row r="19" spans="29:35" ht="14.25" customHeight="1">
      <c r="AC19" s="434"/>
      <c r="AD19" s="434"/>
      <c r="AE19" s="434"/>
      <c r="AF19" s="434"/>
      <c r="AG19" s="434"/>
      <c r="AH19" s="434"/>
      <c r="AI19" s="436">
        <v>200</v>
      </c>
    </row>
    <row r="20" spans="29:35" ht="14.25" customHeight="1">
      <c r="AC20" s="434"/>
      <c r="AD20" s="434"/>
      <c r="AE20" s="434"/>
      <c r="AF20" s="434"/>
      <c r="AG20" s="434"/>
      <c r="AH20" s="434"/>
      <c r="AI20" s="436">
        <v>200</v>
      </c>
    </row>
    <row r="21" spans="29:35" ht="14.25" customHeight="1">
      <c r="AC21" s="434"/>
      <c r="AD21" s="434"/>
      <c r="AE21" s="434"/>
      <c r="AF21" s="434"/>
      <c r="AG21" s="434"/>
      <c r="AH21" s="434"/>
      <c r="AI21" s="436">
        <v>200</v>
      </c>
    </row>
    <row r="22" spans="29:35" ht="14.25" customHeight="1">
      <c r="AC22" s="434"/>
      <c r="AD22" s="434"/>
      <c r="AE22" s="434"/>
      <c r="AF22" s="434"/>
      <c r="AG22" s="434"/>
      <c r="AH22" s="434"/>
      <c r="AI22" s="436">
        <v>200</v>
      </c>
    </row>
    <row r="23" spans="29:35" ht="14.25" customHeight="1">
      <c r="AC23" s="434"/>
      <c r="AD23" s="434"/>
      <c r="AE23" s="434"/>
      <c r="AF23" s="434"/>
      <c r="AG23" s="434"/>
      <c r="AH23" s="434"/>
      <c r="AI23" s="436">
        <v>500</v>
      </c>
    </row>
    <row r="24" spans="29:35" ht="14.25" customHeight="1">
      <c r="AC24" s="434"/>
      <c r="AD24" s="434"/>
      <c r="AE24" s="434"/>
      <c r="AF24" s="434"/>
      <c r="AG24" s="434"/>
      <c r="AH24" s="434"/>
      <c r="AI24" s="436">
        <v>0</v>
      </c>
    </row>
    <row r="25" spans="29:35" ht="14.25" customHeight="1">
      <c r="AC25" s="434"/>
      <c r="AD25" s="434"/>
      <c r="AE25" s="434"/>
      <c r="AF25" s="434"/>
      <c r="AG25" s="434"/>
      <c r="AH25" s="434"/>
      <c r="AI25" s="436" t="e">
        <f>N25*#REF!+O25*#REF!+P25*#REF!+Q25*#REF!+R25*#REF!+S25*#REF!</f>
        <v>#REF!</v>
      </c>
    </row>
    <row r="26" spans="29:35" ht="14.25" customHeight="1">
      <c r="AC26" s="434"/>
      <c r="AD26" s="434"/>
      <c r="AE26" s="434"/>
      <c r="AF26" s="434"/>
      <c r="AG26" s="434"/>
      <c r="AH26" s="434"/>
      <c r="AI26" s="436"/>
    </row>
    <row r="27" spans="29:35" ht="14.25" customHeight="1">
      <c r="AC27" s="434"/>
      <c r="AD27" s="434"/>
      <c r="AE27" s="434"/>
      <c r="AF27" s="434"/>
      <c r="AG27" s="434"/>
      <c r="AH27" s="434"/>
      <c r="AI27" s="436"/>
    </row>
    <row r="28" spans="29:35" ht="14.25" customHeight="1">
      <c r="AC28" s="434"/>
      <c r="AD28" s="434"/>
      <c r="AE28" s="434"/>
      <c r="AF28" s="434"/>
      <c r="AG28" s="434"/>
      <c r="AH28" s="434"/>
      <c r="AI28" s="436"/>
    </row>
    <row r="29" spans="29:35" ht="14.25" customHeight="1">
      <c r="AC29" s="434"/>
      <c r="AD29" s="434"/>
      <c r="AE29" s="434"/>
      <c r="AF29" s="434"/>
      <c r="AG29" s="434"/>
      <c r="AH29" s="434"/>
      <c r="AI29" s="436"/>
    </row>
    <row r="30" spans="29:35" ht="14.25" customHeight="1">
      <c r="AC30" s="434"/>
      <c r="AD30" s="434"/>
      <c r="AE30" s="434"/>
      <c r="AF30" s="434"/>
      <c r="AG30" s="434"/>
      <c r="AH30" s="434"/>
      <c r="AI30" s="436"/>
    </row>
    <row r="31" spans="29:35" ht="14.25" customHeight="1">
      <c r="AC31" s="434"/>
      <c r="AD31" s="434"/>
      <c r="AE31" s="434"/>
      <c r="AF31" s="434"/>
      <c r="AG31" s="434"/>
      <c r="AH31" s="434"/>
      <c r="AI31" s="436"/>
    </row>
    <row r="32" spans="29:35" ht="14.25" customHeight="1">
      <c r="AC32" s="434"/>
      <c r="AD32" s="434"/>
      <c r="AE32" s="434"/>
      <c r="AF32" s="434"/>
      <c r="AG32" s="434"/>
      <c r="AH32" s="434"/>
      <c r="AI32" s="436"/>
    </row>
    <row r="33" spans="29:35" ht="14.25" customHeight="1">
      <c r="AC33" s="434"/>
      <c r="AD33" s="434"/>
      <c r="AE33" s="434"/>
      <c r="AF33" s="434"/>
      <c r="AG33" s="434"/>
      <c r="AH33" s="434"/>
      <c r="AI33" s="436"/>
    </row>
    <row r="34" spans="29:35" ht="14.25" customHeight="1">
      <c r="AC34" s="434"/>
      <c r="AD34" s="434"/>
      <c r="AE34" s="434"/>
      <c r="AF34" s="434"/>
      <c r="AG34" s="434"/>
      <c r="AH34" s="434"/>
      <c r="AI34" s="436"/>
    </row>
    <row r="35" spans="29:35" ht="14.25" customHeight="1">
      <c r="AC35" s="434"/>
      <c r="AD35" s="434"/>
      <c r="AE35" s="434"/>
      <c r="AF35" s="434"/>
      <c r="AG35" s="434"/>
      <c r="AH35" s="434"/>
      <c r="AI35" s="436"/>
    </row>
    <row r="36" spans="29:35" ht="14.25" customHeight="1">
      <c r="AC36" s="434"/>
      <c r="AD36" s="434"/>
      <c r="AE36" s="434"/>
      <c r="AF36" s="434"/>
      <c r="AG36" s="434"/>
      <c r="AH36" s="434"/>
      <c r="AI36" s="436"/>
    </row>
    <row r="37" spans="29:35" ht="14.25" customHeight="1">
      <c r="AC37" s="434"/>
      <c r="AD37" s="434"/>
      <c r="AE37" s="434"/>
      <c r="AF37" s="434"/>
      <c r="AG37" s="434"/>
      <c r="AH37" s="434"/>
      <c r="AI37" s="436"/>
    </row>
    <row r="38" spans="29:35" ht="14.25" customHeight="1">
      <c r="AC38" s="434"/>
      <c r="AD38" s="434"/>
      <c r="AE38" s="434"/>
      <c r="AF38" s="434"/>
      <c r="AG38" s="434"/>
      <c r="AH38" s="434"/>
      <c r="AI38" s="436"/>
    </row>
    <row r="39" spans="29:35" ht="14.25" customHeight="1">
      <c r="AC39" s="434"/>
      <c r="AD39" s="434"/>
      <c r="AE39" s="434"/>
      <c r="AF39" s="434"/>
      <c r="AG39" s="434"/>
      <c r="AH39" s="434"/>
      <c r="AI39" s="436"/>
    </row>
    <row r="40" spans="29:35" ht="14.25" customHeight="1">
      <c r="AC40" s="434"/>
      <c r="AD40" s="434"/>
      <c r="AE40" s="434"/>
      <c r="AF40" s="434"/>
      <c r="AG40" s="434"/>
      <c r="AH40" s="434"/>
      <c r="AI40" s="436"/>
    </row>
    <row r="41" spans="29:35" ht="14.25" customHeight="1">
      <c r="AC41" s="434"/>
      <c r="AD41" s="434"/>
      <c r="AE41" s="434"/>
      <c r="AF41" s="434"/>
      <c r="AG41" s="434"/>
      <c r="AH41" s="434"/>
      <c r="AI41" s="436"/>
    </row>
    <row r="42" spans="29:35" ht="14.25" customHeight="1">
      <c r="AC42" s="434"/>
      <c r="AD42" s="434"/>
      <c r="AE42" s="434"/>
      <c r="AF42" s="434"/>
      <c r="AG42" s="434"/>
      <c r="AH42" s="434"/>
      <c r="AI42" s="436"/>
    </row>
    <row r="43" spans="29:35" ht="14.25" customHeight="1">
      <c r="AC43" s="434"/>
      <c r="AD43" s="434"/>
      <c r="AE43" s="434"/>
      <c r="AF43" s="434"/>
      <c r="AG43" s="434"/>
      <c r="AH43" s="434"/>
      <c r="AI43" s="436"/>
    </row>
    <row r="44" spans="29:35" ht="14.25" customHeight="1">
      <c r="AC44" s="434"/>
      <c r="AD44" s="434"/>
      <c r="AE44" s="434"/>
      <c r="AF44" s="434"/>
      <c r="AG44" s="434"/>
      <c r="AH44" s="434"/>
      <c r="AI44" s="436"/>
    </row>
    <row r="45" spans="29:35" ht="14.25" customHeight="1">
      <c r="AC45" s="434"/>
      <c r="AD45" s="434"/>
      <c r="AE45" s="434"/>
      <c r="AF45" s="434"/>
      <c r="AG45" s="434"/>
      <c r="AH45" s="434"/>
      <c r="AI45" s="436"/>
    </row>
    <row r="46" spans="29:35" ht="14.25" customHeight="1">
      <c r="AC46" s="434"/>
      <c r="AD46" s="434"/>
      <c r="AE46" s="434"/>
      <c r="AF46" s="434"/>
      <c r="AG46" s="434"/>
      <c r="AH46" s="434"/>
      <c r="AI46" s="436"/>
    </row>
    <row r="47" spans="29:35" ht="14.25" customHeight="1">
      <c r="AC47" s="434"/>
      <c r="AD47" s="434"/>
      <c r="AE47" s="434"/>
      <c r="AF47" s="434"/>
      <c r="AG47" s="434"/>
      <c r="AH47" s="434"/>
      <c r="AI47" s="436"/>
    </row>
    <row r="48" spans="29:35" ht="14.25" customHeight="1">
      <c r="AC48" s="434"/>
      <c r="AD48" s="434"/>
      <c r="AE48" s="434"/>
      <c r="AF48" s="434"/>
      <c r="AG48" s="434"/>
      <c r="AH48" s="434"/>
      <c r="AI48" s="436"/>
    </row>
    <row r="49" spans="27:35" ht="14.25" customHeight="1">
      <c r="AC49" s="434"/>
      <c r="AD49" s="434"/>
      <c r="AE49" s="434"/>
      <c r="AF49" s="434"/>
      <c r="AG49" s="434"/>
      <c r="AH49" s="434"/>
      <c r="AI49" s="436"/>
    </row>
    <row r="50" spans="27:35" ht="14.25" customHeight="1">
      <c r="AC50" s="434"/>
      <c r="AD50" s="434"/>
      <c r="AE50" s="434"/>
      <c r="AF50" s="434"/>
      <c r="AG50" s="434"/>
      <c r="AH50" s="434"/>
      <c r="AI50" s="436"/>
    </row>
    <row r="51" spans="27:35" ht="14.25" customHeight="1">
      <c r="AC51" s="434"/>
      <c r="AD51" s="434"/>
      <c r="AE51" s="434"/>
      <c r="AF51" s="434"/>
      <c r="AG51" s="434"/>
      <c r="AH51" s="434"/>
      <c r="AI51" s="436"/>
    </row>
    <row r="52" spans="27:35" ht="14.25" customHeight="1">
      <c r="AC52" s="434"/>
      <c r="AD52" s="434"/>
      <c r="AE52" s="434"/>
      <c r="AF52" s="434"/>
      <c r="AG52" s="434"/>
      <c r="AH52" s="434"/>
      <c r="AI52" s="436"/>
    </row>
    <row r="53" spans="27:35" ht="14.25" customHeight="1">
      <c r="AC53" s="434"/>
      <c r="AD53" s="434"/>
      <c r="AE53" s="434"/>
      <c r="AF53" s="434"/>
      <c r="AG53" s="434"/>
      <c r="AH53" s="434"/>
      <c r="AI53" s="436"/>
    </row>
    <row r="54" spans="27:35" ht="14.25" customHeight="1">
      <c r="AC54" s="434"/>
      <c r="AD54" s="434"/>
      <c r="AE54" s="434"/>
      <c r="AF54" s="434"/>
      <c r="AG54" s="434"/>
      <c r="AH54" s="434"/>
      <c r="AI54" s="436"/>
    </row>
    <row r="55" spans="27:35" ht="14.25" customHeight="1">
      <c r="AC55" s="434"/>
      <c r="AD55" s="434"/>
      <c r="AE55" s="434"/>
      <c r="AF55" s="434"/>
      <c r="AG55" s="434"/>
      <c r="AH55" s="434"/>
      <c r="AI55" s="436"/>
    </row>
    <row r="56" spans="27:35" ht="14.25" customHeight="1">
      <c r="AC56" s="434"/>
      <c r="AD56" s="434"/>
      <c r="AE56" s="434"/>
      <c r="AF56" s="434"/>
      <c r="AG56" s="434"/>
      <c r="AH56" s="434"/>
      <c r="AI56" s="436"/>
    </row>
    <row r="57" spans="27:35" ht="14.25" customHeight="1">
      <c r="AC57" s="434"/>
      <c r="AD57" s="434"/>
      <c r="AE57" s="434"/>
      <c r="AF57" s="434"/>
      <c r="AG57" s="434"/>
      <c r="AH57" s="434"/>
      <c r="AI57" s="436"/>
    </row>
    <row r="58" spans="27:35" ht="14.25" customHeight="1">
      <c r="AC58" s="434"/>
      <c r="AD58" s="434"/>
      <c r="AE58" s="434"/>
      <c r="AF58" s="434"/>
      <c r="AG58" s="434"/>
      <c r="AH58" s="434"/>
      <c r="AI58" s="436"/>
    </row>
    <row r="59" spans="27:35" ht="14.25" customHeight="1">
      <c r="AC59" s="434"/>
      <c r="AD59" s="434"/>
      <c r="AE59" s="434"/>
      <c r="AF59" s="434"/>
      <c r="AG59" s="434"/>
      <c r="AH59" s="434"/>
      <c r="AI59" s="436"/>
    </row>
    <row r="60" spans="27:35" ht="14.25" customHeight="1">
      <c r="AC60" s="434"/>
      <c r="AD60" s="434"/>
      <c r="AE60" s="434"/>
      <c r="AF60" s="434"/>
      <c r="AG60" s="434"/>
      <c r="AH60" s="434"/>
      <c r="AI60" s="436"/>
    </row>
    <row r="61" spans="27:35" ht="14.25" customHeight="1">
      <c r="AC61" s="434"/>
      <c r="AD61" s="434"/>
      <c r="AE61" s="434"/>
      <c r="AF61" s="434"/>
      <c r="AG61" s="434"/>
      <c r="AH61" s="434"/>
      <c r="AI61" s="437" t="e">
        <f>SUM(AI8:AI25)</f>
        <v>#REF!</v>
      </c>
    </row>
    <row r="64" spans="27:35" ht="14.25" customHeight="1">
      <c r="AA64" s="430"/>
    </row>
    <row r="65" spans="27:35" ht="14.25" customHeight="1">
      <c r="AD65" s="400">
        <f>AC65*100</f>
        <v>0</v>
      </c>
    </row>
    <row r="66" spans="27:35" ht="14.25" customHeight="1">
      <c r="AA66" s="427"/>
      <c r="AB66" s="427"/>
      <c r="AC66" s="427"/>
      <c r="AD66" s="427"/>
      <c r="AE66" s="427"/>
      <c r="AF66" s="427"/>
      <c r="AG66" s="427"/>
      <c r="AH66" s="427"/>
      <c r="AI66" s="427"/>
    </row>
  </sheetData>
  <autoFilter ref="A7:AI25"/>
  <mergeCells count="26">
    <mergeCell ref="AI6:AI7"/>
    <mergeCell ref="AI8:AI18"/>
    <mergeCell ref="AC6:AH6"/>
    <mergeCell ref="AA7:AB7"/>
    <mergeCell ref="A12:D12"/>
    <mergeCell ref="A13:D13"/>
    <mergeCell ref="A14:D1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Y1"/>
    <mergeCell ref="A2:Y2"/>
    <mergeCell ref="L6:Q6"/>
    <mergeCell ref="R6:S6"/>
    <mergeCell ref="U6:W6"/>
    <mergeCell ref="T6:T7"/>
    <mergeCell ref="X6:X7"/>
    <mergeCell ref="Y6:Y7"/>
  </mergeCells>
  <phoneticPr fontId="24" type="noConversion"/>
  <hyperlinks>
    <hyperlink ref="Y3" location="基本情况!A1" display="表4-6-7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P29"/>
  <sheetViews>
    <sheetView view="pageBreakPreview" zoomScaleNormal="100" zoomScaleSheetLayoutView="100" workbookViewId="0">
      <pane xSplit="1" ySplit="7" topLeftCell="B26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4" width="10.625" style="4" customWidth="1"/>
    <col min="5" max="5" width="4.875" style="4" customWidth="1"/>
    <col min="6" max="10" width="5.375" style="4" customWidth="1"/>
    <col min="11" max="14" width="10.625" style="4" customWidth="1"/>
    <col min="15" max="16" width="8.625" style="4" customWidth="1"/>
    <col min="17" max="16384" width="9" style="4"/>
  </cols>
  <sheetData>
    <row r="1" spans="1:16" ht="30" customHeight="1">
      <c r="A1" s="939" t="s">
        <v>2602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</row>
    <row r="2" spans="1:1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</row>
    <row r="3" spans="1:16" ht="14.25" customHeight="1">
      <c r="P3" s="16" t="s">
        <v>2603</v>
      </c>
    </row>
    <row r="4" spans="1:16" ht="14.25" customHeight="1">
      <c r="P4" s="16"/>
    </row>
    <row r="5" spans="1:16" ht="14.25" customHeight="1">
      <c r="A5" s="3" t="str">
        <f>基本情况!B2</f>
        <v>产权持有单位：瓮福（集团）有限责任公司</v>
      </c>
      <c r="P5" s="17" t="s">
        <v>247</v>
      </c>
    </row>
    <row r="6" spans="1:16" s="1" customFormat="1" ht="16.5" customHeight="1">
      <c r="A6" s="944" t="s">
        <v>219</v>
      </c>
      <c r="B6" s="979" t="s">
        <v>525</v>
      </c>
      <c r="C6" s="979" t="s">
        <v>526</v>
      </c>
      <c r="D6" s="979" t="s">
        <v>527</v>
      </c>
      <c r="E6" s="979" t="s">
        <v>528</v>
      </c>
      <c r="F6" s="979" t="s">
        <v>529</v>
      </c>
      <c r="G6" s="979" t="s">
        <v>530</v>
      </c>
      <c r="H6" s="979" t="s">
        <v>531</v>
      </c>
      <c r="I6" s="979" t="s">
        <v>532</v>
      </c>
      <c r="J6" s="979" t="s">
        <v>533</v>
      </c>
      <c r="K6" s="979" t="s">
        <v>444</v>
      </c>
      <c r="L6" s="944" t="s">
        <v>250</v>
      </c>
      <c r="M6" s="944" t="s">
        <v>251</v>
      </c>
      <c r="N6" s="944" t="s">
        <v>252</v>
      </c>
      <c r="O6" s="944" t="s">
        <v>253</v>
      </c>
      <c r="P6" s="944" t="s">
        <v>258</v>
      </c>
    </row>
    <row r="7" spans="1:16" ht="16.5" customHeight="1">
      <c r="A7" s="944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44"/>
      <c r="M7" s="944"/>
      <c r="N7" s="944"/>
      <c r="O7" s="944"/>
      <c r="P7" s="944"/>
    </row>
    <row r="8" spans="1:16" ht="16.5" customHeight="1">
      <c r="A8" s="13"/>
      <c r="B8" s="14"/>
      <c r="C8" s="14"/>
      <c r="D8" s="263"/>
      <c r="E8" s="15"/>
      <c r="F8" s="59"/>
      <c r="G8" s="59"/>
      <c r="H8" s="59"/>
      <c r="I8" s="59"/>
      <c r="J8" s="59"/>
      <c r="K8" s="68"/>
      <c r="L8" s="11"/>
      <c r="M8" s="11"/>
      <c r="N8" s="11" t="str">
        <f>IF(M8=L8,"",M8-L8)</f>
        <v/>
      </c>
      <c r="O8" s="59" t="str">
        <f>IF(OR(L8=0,M8=L8),"",ROUND(N8/ABS(L8),4))</f>
        <v/>
      </c>
      <c r="P8" s="18"/>
    </row>
    <row r="9" spans="1:16" ht="16.5" customHeight="1">
      <c r="A9" s="13"/>
      <c r="B9" s="14"/>
      <c r="C9" s="14"/>
      <c r="D9" s="263"/>
      <c r="E9" s="15"/>
      <c r="F9" s="59"/>
      <c r="G9" s="59"/>
      <c r="H9" s="59"/>
      <c r="I9" s="59"/>
      <c r="J9" s="59"/>
      <c r="K9" s="68"/>
      <c r="L9" s="11"/>
      <c r="M9" s="11"/>
      <c r="N9" s="11" t="str">
        <f t="shared" ref="N9:N27" si="0">IF(M9=L9,"",M9-L9)</f>
        <v/>
      </c>
      <c r="O9" s="59" t="str">
        <f t="shared" ref="O9:O27" si="1">IF(OR(L9=0,M9=L9),"",ROUND(N9/ABS(L9),4))</f>
        <v/>
      </c>
      <c r="P9" s="18"/>
    </row>
    <row r="10" spans="1:16" ht="16.5" customHeight="1">
      <c r="A10" s="13"/>
      <c r="B10" s="14"/>
      <c r="C10" s="14"/>
      <c r="D10" s="263"/>
      <c r="E10" s="15"/>
      <c r="F10" s="59"/>
      <c r="G10" s="59"/>
      <c r="H10" s="59"/>
      <c r="I10" s="59"/>
      <c r="J10" s="59"/>
      <c r="K10" s="68"/>
      <c r="L10" s="11"/>
      <c r="M10" s="11"/>
      <c r="N10" s="11" t="str">
        <f t="shared" si="0"/>
        <v/>
      </c>
      <c r="O10" s="59" t="str">
        <f t="shared" si="1"/>
        <v/>
      </c>
      <c r="P10" s="18"/>
    </row>
    <row r="11" spans="1:16" ht="16.5" customHeight="1">
      <c r="A11" s="13"/>
      <c r="B11" s="14"/>
      <c r="C11" s="14"/>
      <c r="D11" s="263"/>
      <c r="E11" s="15"/>
      <c r="F11" s="59"/>
      <c r="G11" s="59"/>
      <c r="H11" s="59"/>
      <c r="I11" s="59"/>
      <c r="J11" s="59"/>
      <c r="K11" s="68"/>
      <c r="L11" s="11"/>
      <c r="M11" s="11"/>
      <c r="N11" s="11" t="str">
        <f t="shared" si="0"/>
        <v/>
      </c>
      <c r="O11" s="59" t="str">
        <f t="shared" si="1"/>
        <v/>
      </c>
      <c r="P11" s="18"/>
    </row>
    <row r="12" spans="1:16" ht="16.5" customHeight="1">
      <c r="A12" s="13"/>
      <c r="B12" s="14"/>
      <c r="C12" s="14"/>
      <c r="D12" s="263"/>
      <c r="E12" s="15"/>
      <c r="F12" s="59"/>
      <c r="G12" s="59"/>
      <c r="H12" s="59"/>
      <c r="I12" s="59"/>
      <c r="J12" s="59"/>
      <c r="K12" s="68"/>
      <c r="L12" s="11"/>
      <c r="M12" s="11"/>
      <c r="N12" s="11" t="str">
        <f t="shared" si="0"/>
        <v/>
      </c>
      <c r="O12" s="59" t="str">
        <f t="shared" si="1"/>
        <v/>
      </c>
      <c r="P12" s="18"/>
    </row>
    <row r="13" spans="1:16" ht="16.5" customHeight="1">
      <c r="A13" s="13"/>
      <c r="B13" s="14"/>
      <c r="C13" s="14"/>
      <c r="D13" s="263"/>
      <c r="E13" s="15"/>
      <c r="F13" s="59"/>
      <c r="G13" s="59"/>
      <c r="H13" s="59"/>
      <c r="I13" s="59"/>
      <c r="J13" s="59"/>
      <c r="K13" s="68"/>
      <c r="L13" s="11"/>
      <c r="M13" s="11"/>
      <c r="N13" s="11" t="str">
        <f t="shared" si="0"/>
        <v/>
      </c>
      <c r="O13" s="59" t="str">
        <f t="shared" si="1"/>
        <v/>
      </c>
      <c r="P13" s="18"/>
    </row>
    <row r="14" spans="1:16" ht="16.5" customHeight="1">
      <c r="A14" s="13"/>
      <c r="B14" s="14"/>
      <c r="C14" s="14"/>
      <c r="D14" s="263"/>
      <c r="E14" s="15"/>
      <c r="F14" s="59"/>
      <c r="G14" s="59"/>
      <c r="H14" s="59"/>
      <c r="I14" s="59"/>
      <c r="J14" s="59"/>
      <c r="K14" s="68"/>
      <c r="L14" s="11"/>
      <c r="M14" s="11"/>
      <c r="N14" s="11" t="str">
        <f t="shared" si="0"/>
        <v/>
      </c>
      <c r="O14" s="59" t="str">
        <f t="shared" si="1"/>
        <v/>
      </c>
      <c r="P14" s="18"/>
    </row>
    <row r="15" spans="1:16" ht="16.5" customHeight="1">
      <c r="A15" s="13"/>
      <c r="B15" s="14"/>
      <c r="C15" s="14"/>
      <c r="D15" s="263"/>
      <c r="E15" s="15"/>
      <c r="F15" s="59"/>
      <c r="G15" s="59"/>
      <c r="H15" s="59"/>
      <c r="I15" s="59"/>
      <c r="J15" s="59"/>
      <c r="K15" s="68"/>
      <c r="L15" s="11"/>
      <c r="M15" s="11"/>
      <c r="N15" s="11" t="str">
        <f t="shared" si="0"/>
        <v/>
      </c>
      <c r="O15" s="59" t="str">
        <f t="shared" si="1"/>
        <v/>
      </c>
      <c r="P15" s="18"/>
    </row>
    <row r="16" spans="1:16" ht="16.5" customHeight="1">
      <c r="A16" s="13"/>
      <c r="B16" s="14"/>
      <c r="C16" s="14"/>
      <c r="D16" s="263"/>
      <c r="E16" s="15"/>
      <c r="F16" s="59"/>
      <c r="G16" s="59"/>
      <c r="H16" s="59"/>
      <c r="I16" s="59"/>
      <c r="J16" s="59"/>
      <c r="K16" s="68"/>
      <c r="L16" s="11"/>
      <c r="M16" s="11"/>
      <c r="N16" s="11" t="str">
        <f t="shared" si="0"/>
        <v/>
      </c>
      <c r="O16" s="59" t="str">
        <f t="shared" si="1"/>
        <v/>
      </c>
      <c r="P16" s="18"/>
    </row>
    <row r="17" spans="1:16" ht="16.5" customHeight="1">
      <c r="A17" s="13"/>
      <c r="B17" s="14"/>
      <c r="C17" s="14"/>
      <c r="D17" s="263"/>
      <c r="E17" s="15"/>
      <c r="F17" s="59"/>
      <c r="G17" s="59"/>
      <c r="H17" s="59"/>
      <c r="I17" s="59"/>
      <c r="J17" s="59"/>
      <c r="K17" s="68"/>
      <c r="L17" s="11"/>
      <c r="M17" s="11"/>
      <c r="N17" s="11" t="str">
        <f t="shared" si="0"/>
        <v/>
      </c>
      <c r="O17" s="59" t="str">
        <f t="shared" si="1"/>
        <v/>
      </c>
      <c r="P17" s="18"/>
    </row>
    <row r="18" spans="1:16" ht="16.5" customHeight="1">
      <c r="A18" s="13"/>
      <c r="B18" s="14"/>
      <c r="C18" s="14"/>
      <c r="D18" s="263"/>
      <c r="E18" s="15"/>
      <c r="F18" s="59"/>
      <c r="G18" s="59"/>
      <c r="H18" s="59"/>
      <c r="I18" s="59"/>
      <c r="J18" s="59"/>
      <c r="K18" s="68"/>
      <c r="L18" s="11"/>
      <c r="M18" s="11"/>
      <c r="N18" s="11" t="str">
        <f t="shared" si="0"/>
        <v/>
      </c>
      <c r="O18" s="59" t="str">
        <f t="shared" si="1"/>
        <v/>
      </c>
      <c r="P18" s="18"/>
    </row>
    <row r="19" spans="1:16" ht="16.5" customHeight="1">
      <c r="A19" s="13"/>
      <c r="B19" s="14"/>
      <c r="C19" s="14"/>
      <c r="D19" s="263"/>
      <c r="E19" s="15"/>
      <c r="F19" s="59"/>
      <c r="G19" s="59"/>
      <c r="H19" s="59"/>
      <c r="I19" s="59"/>
      <c r="J19" s="59"/>
      <c r="K19" s="68"/>
      <c r="L19" s="11"/>
      <c r="M19" s="11"/>
      <c r="N19" s="11" t="str">
        <f t="shared" si="0"/>
        <v/>
      </c>
      <c r="O19" s="59" t="str">
        <f t="shared" si="1"/>
        <v/>
      </c>
      <c r="P19" s="18"/>
    </row>
    <row r="20" spans="1:16" ht="16.5" customHeight="1">
      <c r="A20" s="13"/>
      <c r="B20" s="14"/>
      <c r="C20" s="14"/>
      <c r="D20" s="263"/>
      <c r="E20" s="15"/>
      <c r="F20" s="59"/>
      <c r="G20" s="59"/>
      <c r="H20" s="59"/>
      <c r="I20" s="59"/>
      <c r="J20" s="59"/>
      <c r="K20" s="68"/>
      <c r="L20" s="11"/>
      <c r="M20" s="11"/>
      <c r="N20" s="11" t="str">
        <f t="shared" si="0"/>
        <v/>
      </c>
      <c r="O20" s="59" t="str">
        <f t="shared" si="1"/>
        <v/>
      </c>
      <c r="P20" s="18"/>
    </row>
    <row r="21" spans="1:16" ht="16.5" customHeight="1">
      <c r="A21" s="13"/>
      <c r="B21" s="14"/>
      <c r="C21" s="14"/>
      <c r="D21" s="263"/>
      <c r="E21" s="15"/>
      <c r="F21" s="59"/>
      <c r="G21" s="59"/>
      <c r="H21" s="59"/>
      <c r="I21" s="59"/>
      <c r="J21" s="59"/>
      <c r="K21" s="68"/>
      <c r="L21" s="11"/>
      <c r="M21" s="11"/>
      <c r="N21" s="11" t="str">
        <f t="shared" si="0"/>
        <v/>
      </c>
      <c r="O21" s="59" t="str">
        <f t="shared" si="1"/>
        <v/>
      </c>
      <c r="P21" s="18"/>
    </row>
    <row r="22" spans="1:16" ht="16.5" customHeight="1">
      <c r="A22" s="13"/>
      <c r="B22" s="14"/>
      <c r="C22" s="14"/>
      <c r="D22" s="263"/>
      <c r="E22" s="15"/>
      <c r="F22" s="59"/>
      <c r="G22" s="59"/>
      <c r="H22" s="59"/>
      <c r="I22" s="59"/>
      <c r="J22" s="59"/>
      <c r="K22" s="68"/>
      <c r="L22" s="11"/>
      <c r="M22" s="11"/>
      <c r="N22" s="11" t="str">
        <f t="shared" si="0"/>
        <v/>
      </c>
      <c r="O22" s="59" t="str">
        <f t="shared" si="1"/>
        <v/>
      </c>
      <c r="P22" s="18"/>
    </row>
    <row r="23" spans="1:16" ht="16.5" customHeight="1">
      <c r="A23" s="13"/>
      <c r="B23" s="14"/>
      <c r="C23" s="14"/>
      <c r="D23" s="263"/>
      <c r="E23" s="15"/>
      <c r="F23" s="59"/>
      <c r="G23" s="59"/>
      <c r="H23" s="59"/>
      <c r="I23" s="59"/>
      <c r="J23" s="59"/>
      <c r="K23" s="68"/>
      <c r="L23" s="11"/>
      <c r="M23" s="11"/>
      <c r="N23" s="11" t="str">
        <f t="shared" si="0"/>
        <v/>
      </c>
      <c r="O23" s="59" t="str">
        <f t="shared" si="1"/>
        <v/>
      </c>
      <c r="P23" s="18"/>
    </row>
    <row r="24" spans="1:16" ht="16.5" customHeight="1">
      <c r="A24" s="13"/>
      <c r="B24" s="14"/>
      <c r="C24" s="14"/>
      <c r="D24" s="263"/>
      <c r="E24" s="15"/>
      <c r="F24" s="59"/>
      <c r="G24" s="59"/>
      <c r="H24" s="59"/>
      <c r="I24" s="59"/>
      <c r="J24" s="59"/>
      <c r="K24" s="68"/>
      <c r="L24" s="11"/>
      <c r="M24" s="11"/>
      <c r="N24" s="11" t="str">
        <f t="shared" si="0"/>
        <v/>
      </c>
      <c r="O24" s="59" t="str">
        <f t="shared" si="1"/>
        <v/>
      </c>
      <c r="P24" s="18"/>
    </row>
    <row r="25" spans="1:16" ht="16.5" customHeight="1">
      <c r="A25" s="13"/>
      <c r="B25" s="14"/>
      <c r="C25" s="14"/>
      <c r="D25" s="263"/>
      <c r="E25" s="15"/>
      <c r="F25" s="59"/>
      <c r="G25" s="59"/>
      <c r="H25" s="59"/>
      <c r="I25" s="59"/>
      <c r="J25" s="59"/>
      <c r="K25" s="68"/>
      <c r="L25" s="11"/>
      <c r="M25" s="11"/>
      <c r="N25" s="11" t="str">
        <f t="shared" si="0"/>
        <v/>
      </c>
      <c r="O25" s="59" t="str">
        <f t="shared" si="1"/>
        <v/>
      </c>
      <c r="P25" s="18"/>
    </row>
    <row r="26" spans="1:16" ht="16.5" customHeight="1">
      <c r="A26" s="13"/>
      <c r="B26" s="14"/>
      <c r="C26" s="14"/>
      <c r="D26" s="263"/>
      <c r="E26" s="15"/>
      <c r="F26" s="59"/>
      <c r="G26" s="59"/>
      <c r="H26" s="59"/>
      <c r="I26" s="59"/>
      <c r="J26" s="59"/>
      <c r="K26" s="68"/>
      <c r="L26" s="11"/>
      <c r="M26" s="11"/>
      <c r="N26" s="11" t="str">
        <f t="shared" si="0"/>
        <v/>
      </c>
      <c r="O26" s="59" t="str">
        <f t="shared" si="1"/>
        <v/>
      </c>
      <c r="P26" s="18"/>
    </row>
    <row r="27" spans="1:16" ht="16.5" customHeight="1">
      <c r="A27" s="946" t="s">
        <v>255</v>
      </c>
      <c r="B27" s="946"/>
      <c r="C27" s="946"/>
      <c r="D27" s="301"/>
      <c r="E27" s="301"/>
      <c r="F27" s="301"/>
      <c r="G27" s="301"/>
      <c r="H27" s="301"/>
      <c r="I27" s="301"/>
      <c r="J27" s="301"/>
      <c r="K27" s="11">
        <f>SUM(K8:K26)</f>
        <v>0</v>
      </c>
      <c r="L27" s="11">
        <f>SUM(L8:L26)</f>
        <v>0</v>
      </c>
      <c r="M27" s="11">
        <f>SUM(M8:M26)</f>
        <v>0</v>
      </c>
      <c r="N27" s="11" t="str">
        <f t="shared" si="0"/>
        <v/>
      </c>
      <c r="O27" s="59" t="str">
        <f t="shared" si="1"/>
        <v/>
      </c>
      <c r="P27" s="18"/>
    </row>
    <row r="28" spans="1:16" s="3" customFormat="1" ht="14.25" customHeight="1">
      <c r="A28" s="3" t="str">
        <f>基本情况!C50</f>
        <v>产权持有单位填表人：田仕军</v>
      </c>
      <c r="M28" s="3" t="str">
        <f>基本情况!D50</f>
        <v>评估人员：邓泽华、余颖莉、李英婕</v>
      </c>
    </row>
    <row r="29" spans="1:16" s="3" customFormat="1" ht="14.25" customHeight="1">
      <c r="A29" s="3" t="str">
        <f>基本情况!C2</f>
        <v>填表日期：2022年4月26日</v>
      </c>
    </row>
  </sheetData>
  <mergeCells count="19">
    <mergeCell ref="N6:N7"/>
    <mergeCell ref="O6:O7"/>
    <mergeCell ref="P6:P7"/>
    <mergeCell ref="A1:P1"/>
    <mergeCell ref="A2:P2"/>
    <mergeCell ref="A27:C2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4" type="noConversion"/>
  <hyperlinks>
    <hyperlink ref="P3" location="基本情况!A1" display="表4-6-8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W29"/>
  <sheetViews>
    <sheetView view="pageBreakPreview" zoomScale="103" zoomScaleNormal="100" zoomScaleSheetLayoutView="103" workbookViewId="0">
      <selection activeCell="O12" sqref="O12"/>
    </sheetView>
  </sheetViews>
  <sheetFormatPr defaultColWidth="9" defaultRowHeight="12.75"/>
  <cols>
    <col min="1" max="1" width="4" style="343" customWidth="1"/>
    <col min="2" max="2" width="5.125" style="343" hidden="1" customWidth="1"/>
    <col min="3" max="3" width="11.125" style="346" customWidth="1"/>
    <col min="4" max="4" width="7" style="347" customWidth="1"/>
    <col min="5" max="5" width="7.5" style="347" customWidth="1"/>
    <col min="6" max="7" width="6.125" style="347" customWidth="1"/>
    <col min="8" max="8" width="13.875" style="347" customWidth="1"/>
    <col min="9" max="9" width="6.875" style="347" customWidth="1"/>
    <col min="10" max="10" width="6.625" style="343" customWidth="1"/>
    <col min="11" max="11" width="8.625" style="347" customWidth="1"/>
    <col min="12" max="12" width="8.125" style="347" customWidth="1"/>
    <col min="13" max="13" width="7.375" style="347" customWidth="1"/>
    <col min="14" max="14" width="6.5" style="347" customWidth="1"/>
    <col min="15" max="15" width="8.875" style="347" customWidth="1"/>
    <col min="16" max="16" width="6.625" style="347" customWidth="1"/>
    <col min="17" max="17" width="5.5" style="347" customWidth="1"/>
    <col min="18" max="18" width="7.375" style="347" customWidth="1"/>
    <col min="19" max="19" width="6.875" style="347" customWidth="1"/>
    <col min="20" max="20" width="4.625" style="347" customWidth="1"/>
    <col min="21" max="21" width="8.625" style="347" customWidth="1"/>
    <col min="22" max="22" width="6.375" style="347" customWidth="1"/>
    <col min="23" max="23" width="4.625" style="347" customWidth="1"/>
    <col min="24" max="16384" width="9" style="347"/>
  </cols>
  <sheetData>
    <row r="1" spans="1:23" ht="20.100000000000001" customHeight="1">
      <c r="A1" s="1078" t="s">
        <v>2604</v>
      </c>
      <c r="B1" s="1078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1079"/>
      <c r="O1" s="1079"/>
      <c r="P1" s="1079"/>
      <c r="Q1" s="1079"/>
    </row>
    <row r="2" spans="1:23" ht="20.100000000000001" customHeight="1">
      <c r="H2" s="347" t="str">
        <f>基本情况!C1</f>
        <v>评估基准日：2022年4月26日</v>
      </c>
      <c r="O2" s="1080" t="s">
        <v>2605</v>
      </c>
      <c r="P2" s="1081"/>
      <c r="Q2" s="1081"/>
    </row>
    <row r="3" spans="1:23" ht="15.75" customHeight="1">
      <c r="Q3" s="387"/>
    </row>
    <row r="4" spans="1:23" ht="15.75" customHeight="1">
      <c r="A4" s="346" t="str">
        <f>基本情况!B2</f>
        <v>产权持有单位：瓮福（集团）有限责任公司</v>
      </c>
      <c r="B4" s="346"/>
      <c r="Q4" s="361" t="s">
        <v>462</v>
      </c>
    </row>
    <row r="5" spans="1:23" s="343" customFormat="1" ht="17.100000000000001" customHeight="1">
      <c r="A5" s="1086" t="s">
        <v>556</v>
      </c>
      <c r="B5" s="1088" t="s">
        <v>557</v>
      </c>
      <c r="C5" s="1088" t="s">
        <v>2606</v>
      </c>
      <c r="D5" s="1088" t="s">
        <v>2607</v>
      </c>
      <c r="E5" s="1088" t="s">
        <v>2608</v>
      </c>
      <c r="F5" s="1088" t="s">
        <v>2609</v>
      </c>
      <c r="G5" s="1088" t="s">
        <v>2610</v>
      </c>
      <c r="H5" s="1088" t="s">
        <v>561</v>
      </c>
      <c r="I5" s="1090" t="s">
        <v>2611</v>
      </c>
      <c r="J5" s="1090" t="s">
        <v>2612</v>
      </c>
      <c r="K5" s="1082" t="s">
        <v>185</v>
      </c>
      <c r="L5" s="1083"/>
      <c r="M5" s="1082" t="s">
        <v>186</v>
      </c>
      <c r="N5" s="1083"/>
      <c r="O5" s="1083"/>
      <c r="P5" s="1086" t="s">
        <v>188</v>
      </c>
      <c r="Q5" s="1088" t="s">
        <v>570</v>
      </c>
      <c r="R5" s="388"/>
      <c r="S5" s="389"/>
    </row>
    <row r="6" spans="1:23" s="343" customFormat="1" ht="17.100000000000001" customHeight="1">
      <c r="A6" s="1087"/>
      <c r="B6" s="1089"/>
      <c r="C6" s="1089"/>
      <c r="D6" s="1089" t="s">
        <v>2613</v>
      </c>
      <c r="E6" s="1089" t="s">
        <v>2613</v>
      </c>
      <c r="F6" s="1089" t="s">
        <v>2613</v>
      </c>
      <c r="G6" s="1089" t="s">
        <v>2613</v>
      </c>
      <c r="H6" s="1089" t="s">
        <v>1679</v>
      </c>
      <c r="I6" s="1091"/>
      <c r="J6" s="1091"/>
      <c r="K6" s="362" t="s">
        <v>538</v>
      </c>
      <c r="L6" s="362" t="s">
        <v>539</v>
      </c>
      <c r="M6" s="362" t="s">
        <v>538</v>
      </c>
      <c r="N6" s="363" t="s">
        <v>1674</v>
      </c>
      <c r="O6" s="362" t="s">
        <v>539</v>
      </c>
      <c r="P6" s="1092"/>
      <c r="Q6" s="1089" t="e">
        <f>#REF!</f>
        <v>#REF!</v>
      </c>
      <c r="R6" s="389"/>
      <c r="S6" s="389"/>
      <c r="T6" s="389"/>
      <c r="U6" s="389"/>
      <c r="V6" s="389"/>
      <c r="W6" s="389"/>
    </row>
    <row r="7" spans="1:23" s="344" customFormat="1" ht="17.100000000000001" customHeight="1">
      <c r="A7" s="348"/>
      <c r="B7" s="349"/>
      <c r="C7" s="350"/>
      <c r="D7" s="351"/>
      <c r="E7" s="352"/>
      <c r="F7" s="352"/>
      <c r="G7" s="352"/>
      <c r="H7" s="352"/>
      <c r="I7" s="364"/>
      <c r="J7" s="365"/>
      <c r="K7" s="366"/>
      <c r="L7" s="366"/>
      <c r="M7" s="367"/>
      <c r="N7" s="368"/>
      <c r="O7" s="367"/>
      <c r="P7" s="369"/>
      <c r="Q7" s="390"/>
      <c r="R7" s="391"/>
      <c r="S7" s="392"/>
      <c r="T7" s="393"/>
      <c r="U7" s="394"/>
      <c r="V7" s="395"/>
      <c r="W7" s="395"/>
    </row>
    <row r="8" spans="1:23" s="345" customFormat="1" ht="17.100000000000001" customHeight="1">
      <c r="A8" s="348"/>
      <c r="B8" s="353"/>
      <c r="C8" s="350"/>
      <c r="D8" s="351"/>
      <c r="E8" s="352"/>
      <c r="F8" s="352"/>
      <c r="G8" s="352"/>
      <c r="H8" s="352"/>
      <c r="I8" s="364"/>
      <c r="J8" s="365"/>
      <c r="K8" s="366"/>
      <c r="L8" s="366"/>
      <c r="M8" s="367"/>
      <c r="N8" s="368"/>
      <c r="O8" s="367"/>
      <c r="P8" s="369"/>
      <c r="Q8" s="369"/>
    </row>
    <row r="9" spans="1:23" s="345" customFormat="1" ht="17.100000000000001" customHeight="1">
      <c r="A9" s="348"/>
      <c r="B9" s="354"/>
      <c r="C9" s="350"/>
      <c r="D9" s="351"/>
      <c r="E9" s="352"/>
      <c r="F9" s="352"/>
      <c r="G9" s="352"/>
      <c r="H9" s="352"/>
      <c r="I9" s="364"/>
      <c r="J9" s="365"/>
      <c r="K9" s="366"/>
      <c r="L9" s="366"/>
      <c r="M9" s="367"/>
      <c r="N9" s="368"/>
      <c r="O9" s="367"/>
      <c r="P9" s="370"/>
      <c r="Q9" s="369"/>
    </row>
    <row r="10" spans="1:23" s="345" customFormat="1" ht="17.100000000000001" customHeight="1">
      <c r="A10" s="348"/>
      <c r="B10" s="349"/>
      <c r="C10" s="350"/>
      <c r="D10" s="351"/>
      <c r="E10" s="352"/>
      <c r="F10" s="352"/>
      <c r="G10" s="352"/>
      <c r="H10" s="352"/>
      <c r="I10" s="364"/>
      <c r="J10" s="371"/>
      <c r="K10" s="366"/>
      <c r="L10" s="366"/>
      <c r="M10" s="367"/>
      <c r="N10" s="368"/>
      <c r="O10" s="367"/>
      <c r="P10" s="369"/>
      <c r="Q10" s="369"/>
    </row>
    <row r="11" spans="1:23" s="345" customFormat="1" ht="17.100000000000001" customHeight="1">
      <c r="A11" s="348"/>
      <c r="B11" s="353"/>
      <c r="C11" s="350"/>
      <c r="D11" s="351"/>
      <c r="E11" s="352"/>
      <c r="F11" s="352"/>
      <c r="G11" s="352"/>
      <c r="H11" s="352"/>
      <c r="I11" s="364"/>
      <c r="J11" s="371"/>
      <c r="K11" s="366"/>
      <c r="L11" s="366"/>
      <c r="M11" s="367"/>
      <c r="N11" s="368"/>
      <c r="O11" s="367"/>
      <c r="P11" s="369"/>
      <c r="Q11" s="369"/>
    </row>
    <row r="12" spans="1:23" s="345" customFormat="1" ht="17.100000000000001" customHeight="1">
      <c r="A12" s="348"/>
      <c r="B12" s="354"/>
      <c r="C12" s="350"/>
      <c r="D12" s="351"/>
      <c r="E12" s="352"/>
      <c r="F12" s="352"/>
      <c r="G12" s="352"/>
      <c r="H12" s="352"/>
      <c r="I12" s="364"/>
      <c r="J12" s="371"/>
      <c r="K12" s="366"/>
      <c r="L12" s="366"/>
      <c r="M12" s="367"/>
      <c r="N12" s="368"/>
      <c r="O12" s="367"/>
      <c r="P12" s="369"/>
      <c r="Q12" s="369"/>
    </row>
    <row r="13" spans="1:23" s="344" customFormat="1" ht="17.100000000000001" customHeight="1">
      <c r="A13" s="348"/>
      <c r="B13" s="349"/>
      <c r="C13" s="355"/>
      <c r="D13" s="356"/>
      <c r="E13" s="356"/>
      <c r="F13" s="356"/>
      <c r="G13" s="356"/>
      <c r="H13" s="356"/>
      <c r="I13" s="372"/>
      <c r="J13" s="373"/>
      <c r="K13" s="366"/>
      <c r="L13" s="366"/>
      <c r="M13" s="367"/>
      <c r="N13" s="368"/>
      <c r="O13" s="367"/>
      <c r="P13" s="370"/>
      <c r="Q13" s="396"/>
      <c r="R13" s="391"/>
      <c r="S13" s="392"/>
      <c r="T13" s="393"/>
      <c r="U13" s="394"/>
      <c r="V13" s="395"/>
      <c r="W13" s="395"/>
    </row>
    <row r="14" spans="1:23" s="344" customFormat="1" ht="17.100000000000001" customHeight="1">
      <c r="A14" s="348"/>
      <c r="B14" s="356"/>
      <c r="C14" s="355"/>
      <c r="D14" s="356"/>
      <c r="E14" s="356"/>
      <c r="F14" s="356"/>
      <c r="G14" s="356"/>
      <c r="H14" s="356"/>
      <c r="I14" s="374"/>
      <c r="J14" s="375"/>
      <c r="K14" s="366"/>
      <c r="L14" s="366"/>
      <c r="M14" s="376"/>
      <c r="N14" s="368"/>
      <c r="O14" s="376"/>
      <c r="P14" s="369"/>
      <c r="Q14" s="381"/>
      <c r="R14" s="397"/>
      <c r="S14" s="397"/>
      <c r="T14" s="397"/>
      <c r="U14" s="397"/>
      <c r="V14" s="397"/>
      <c r="W14" s="397"/>
    </row>
    <row r="15" spans="1:23" s="344" customFormat="1" ht="17.100000000000001" customHeight="1">
      <c r="A15" s="348"/>
      <c r="B15" s="356"/>
      <c r="C15" s="355"/>
      <c r="D15" s="357"/>
      <c r="E15" s="357"/>
      <c r="F15" s="356"/>
      <c r="G15" s="356"/>
      <c r="H15" s="356"/>
      <c r="I15" s="374"/>
      <c r="J15" s="375"/>
      <c r="K15" s="366"/>
      <c r="L15" s="366"/>
      <c r="M15" s="376"/>
      <c r="N15" s="368"/>
      <c r="O15" s="376"/>
      <c r="P15" s="369"/>
      <c r="Q15" s="381"/>
      <c r="R15" s="397"/>
      <c r="S15" s="397"/>
      <c r="T15" s="397"/>
      <c r="U15" s="397"/>
      <c r="V15" s="397"/>
      <c r="W15" s="397"/>
    </row>
    <row r="16" spans="1:23" s="344" customFormat="1" ht="17.100000000000001" customHeight="1">
      <c r="A16" s="348"/>
      <c r="B16" s="356"/>
      <c r="C16" s="355"/>
      <c r="D16" s="357"/>
      <c r="E16" s="357"/>
      <c r="F16" s="356"/>
      <c r="G16" s="356"/>
      <c r="H16" s="356"/>
      <c r="I16" s="374"/>
      <c r="J16" s="375"/>
      <c r="K16" s="366"/>
      <c r="L16" s="366"/>
      <c r="M16" s="376"/>
      <c r="N16" s="368"/>
      <c r="O16" s="376"/>
      <c r="P16" s="369"/>
      <c r="Q16" s="381"/>
      <c r="R16" s="397"/>
      <c r="S16" s="397"/>
      <c r="T16" s="397"/>
      <c r="U16" s="397"/>
      <c r="V16" s="397"/>
      <c r="W16" s="397"/>
    </row>
    <row r="17" spans="1:23" s="344" customFormat="1" ht="17.100000000000001" customHeight="1">
      <c r="A17" s="348"/>
      <c r="B17" s="356"/>
      <c r="C17" s="358"/>
      <c r="D17" s="357"/>
      <c r="E17" s="356"/>
      <c r="F17" s="356"/>
      <c r="G17" s="356"/>
      <c r="H17" s="357"/>
      <c r="I17" s="374"/>
      <c r="J17" s="375"/>
      <c r="K17" s="366"/>
      <c r="L17" s="366"/>
      <c r="M17" s="376"/>
      <c r="N17" s="368"/>
      <c r="O17" s="376"/>
      <c r="P17" s="369"/>
      <c r="Q17" s="381"/>
      <c r="R17" s="397"/>
      <c r="S17" s="397"/>
      <c r="T17" s="397"/>
      <c r="U17" s="397"/>
      <c r="V17" s="397"/>
      <c r="W17" s="397"/>
    </row>
    <row r="18" spans="1:23" s="344" customFormat="1" ht="17.100000000000001" customHeight="1">
      <c r="A18" s="348"/>
      <c r="B18" s="356"/>
      <c r="C18" s="358"/>
      <c r="D18" s="357"/>
      <c r="E18" s="356"/>
      <c r="F18" s="356"/>
      <c r="G18" s="356"/>
      <c r="H18" s="357"/>
      <c r="I18" s="374"/>
      <c r="J18" s="375"/>
      <c r="K18" s="366"/>
      <c r="L18" s="366"/>
      <c r="M18" s="376"/>
      <c r="N18" s="368"/>
      <c r="O18" s="376"/>
      <c r="P18" s="369"/>
      <c r="Q18" s="381"/>
      <c r="R18" s="397"/>
      <c r="S18" s="397"/>
      <c r="T18" s="397"/>
      <c r="U18" s="397"/>
      <c r="V18" s="397"/>
      <c r="W18" s="397"/>
    </row>
    <row r="19" spans="1:23" s="345" customFormat="1" ht="17.100000000000001" customHeight="1">
      <c r="A19" s="359"/>
      <c r="B19" s="359"/>
      <c r="C19" s="360"/>
      <c r="D19" s="360"/>
      <c r="E19" s="360"/>
      <c r="F19" s="360"/>
      <c r="G19" s="360"/>
      <c r="H19" s="360"/>
      <c r="I19" s="377"/>
      <c r="J19" s="377"/>
      <c r="K19" s="378"/>
      <c r="L19" s="378"/>
      <c r="M19" s="379"/>
      <c r="N19" s="380"/>
      <c r="O19" s="379"/>
      <c r="P19" s="369"/>
      <c r="Q19" s="369"/>
    </row>
    <row r="20" spans="1:23" s="345" customFormat="1" ht="17.100000000000001" customHeight="1">
      <c r="A20" s="359"/>
      <c r="B20" s="359"/>
      <c r="C20" s="360"/>
      <c r="D20" s="360"/>
      <c r="E20" s="360"/>
      <c r="F20" s="360"/>
      <c r="G20" s="360"/>
      <c r="H20" s="360"/>
      <c r="I20" s="377"/>
      <c r="J20" s="377"/>
      <c r="K20" s="378"/>
      <c r="L20" s="378"/>
      <c r="M20" s="379"/>
      <c r="N20" s="380"/>
      <c r="O20" s="379"/>
      <c r="P20" s="369"/>
      <c r="Q20" s="369"/>
    </row>
    <row r="21" spans="1:23" s="345" customFormat="1" ht="17.100000000000001" customHeight="1">
      <c r="A21" s="359"/>
      <c r="B21" s="359"/>
      <c r="C21" s="360"/>
      <c r="D21" s="360"/>
      <c r="E21" s="360"/>
      <c r="F21" s="360"/>
      <c r="G21" s="360"/>
      <c r="H21" s="360"/>
      <c r="I21" s="377"/>
      <c r="J21" s="377"/>
      <c r="K21" s="378"/>
      <c r="L21" s="378"/>
      <c r="M21" s="379"/>
      <c r="N21" s="380"/>
      <c r="O21" s="379"/>
      <c r="P21" s="369"/>
      <c r="Q21" s="369"/>
    </row>
    <row r="22" spans="1:23" s="345" customFormat="1" ht="17.100000000000001" customHeight="1">
      <c r="A22" s="359"/>
      <c r="B22" s="359"/>
      <c r="C22" s="360"/>
      <c r="D22" s="360"/>
      <c r="E22" s="360"/>
      <c r="F22" s="360"/>
      <c r="G22" s="360"/>
      <c r="H22" s="360"/>
      <c r="I22" s="377"/>
      <c r="J22" s="377"/>
      <c r="K22" s="378"/>
      <c r="L22" s="378"/>
      <c r="M22" s="379"/>
      <c r="N22" s="380"/>
      <c r="O22" s="379"/>
      <c r="P22" s="369"/>
      <c r="Q22" s="369"/>
    </row>
    <row r="23" spans="1:23" s="345" customFormat="1" ht="17.100000000000001" customHeight="1">
      <c r="A23" s="359"/>
      <c r="B23" s="359"/>
      <c r="C23" s="360"/>
      <c r="D23" s="360"/>
      <c r="E23" s="360"/>
      <c r="F23" s="360"/>
      <c r="G23" s="360"/>
      <c r="H23" s="360"/>
      <c r="I23" s="377"/>
      <c r="J23" s="377"/>
      <c r="K23" s="378"/>
      <c r="L23" s="378"/>
      <c r="M23" s="379"/>
      <c r="N23" s="380"/>
      <c r="O23" s="379"/>
      <c r="P23" s="369"/>
      <c r="Q23" s="369"/>
    </row>
    <row r="24" spans="1:23" s="345" customFormat="1" ht="17.100000000000001" customHeight="1">
      <c r="A24" s="359"/>
      <c r="B24" s="359"/>
      <c r="C24" s="360"/>
      <c r="D24" s="360"/>
      <c r="E24" s="360"/>
      <c r="F24" s="360"/>
      <c r="G24" s="360"/>
      <c r="H24" s="359"/>
      <c r="I24" s="360"/>
      <c r="J24" s="381"/>
      <c r="K24" s="382"/>
      <c r="L24" s="382"/>
      <c r="M24" s="379"/>
      <c r="N24" s="380"/>
      <c r="O24" s="379"/>
      <c r="P24" s="369"/>
      <c r="Q24" s="369"/>
    </row>
    <row r="25" spans="1:23" s="345" customFormat="1" ht="17.100000000000001" customHeight="1">
      <c r="A25" s="359"/>
      <c r="B25" s="359"/>
      <c r="C25" s="360"/>
      <c r="D25" s="360"/>
      <c r="E25" s="360"/>
      <c r="F25" s="360"/>
      <c r="G25" s="360"/>
      <c r="H25" s="359"/>
      <c r="I25" s="360"/>
      <c r="J25" s="381"/>
      <c r="K25" s="382"/>
      <c r="L25" s="382"/>
      <c r="M25" s="379"/>
      <c r="N25" s="380"/>
      <c r="O25" s="379"/>
      <c r="P25" s="369"/>
      <c r="Q25" s="369"/>
    </row>
    <row r="26" spans="1:23" s="345" customFormat="1" ht="17.100000000000001" customHeight="1">
      <c r="A26" s="1084" t="s">
        <v>2614</v>
      </c>
      <c r="B26" s="1084"/>
      <c r="C26" s="1085"/>
      <c r="D26" s="1085"/>
      <c r="E26" s="1085"/>
      <c r="F26" s="1085"/>
      <c r="G26" s="1085"/>
      <c r="H26" s="1085"/>
      <c r="I26" s="1085"/>
      <c r="J26" s="1085"/>
      <c r="K26" s="378">
        <f>SUM(K7:K25)</f>
        <v>0</v>
      </c>
      <c r="L26" s="378">
        <f>SUM(L7:L25)</f>
        <v>0</v>
      </c>
      <c r="M26" s="379">
        <f>SUM(M7:M25)</f>
        <v>0</v>
      </c>
      <c r="N26" s="379"/>
      <c r="O26" s="379">
        <f>SUM(O7:O25)</f>
        <v>0</v>
      </c>
      <c r="P26" s="369" t="e">
        <f>O26/L26-1</f>
        <v>#DIV/0!</v>
      </c>
      <c r="Q26" s="380"/>
    </row>
    <row r="27" spans="1:23">
      <c r="A27" s="346" t="str">
        <f>基本情况!C50</f>
        <v>产权持有单位填表人：田仕军</v>
      </c>
      <c r="B27" s="346"/>
      <c r="L27" s="383" t="str">
        <f>基本情况!D50</f>
        <v>评估人员：邓泽华、余颖莉、李英婕</v>
      </c>
    </row>
    <row r="28" spans="1:23">
      <c r="A28" s="346" t="str">
        <f>基本情况!C2</f>
        <v>填表日期：2022年4月26日</v>
      </c>
      <c r="B28" s="346"/>
      <c r="K28" s="384"/>
      <c r="L28" s="384"/>
      <c r="M28" s="384"/>
      <c r="N28" s="385"/>
      <c r="O28" s="384"/>
      <c r="P28" s="384"/>
    </row>
    <row r="29" spans="1:23">
      <c r="A29" s="346"/>
      <c r="B29" s="346"/>
      <c r="K29" s="386"/>
      <c r="L29" s="386"/>
    </row>
  </sheetData>
  <mergeCells count="17">
    <mergeCell ref="Q5:Q6"/>
    <mergeCell ref="A1:Q1"/>
    <mergeCell ref="O2:Q2"/>
    <mergeCell ref="K5:L5"/>
    <mergeCell ref="M5:O5"/>
    <mergeCell ref="A26:J2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P5:P6"/>
  </mergeCells>
  <phoneticPr fontId="24" type="noConversion"/>
  <pageMargins left="0.70866141732283505" right="0.77" top="0.74803149606299202" bottom="0.74803149606299202" header="1.28" footer="0.31496062992126"/>
  <pageSetup paperSize="9" orientation="landscape" r:id="rId1"/>
  <headerFooter>
    <oddHeader>&amp;R&amp;10共&amp;N第&amp;P页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F29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5.625" style="4" customWidth="1"/>
    <col min="3" max="5" width="24.625" style="4" customWidth="1"/>
    <col min="6" max="6" width="20.625" style="4" customWidth="1"/>
    <col min="7" max="16384" width="9" style="4"/>
  </cols>
  <sheetData>
    <row r="1" spans="1:6" ht="30" customHeight="1">
      <c r="A1" s="939" t="s">
        <v>2615</v>
      </c>
      <c r="B1" s="939"/>
      <c r="C1" s="939"/>
      <c r="D1" s="939"/>
      <c r="E1" s="939"/>
      <c r="F1" s="939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2616</v>
      </c>
    </row>
    <row r="4" spans="1:6" ht="14.25" customHeight="1">
      <c r="F4" s="70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s="1" customFormat="1" ht="16.5" customHeight="1">
      <c r="A7" s="13" t="s">
        <v>102</v>
      </c>
      <c r="B7" s="275" t="s">
        <v>2617</v>
      </c>
      <c r="C7" s="295">
        <f>'4.7.1在建工程土建'!I27</f>
        <v>0</v>
      </c>
      <c r="D7" s="295">
        <f>'4.7.1在建工程土建'!J27</f>
        <v>0</v>
      </c>
      <c r="E7" s="295" t="str">
        <f t="shared" ref="E7" si="0">IF(D7=C7,"",D7-C7)</f>
        <v/>
      </c>
      <c r="F7" s="59" t="str">
        <f t="shared" ref="F7" si="1">IF(OR(C7=0,D7=C7),"",ROUND(E7/ABS(C7),4))</f>
        <v/>
      </c>
    </row>
    <row r="8" spans="1:6" ht="16.5" customHeight="1">
      <c r="A8" s="13" t="s">
        <v>104</v>
      </c>
      <c r="B8" s="275" t="s">
        <v>2618</v>
      </c>
      <c r="C8" s="295">
        <f>'4.7.2在建工程设备'!K27</f>
        <v>0</v>
      </c>
      <c r="D8" s="295">
        <f>'4.7.2在建工程设备'!O27</f>
        <v>0</v>
      </c>
      <c r="E8" s="295" t="str">
        <f t="shared" ref="E8:E27" si="2">IF(D8=C8,"",D8-C8)</f>
        <v/>
      </c>
      <c r="F8" s="59" t="str">
        <f t="shared" ref="F8:F27" si="3">IF(OR(C8=0,D8=C8),"",ROUND(E8/ABS(C8),4))</f>
        <v/>
      </c>
    </row>
    <row r="9" spans="1:6" ht="16.5" customHeight="1">
      <c r="A9" s="13"/>
      <c r="B9" s="206"/>
      <c r="C9" s="295"/>
      <c r="D9" s="295"/>
      <c r="E9" s="295" t="str">
        <f t="shared" si="2"/>
        <v/>
      </c>
      <c r="F9" s="59" t="str">
        <f t="shared" si="3"/>
        <v/>
      </c>
    </row>
    <row r="10" spans="1:6" ht="16.5" customHeight="1">
      <c r="A10" s="13"/>
      <c r="B10" s="206"/>
      <c r="C10" s="295"/>
      <c r="D10" s="295"/>
      <c r="E10" s="295" t="str">
        <f t="shared" si="2"/>
        <v/>
      </c>
      <c r="F10" s="59" t="str">
        <f t="shared" si="3"/>
        <v/>
      </c>
    </row>
    <row r="11" spans="1:6" ht="16.5" customHeight="1">
      <c r="A11" s="13"/>
      <c r="B11" s="206"/>
      <c r="C11" s="295"/>
      <c r="D11" s="295"/>
      <c r="E11" s="295" t="str">
        <f t="shared" si="2"/>
        <v/>
      </c>
      <c r="F11" s="59" t="str">
        <f t="shared" si="3"/>
        <v/>
      </c>
    </row>
    <row r="12" spans="1:6" ht="16.5" customHeight="1">
      <c r="A12" s="13"/>
      <c r="B12" s="206"/>
      <c r="C12" s="295"/>
      <c r="D12" s="295"/>
      <c r="E12" s="295" t="str">
        <f t="shared" si="2"/>
        <v/>
      </c>
      <c r="F12" s="59" t="str">
        <f t="shared" si="3"/>
        <v/>
      </c>
    </row>
    <row r="13" spans="1:6" ht="16.5" customHeight="1">
      <c r="A13" s="13"/>
      <c r="B13" s="206"/>
      <c r="C13" s="295"/>
      <c r="D13" s="295"/>
      <c r="E13" s="295" t="str">
        <f t="shared" si="2"/>
        <v/>
      </c>
      <c r="F13" s="59" t="str">
        <f t="shared" si="3"/>
        <v/>
      </c>
    </row>
    <row r="14" spans="1:6" ht="16.5" customHeight="1">
      <c r="A14" s="13"/>
      <c r="B14" s="206"/>
      <c r="C14" s="295"/>
      <c r="D14" s="295"/>
      <c r="E14" s="295" t="str">
        <f t="shared" si="2"/>
        <v/>
      </c>
      <c r="F14" s="59" t="str">
        <f t="shared" si="3"/>
        <v/>
      </c>
    </row>
    <row r="15" spans="1:6" ht="16.5" customHeight="1">
      <c r="A15" s="13"/>
      <c r="B15" s="206"/>
      <c r="C15" s="295"/>
      <c r="D15" s="295"/>
      <c r="E15" s="295" t="str">
        <f t="shared" si="2"/>
        <v/>
      </c>
      <c r="F15" s="59" t="str">
        <f t="shared" si="3"/>
        <v/>
      </c>
    </row>
    <row r="16" spans="1:6" ht="16.5" customHeight="1">
      <c r="A16" s="13"/>
      <c r="B16" s="206"/>
      <c r="C16" s="295"/>
      <c r="D16" s="295"/>
      <c r="E16" s="295" t="str">
        <f t="shared" si="2"/>
        <v/>
      </c>
      <c r="F16" s="59" t="str">
        <f t="shared" si="3"/>
        <v/>
      </c>
    </row>
    <row r="17" spans="1:6" ht="16.5" customHeight="1">
      <c r="A17" s="13"/>
      <c r="B17" s="206"/>
      <c r="C17" s="295"/>
      <c r="D17" s="295"/>
      <c r="E17" s="295" t="str">
        <f t="shared" si="2"/>
        <v/>
      </c>
      <c r="F17" s="59" t="str">
        <f t="shared" si="3"/>
        <v/>
      </c>
    </row>
    <row r="18" spans="1:6" ht="16.5" customHeight="1">
      <c r="A18" s="13"/>
      <c r="B18" s="206"/>
      <c r="C18" s="295"/>
      <c r="D18" s="295"/>
      <c r="E18" s="295" t="str">
        <f t="shared" si="2"/>
        <v/>
      </c>
      <c r="F18" s="59" t="str">
        <f t="shared" si="3"/>
        <v/>
      </c>
    </row>
    <row r="19" spans="1:6" ht="16.5" customHeight="1">
      <c r="A19" s="13"/>
      <c r="B19" s="206"/>
      <c r="C19" s="295"/>
      <c r="D19" s="295"/>
      <c r="E19" s="295" t="str">
        <f t="shared" si="2"/>
        <v/>
      </c>
      <c r="F19" s="59" t="str">
        <f t="shared" si="3"/>
        <v/>
      </c>
    </row>
    <row r="20" spans="1:6" ht="16.5" customHeight="1">
      <c r="A20" s="13"/>
      <c r="B20" s="206"/>
      <c r="C20" s="295"/>
      <c r="D20" s="295"/>
      <c r="E20" s="295" t="str">
        <f t="shared" si="2"/>
        <v/>
      </c>
      <c r="F20" s="59" t="str">
        <f t="shared" si="3"/>
        <v/>
      </c>
    </row>
    <row r="21" spans="1:6" ht="16.5" customHeight="1">
      <c r="A21" s="13"/>
      <c r="B21" s="282"/>
      <c r="C21" s="295"/>
      <c r="D21" s="295"/>
      <c r="E21" s="295" t="str">
        <f t="shared" si="2"/>
        <v/>
      </c>
      <c r="F21" s="59" t="str">
        <f t="shared" si="3"/>
        <v/>
      </c>
    </row>
    <row r="22" spans="1:6" ht="16.5" customHeight="1">
      <c r="A22" s="13"/>
      <c r="B22" s="282"/>
      <c r="C22" s="295"/>
      <c r="D22" s="295"/>
      <c r="E22" s="295" t="str">
        <f t="shared" si="2"/>
        <v/>
      </c>
      <c r="F22" s="59" t="str">
        <f t="shared" si="3"/>
        <v/>
      </c>
    </row>
    <row r="23" spans="1:6" ht="16.5" customHeight="1">
      <c r="A23" s="13"/>
      <c r="B23" s="282"/>
      <c r="C23" s="295"/>
      <c r="D23" s="295"/>
      <c r="E23" s="295" t="str">
        <f t="shared" si="2"/>
        <v/>
      </c>
      <c r="F23" s="59" t="str">
        <f t="shared" si="3"/>
        <v/>
      </c>
    </row>
    <row r="24" spans="1:6" ht="16.5" customHeight="1">
      <c r="A24" s="13"/>
      <c r="B24" s="282"/>
      <c r="C24" s="295"/>
      <c r="D24" s="295"/>
      <c r="E24" s="295" t="str">
        <f t="shared" si="2"/>
        <v/>
      </c>
      <c r="F24" s="59" t="str">
        <f t="shared" si="3"/>
        <v/>
      </c>
    </row>
    <row r="25" spans="1:6" ht="16.5" customHeight="1">
      <c r="A25" s="977" t="s">
        <v>255</v>
      </c>
      <c r="B25" s="978"/>
      <c r="C25" s="295">
        <f>SUM(C7:C8)</f>
        <v>0</v>
      </c>
      <c r="D25" s="295">
        <f>SUM(D7:D8)</f>
        <v>0</v>
      </c>
      <c r="E25" s="295" t="str">
        <f t="shared" si="2"/>
        <v/>
      </c>
      <c r="F25" s="59" t="str">
        <f t="shared" si="3"/>
        <v/>
      </c>
    </row>
    <row r="26" spans="1:6" ht="16.5" customHeight="1">
      <c r="A26" s="977" t="s">
        <v>476</v>
      </c>
      <c r="B26" s="978"/>
      <c r="C26" s="295"/>
      <c r="D26" s="295"/>
      <c r="E26" s="295" t="str">
        <f t="shared" si="2"/>
        <v/>
      </c>
      <c r="F26" s="59" t="str">
        <f t="shared" si="3"/>
        <v/>
      </c>
    </row>
    <row r="27" spans="1:6" ht="16.5" customHeight="1">
      <c r="A27" s="944" t="s">
        <v>255</v>
      </c>
      <c r="B27" s="944"/>
      <c r="C27" s="295">
        <f>C25-C26</f>
        <v>0</v>
      </c>
      <c r="D27" s="295">
        <f>D25-D26</f>
        <v>0</v>
      </c>
      <c r="E27" s="295" t="str">
        <f t="shared" si="2"/>
        <v/>
      </c>
      <c r="F27" s="59" t="str">
        <f t="shared" si="3"/>
        <v/>
      </c>
    </row>
    <row r="28" spans="1:6" ht="14.25" customHeight="1">
      <c r="A28" s="3" t="str">
        <f>基本情况!C51</f>
        <v>产权持有单位填表人：田仕军</v>
      </c>
      <c r="D28" s="3" t="str">
        <f>基本情况!D51</f>
        <v>评估人员：邓泽华、余颖莉、李英婕</v>
      </c>
    </row>
    <row r="29" spans="1:6" ht="14.25" customHeight="1">
      <c r="A29" s="3" t="str">
        <f>基本情况!C2</f>
        <v>填表日期：2022年4月26日</v>
      </c>
    </row>
  </sheetData>
  <mergeCells count="5">
    <mergeCell ref="A1:F1"/>
    <mergeCell ref="A2:F2"/>
    <mergeCell ref="A25:B25"/>
    <mergeCell ref="A26:B26"/>
    <mergeCell ref="A27:B27"/>
  </mergeCells>
  <phoneticPr fontId="24" type="noConversion"/>
  <hyperlinks>
    <hyperlink ref="F3" location="基本情况!A1" display="表4-7"/>
    <hyperlink ref="B7" location="'4.7.1在建工程土建'!A1" display="在建工程－土建"/>
    <hyperlink ref="B8" location="'4.7.2在建工程设备'!A1" display="在建工程－设备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M29"/>
  <sheetViews>
    <sheetView view="pageBreakPreview" zoomScaleNormal="100" zoomScaleSheetLayoutView="100" workbookViewId="0">
      <pane xSplit="1" ySplit="7" topLeftCell="B1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5.625" style="4" customWidth="1"/>
    <col min="3" max="8" width="8.625" style="4" customWidth="1"/>
    <col min="9" max="11" width="12.625" style="4" customWidth="1"/>
    <col min="12" max="13" width="8.625" style="4" customWidth="1"/>
    <col min="14" max="16384" width="9" style="4"/>
  </cols>
  <sheetData>
    <row r="1" spans="1:13" ht="30" customHeight="1">
      <c r="A1" s="939" t="s">
        <v>2619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3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3" ht="14.25" customHeight="1">
      <c r="M3" s="16" t="s">
        <v>2620</v>
      </c>
    </row>
    <row r="4" spans="1:13" ht="14.25" customHeight="1">
      <c r="M4" s="16"/>
    </row>
    <row r="5" spans="1:13" ht="14.25" customHeight="1">
      <c r="A5" s="3" t="str">
        <f>基本情况!B2</f>
        <v>产权持有单位：瓮福（集团）有限责任公司</v>
      </c>
      <c r="M5" s="17" t="s">
        <v>247</v>
      </c>
    </row>
    <row r="6" spans="1:13" s="1" customFormat="1" ht="16.5" customHeight="1">
      <c r="A6" s="944" t="s">
        <v>219</v>
      </c>
      <c r="B6" s="944" t="s">
        <v>2621</v>
      </c>
      <c r="C6" s="944" t="s">
        <v>514</v>
      </c>
      <c r="D6" s="979" t="s">
        <v>2622</v>
      </c>
      <c r="E6" s="944" t="s">
        <v>2623</v>
      </c>
      <c r="F6" s="979" t="s">
        <v>2624</v>
      </c>
      <c r="G6" s="944" t="s">
        <v>2625</v>
      </c>
      <c r="H6" s="979" t="s">
        <v>2626</v>
      </c>
      <c r="I6" s="944" t="s">
        <v>250</v>
      </c>
      <c r="J6" s="944" t="s">
        <v>2627</v>
      </c>
      <c r="K6" s="944" t="s">
        <v>252</v>
      </c>
      <c r="L6" s="944" t="s">
        <v>253</v>
      </c>
      <c r="M6" s="944" t="s">
        <v>258</v>
      </c>
    </row>
    <row r="7" spans="1:13" ht="16.5" customHeight="1">
      <c r="A7" s="944"/>
      <c r="B7" s="944"/>
      <c r="C7" s="944"/>
      <c r="D7" s="979"/>
      <c r="E7" s="944"/>
      <c r="F7" s="979"/>
      <c r="G7" s="944" t="s">
        <v>418</v>
      </c>
      <c r="H7" s="979" t="s">
        <v>419</v>
      </c>
      <c r="I7" s="944"/>
      <c r="J7" s="944"/>
      <c r="K7" s="944"/>
      <c r="L7" s="944"/>
      <c r="M7" s="944"/>
    </row>
    <row r="8" spans="1:13" s="76" customFormat="1" ht="16.5" customHeight="1">
      <c r="A8" s="297" t="s">
        <v>275</v>
      </c>
      <c r="B8" s="90"/>
      <c r="C8" s="90"/>
      <c r="D8" s="90"/>
      <c r="E8" s="65"/>
      <c r="F8" s="65"/>
      <c r="G8" s="341"/>
      <c r="H8" s="341"/>
      <c r="I8" s="72"/>
      <c r="J8" s="72"/>
      <c r="K8" s="72" t="str">
        <f t="shared" ref="K8" si="0">IF(J8=I8,"",J8-I8)</f>
        <v/>
      </c>
      <c r="L8" s="67" t="str">
        <f t="shared" ref="L8" si="1">IF(OR(I8=0,J8=I8),"",ROUND(K8/ABS(I8),4))</f>
        <v/>
      </c>
      <c r="M8" s="342"/>
    </row>
    <row r="9" spans="1:13" ht="16.5" customHeight="1">
      <c r="A9" s="13"/>
      <c r="B9" s="14"/>
      <c r="C9" s="14"/>
      <c r="D9" s="14"/>
      <c r="E9" s="15"/>
      <c r="F9" s="15"/>
      <c r="G9" s="61"/>
      <c r="H9" s="61"/>
      <c r="I9" s="11"/>
      <c r="J9" s="11"/>
      <c r="K9" s="72" t="str">
        <f t="shared" ref="K9:K27" si="2">IF(J9=I9,"",J9-I9)</f>
        <v/>
      </c>
      <c r="L9" s="67" t="str">
        <f t="shared" ref="L9:L27" si="3">IF(OR(I9=0,J9=I9),"",ROUND(K9/ABS(I9),4))</f>
        <v/>
      </c>
      <c r="M9" s="18"/>
    </row>
    <row r="10" spans="1:13" ht="16.5" customHeight="1">
      <c r="A10" s="13"/>
      <c r="B10" s="14"/>
      <c r="C10" s="14"/>
      <c r="D10" s="14"/>
      <c r="E10" s="15"/>
      <c r="F10" s="15"/>
      <c r="G10" s="61"/>
      <c r="H10" s="61"/>
      <c r="I10" s="11"/>
      <c r="J10" s="11"/>
      <c r="K10" s="72" t="str">
        <f t="shared" si="2"/>
        <v/>
      </c>
      <c r="L10" s="67" t="str">
        <f t="shared" si="3"/>
        <v/>
      </c>
      <c r="M10" s="18"/>
    </row>
    <row r="11" spans="1:13" ht="16.5" customHeight="1">
      <c r="A11" s="13"/>
      <c r="B11" s="14"/>
      <c r="C11" s="14"/>
      <c r="D11" s="14"/>
      <c r="E11" s="15"/>
      <c r="F11" s="15"/>
      <c r="G11" s="61"/>
      <c r="H11" s="61"/>
      <c r="I11" s="11"/>
      <c r="J11" s="11"/>
      <c r="K11" s="72" t="str">
        <f t="shared" si="2"/>
        <v/>
      </c>
      <c r="L11" s="67" t="str">
        <f t="shared" si="3"/>
        <v/>
      </c>
      <c r="M11" s="18"/>
    </row>
    <row r="12" spans="1:13" ht="16.5" customHeight="1">
      <c r="A12" s="13"/>
      <c r="B12" s="14"/>
      <c r="C12" s="14"/>
      <c r="D12" s="14"/>
      <c r="E12" s="15"/>
      <c r="F12" s="15"/>
      <c r="G12" s="61"/>
      <c r="H12" s="61"/>
      <c r="I12" s="11"/>
      <c r="J12" s="11"/>
      <c r="K12" s="72" t="str">
        <f t="shared" si="2"/>
        <v/>
      </c>
      <c r="L12" s="67" t="str">
        <f t="shared" si="3"/>
        <v/>
      </c>
      <c r="M12" s="18"/>
    </row>
    <row r="13" spans="1:13" ht="16.5" customHeight="1">
      <c r="A13" s="13"/>
      <c r="B13" s="14"/>
      <c r="C13" s="14"/>
      <c r="D13" s="14"/>
      <c r="E13" s="15"/>
      <c r="F13" s="15"/>
      <c r="G13" s="61"/>
      <c r="H13" s="61"/>
      <c r="I13" s="11"/>
      <c r="J13" s="11"/>
      <c r="K13" s="72" t="str">
        <f t="shared" si="2"/>
        <v/>
      </c>
      <c r="L13" s="67" t="str">
        <f t="shared" si="3"/>
        <v/>
      </c>
      <c r="M13" s="18"/>
    </row>
    <row r="14" spans="1:13" ht="16.5" customHeight="1">
      <c r="A14" s="13"/>
      <c r="B14" s="14"/>
      <c r="C14" s="14"/>
      <c r="D14" s="14"/>
      <c r="E14" s="15"/>
      <c r="F14" s="15"/>
      <c r="G14" s="61"/>
      <c r="H14" s="61"/>
      <c r="I14" s="11"/>
      <c r="J14" s="11"/>
      <c r="K14" s="72" t="str">
        <f t="shared" si="2"/>
        <v/>
      </c>
      <c r="L14" s="67" t="str">
        <f t="shared" si="3"/>
        <v/>
      </c>
      <c r="M14" s="18"/>
    </row>
    <row r="15" spans="1:13" ht="16.5" customHeight="1">
      <c r="A15" s="13"/>
      <c r="B15" s="14"/>
      <c r="C15" s="14"/>
      <c r="D15" s="14"/>
      <c r="E15" s="15"/>
      <c r="F15" s="15"/>
      <c r="G15" s="61"/>
      <c r="H15" s="61"/>
      <c r="I15" s="11"/>
      <c r="J15" s="11"/>
      <c r="K15" s="72" t="str">
        <f t="shared" si="2"/>
        <v/>
      </c>
      <c r="L15" s="67" t="str">
        <f t="shared" si="3"/>
        <v/>
      </c>
      <c r="M15" s="18"/>
    </row>
    <row r="16" spans="1:13" ht="16.5" customHeight="1">
      <c r="A16" s="13"/>
      <c r="B16" s="14"/>
      <c r="C16" s="14"/>
      <c r="D16" s="14"/>
      <c r="E16" s="15"/>
      <c r="F16" s="15"/>
      <c r="G16" s="61"/>
      <c r="H16" s="61"/>
      <c r="I16" s="11"/>
      <c r="J16" s="11"/>
      <c r="K16" s="72" t="str">
        <f t="shared" si="2"/>
        <v/>
      </c>
      <c r="L16" s="67" t="str">
        <f t="shared" si="3"/>
        <v/>
      </c>
      <c r="M16" s="18"/>
    </row>
    <row r="17" spans="1:13" ht="16.5" customHeight="1">
      <c r="A17" s="13"/>
      <c r="B17" s="14"/>
      <c r="C17" s="14"/>
      <c r="D17" s="14"/>
      <c r="E17" s="15"/>
      <c r="F17" s="15"/>
      <c r="G17" s="61"/>
      <c r="H17" s="61"/>
      <c r="I17" s="11"/>
      <c r="J17" s="11"/>
      <c r="K17" s="72" t="str">
        <f t="shared" si="2"/>
        <v/>
      </c>
      <c r="L17" s="67" t="str">
        <f t="shared" si="3"/>
        <v/>
      </c>
      <c r="M17" s="18"/>
    </row>
    <row r="18" spans="1:13" ht="16.5" customHeight="1">
      <c r="A18" s="13"/>
      <c r="B18" s="14"/>
      <c r="C18" s="14"/>
      <c r="D18" s="14"/>
      <c r="E18" s="15"/>
      <c r="F18" s="15"/>
      <c r="G18" s="61"/>
      <c r="H18" s="61"/>
      <c r="I18" s="11"/>
      <c r="J18" s="11"/>
      <c r="K18" s="72" t="str">
        <f t="shared" si="2"/>
        <v/>
      </c>
      <c r="L18" s="67" t="str">
        <f t="shared" si="3"/>
        <v/>
      </c>
      <c r="M18" s="18"/>
    </row>
    <row r="19" spans="1:13" ht="16.5" customHeight="1">
      <c r="A19" s="13"/>
      <c r="B19" s="14"/>
      <c r="C19" s="14"/>
      <c r="D19" s="14"/>
      <c r="E19" s="15"/>
      <c r="F19" s="15"/>
      <c r="G19" s="61"/>
      <c r="H19" s="61"/>
      <c r="I19" s="11"/>
      <c r="J19" s="11"/>
      <c r="K19" s="72" t="str">
        <f t="shared" si="2"/>
        <v/>
      </c>
      <c r="L19" s="67" t="str">
        <f t="shared" si="3"/>
        <v/>
      </c>
      <c r="M19" s="18"/>
    </row>
    <row r="20" spans="1:13" ht="16.5" customHeight="1">
      <c r="A20" s="13"/>
      <c r="B20" s="14"/>
      <c r="C20" s="14"/>
      <c r="D20" s="14"/>
      <c r="E20" s="15"/>
      <c r="F20" s="15"/>
      <c r="G20" s="61"/>
      <c r="H20" s="61"/>
      <c r="I20" s="11"/>
      <c r="J20" s="11"/>
      <c r="K20" s="72" t="str">
        <f t="shared" si="2"/>
        <v/>
      </c>
      <c r="L20" s="67" t="str">
        <f t="shared" si="3"/>
        <v/>
      </c>
      <c r="M20" s="18"/>
    </row>
    <row r="21" spans="1:13" ht="16.5" customHeight="1">
      <c r="A21" s="13"/>
      <c r="B21" s="14"/>
      <c r="C21" s="14"/>
      <c r="D21" s="14"/>
      <c r="E21" s="15"/>
      <c r="F21" s="15"/>
      <c r="G21" s="61"/>
      <c r="H21" s="61"/>
      <c r="I21" s="11"/>
      <c r="J21" s="11"/>
      <c r="K21" s="72" t="str">
        <f t="shared" si="2"/>
        <v/>
      </c>
      <c r="L21" s="67" t="str">
        <f t="shared" si="3"/>
        <v/>
      </c>
      <c r="M21" s="18"/>
    </row>
    <row r="22" spans="1:13" ht="16.5" customHeight="1">
      <c r="A22" s="13"/>
      <c r="B22" s="14"/>
      <c r="C22" s="14"/>
      <c r="D22" s="14"/>
      <c r="E22" s="15"/>
      <c r="F22" s="15"/>
      <c r="G22" s="61"/>
      <c r="H22" s="61"/>
      <c r="I22" s="11"/>
      <c r="J22" s="11"/>
      <c r="K22" s="72" t="str">
        <f t="shared" si="2"/>
        <v/>
      </c>
      <c r="L22" s="67" t="str">
        <f t="shared" si="3"/>
        <v/>
      </c>
      <c r="M22" s="18"/>
    </row>
    <row r="23" spans="1:13" ht="16.5" customHeight="1">
      <c r="A23" s="13"/>
      <c r="B23" s="14"/>
      <c r="C23" s="14"/>
      <c r="D23" s="14"/>
      <c r="E23" s="15"/>
      <c r="F23" s="15"/>
      <c r="G23" s="61"/>
      <c r="H23" s="61"/>
      <c r="I23" s="11"/>
      <c r="J23" s="11"/>
      <c r="K23" s="72" t="str">
        <f t="shared" si="2"/>
        <v/>
      </c>
      <c r="L23" s="67" t="str">
        <f t="shared" si="3"/>
        <v/>
      </c>
      <c r="M23" s="18"/>
    </row>
    <row r="24" spans="1:13" ht="16.5" customHeight="1">
      <c r="A24" s="13"/>
      <c r="B24" s="14"/>
      <c r="C24" s="14"/>
      <c r="D24" s="14"/>
      <c r="E24" s="15"/>
      <c r="F24" s="15"/>
      <c r="G24" s="61"/>
      <c r="H24" s="61"/>
      <c r="I24" s="11"/>
      <c r="J24" s="11"/>
      <c r="K24" s="72" t="str">
        <f t="shared" si="2"/>
        <v/>
      </c>
      <c r="L24" s="67" t="str">
        <f t="shared" si="3"/>
        <v/>
      </c>
      <c r="M24" s="18"/>
    </row>
    <row r="25" spans="1:13" ht="16.5" customHeight="1">
      <c r="A25" s="951" t="s">
        <v>255</v>
      </c>
      <c r="B25" s="951"/>
      <c r="C25" s="951"/>
      <c r="D25" s="14"/>
      <c r="E25" s="15"/>
      <c r="F25" s="15"/>
      <c r="G25" s="61"/>
      <c r="H25" s="61"/>
      <c r="I25" s="11">
        <f>SUM(I8:I24)</f>
        <v>0</v>
      </c>
      <c r="J25" s="11">
        <f>SUM(J8:J24)</f>
        <v>0</v>
      </c>
      <c r="K25" s="72" t="str">
        <f t="shared" si="2"/>
        <v/>
      </c>
      <c r="L25" s="67" t="str">
        <f t="shared" si="3"/>
        <v/>
      </c>
      <c r="M25" s="18"/>
    </row>
    <row r="26" spans="1:13" ht="16.5" customHeight="1">
      <c r="A26" s="951" t="s">
        <v>476</v>
      </c>
      <c r="B26" s="951"/>
      <c r="C26" s="951"/>
      <c r="D26" s="14"/>
      <c r="E26" s="15"/>
      <c r="F26" s="15"/>
      <c r="G26" s="61"/>
      <c r="H26" s="61"/>
      <c r="I26" s="11"/>
      <c r="J26" s="11"/>
      <c r="K26" s="72" t="str">
        <f t="shared" si="2"/>
        <v/>
      </c>
      <c r="L26" s="67" t="str">
        <f t="shared" si="3"/>
        <v/>
      </c>
      <c r="M26" s="18"/>
    </row>
    <row r="27" spans="1:13" ht="16.5" customHeight="1">
      <c r="A27" s="951" t="s">
        <v>255</v>
      </c>
      <c r="B27" s="951"/>
      <c r="C27" s="951"/>
      <c r="D27" s="301"/>
      <c r="E27" s="301"/>
      <c r="F27" s="301"/>
      <c r="G27" s="301"/>
      <c r="H27" s="301"/>
      <c r="I27" s="11">
        <f>I25-I26</f>
        <v>0</v>
      </c>
      <c r="J27" s="11">
        <f>J25-J26</f>
        <v>0</v>
      </c>
      <c r="K27" s="72" t="str">
        <f t="shared" si="2"/>
        <v/>
      </c>
      <c r="L27" s="67" t="str">
        <f t="shared" si="3"/>
        <v/>
      </c>
      <c r="M27" s="18"/>
    </row>
    <row r="28" spans="1:13" ht="14.25" customHeight="1">
      <c r="A28" s="3" t="str">
        <f>基本情况!C52</f>
        <v>产权持有单位填表人：田仕军</v>
      </c>
      <c r="J28" s="3" t="str">
        <f>基本情况!D52</f>
        <v>评估人员：邓泽华、余颖莉、李英婕</v>
      </c>
      <c r="K28" s="3"/>
    </row>
    <row r="29" spans="1:13" ht="14.25" customHeight="1">
      <c r="A29" s="3" t="str">
        <f>基本情况!C2</f>
        <v>填表日期：2022年4月26日</v>
      </c>
    </row>
  </sheetData>
  <mergeCells count="18">
    <mergeCell ref="L6:L7"/>
    <mergeCell ref="M6:M7"/>
    <mergeCell ref="A1:M1"/>
    <mergeCell ref="A2:M2"/>
    <mergeCell ref="A25:C25"/>
    <mergeCell ref="A26:C26"/>
    <mergeCell ref="A27:C2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24" type="noConversion"/>
  <hyperlinks>
    <hyperlink ref="M3" location="基本情况!A1" display="表4-7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R29"/>
  <sheetViews>
    <sheetView view="pageBreakPreview" zoomScaleNormal="100" zoomScaleSheetLayoutView="100" workbookViewId="0">
      <pane xSplit="1" ySplit="7" topLeftCell="B20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0.625" style="4" customWidth="1"/>
    <col min="3" max="3" width="8.625" style="4" customWidth="1"/>
    <col min="4" max="4" width="5.625" style="4" customWidth="1"/>
    <col min="5" max="5" width="4.125" style="4" customWidth="1"/>
    <col min="6" max="6" width="4.375" style="4" customWidth="1"/>
    <col min="7" max="7" width="7.125" style="4" customWidth="1"/>
    <col min="8" max="16" width="7.625" style="4" customWidth="1"/>
    <col min="17" max="17" width="6.375" style="4" customWidth="1"/>
    <col min="18" max="18" width="6.625" style="4" customWidth="1"/>
    <col min="19" max="16384" width="9" style="4"/>
  </cols>
  <sheetData>
    <row r="1" spans="1:18" ht="30" customHeight="1">
      <c r="A1" s="939" t="s">
        <v>2628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</row>
    <row r="2" spans="1:1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</row>
    <row r="3" spans="1:18" ht="14.25" customHeight="1">
      <c r="R3" s="16" t="s">
        <v>2629</v>
      </c>
    </row>
    <row r="4" spans="1:18" ht="14.25" customHeight="1">
      <c r="R4" s="16"/>
    </row>
    <row r="5" spans="1:18" ht="14.25" customHeight="1">
      <c r="A5" s="3" t="str">
        <f>基本情况!B2</f>
        <v>产权持有单位：瓮福（集团）有限责任公司</v>
      </c>
      <c r="R5" s="17" t="s">
        <v>247</v>
      </c>
    </row>
    <row r="6" spans="1:18" s="1" customFormat="1" ht="16.5" customHeight="1">
      <c r="A6" s="944" t="s">
        <v>219</v>
      </c>
      <c r="B6" s="944" t="s">
        <v>2621</v>
      </c>
      <c r="C6" s="1027" t="s">
        <v>433</v>
      </c>
      <c r="D6" s="979" t="s">
        <v>417</v>
      </c>
      <c r="E6" s="979" t="s">
        <v>416</v>
      </c>
      <c r="F6" s="979" t="s">
        <v>2623</v>
      </c>
      <c r="G6" s="979" t="s">
        <v>2624</v>
      </c>
      <c r="H6" s="944" t="s">
        <v>250</v>
      </c>
      <c r="I6" s="944"/>
      <c r="J6" s="944"/>
      <c r="K6" s="944"/>
      <c r="L6" s="944" t="s">
        <v>251</v>
      </c>
      <c r="M6" s="944"/>
      <c r="N6" s="944"/>
      <c r="O6" s="944"/>
      <c r="P6" s="944" t="s">
        <v>252</v>
      </c>
      <c r="Q6" s="944" t="s">
        <v>253</v>
      </c>
      <c r="R6" s="944" t="s">
        <v>258</v>
      </c>
    </row>
    <row r="7" spans="1:18" ht="16.5" customHeight="1">
      <c r="A7" s="944"/>
      <c r="B7" s="944"/>
      <c r="C7" s="1027" t="s">
        <v>2613</v>
      </c>
      <c r="D7" s="979"/>
      <c r="E7" s="979"/>
      <c r="F7" s="979"/>
      <c r="G7" s="979"/>
      <c r="H7" s="263" t="s">
        <v>2630</v>
      </c>
      <c r="I7" s="263" t="s">
        <v>2631</v>
      </c>
      <c r="J7" s="263" t="s">
        <v>2632</v>
      </c>
      <c r="K7" s="263" t="s">
        <v>255</v>
      </c>
      <c r="L7" s="263" t="s">
        <v>2630</v>
      </c>
      <c r="M7" s="263" t="s">
        <v>2631</v>
      </c>
      <c r="N7" s="263" t="s">
        <v>2632</v>
      </c>
      <c r="O7" s="263" t="s">
        <v>255</v>
      </c>
      <c r="P7" s="944"/>
      <c r="Q7" s="944"/>
      <c r="R7" s="944"/>
    </row>
    <row r="8" spans="1:18" ht="16.5" customHeight="1">
      <c r="A8" s="13"/>
      <c r="B8" s="75"/>
      <c r="C8" s="75"/>
      <c r="D8" s="75"/>
      <c r="E8" s="75"/>
      <c r="F8" s="15"/>
      <c r="G8" s="15"/>
      <c r="H8" s="295"/>
      <c r="I8" s="11"/>
      <c r="J8" s="11"/>
      <c r="K8" s="11"/>
      <c r="L8" s="11"/>
      <c r="M8" s="11"/>
      <c r="N8" s="11"/>
      <c r="O8" s="11"/>
      <c r="P8" s="11" t="str">
        <f>IF(O8=K8,"",O8-K8)</f>
        <v/>
      </c>
      <c r="Q8" s="12" t="str">
        <f>IF(OR(K8=0,O8=K8),"",ROUND(P8/ABS(K8),4))</f>
        <v/>
      </c>
      <c r="R8" s="59"/>
    </row>
    <row r="9" spans="1:18" ht="16.5" customHeight="1">
      <c r="A9" s="13"/>
      <c r="B9" s="75"/>
      <c r="C9" s="75"/>
      <c r="D9" s="75"/>
      <c r="E9" s="75"/>
      <c r="F9" s="15"/>
      <c r="G9" s="15"/>
      <c r="H9" s="295"/>
      <c r="I9" s="11"/>
      <c r="J9" s="11"/>
      <c r="K9" s="11"/>
      <c r="L9" s="11"/>
      <c r="M9" s="11"/>
      <c r="N9" s="11"/>
      <c r="O9" s="11"/>
      <c r="P9" s="11" t="str">
        <f t="shared" ref="P9:P27" si="0">IF(O9=K9,"",O9-K9)</f>
        <v/>
      </c>
      <c r="Q9" s="12" t="str">
        <f t="shared" ref="Q9:Q27" si="1">IF(OR(K9=0,O9=K9),"",ROUND(P9/ABS(K9),4))</f>
        <v/>
      </c>
      <c r="R9" s="59"/>
    </row>
    <row r="10" spans="1:18" ht="16.5" customHeight="1">
      <c r="A10" s="13"/>
      <c r="B10" s="75"/>
      <c r="C10" s="75"/>
      <c r="D10" s="75"/>
      <c r="E10" s="75"/>
      <c r="F10" s="15"/>
      <c r="G10" s="15"/>
      <c r="H10" s="295"/>
      <c r="I10" s="11"/>
      <c r="J10" s="11"/>
      <c r="K10" s="11"/>
      <c r="L10" s="11"/>
      <c r="M10" s="11"/>
      <c r="N10" s="11"/>
      <c r="O10" s="11"/>
      <c r="P10" s="11" t="str">
        <f t="shared" si="0"/>
        <v/>
      </c>
      <c r="Q10" s="12" t="str">
        <f t="shared" si="1"/>
        <v/>
      </c>
      <c r="R10" s="59"/>
    </row>
    <row r="11" spans="1:18" ht="16.5" customHeight="1">
      <c r="A11" s="13"/>
      <c r="B11" s="75"/>
      <c r="C11" s="75"/>
      <c r="D11" s="75"/>
      <c r="E11" s="75"/>
      <c r="F11" s="15"/>
      <c r="G11" s="15"/>
      <c r="H11" s="295"/>
      <c r="I11" s="11"/>
      <c r="J11" s="11"/>
      <c r="K11" s="11"/>
      <c r="L11" s="11"/>
      <c r="M11" s="11"/>
      <c r="N11" s="11"/>
      <c r="O11" s="11"/>
      <c r="P11" s="11" t="str">
        <f t="shared" si="0"/>
        <v/>
      </c>
      <c r="Q11" s="12" t="str">
        <f t="shared" si="1"/>
        <v/>
      </c>
      <c r="R11" s="59"/>
    </row>
    <row r="12" spans="1:18" ht="16.5" customHeight="1">
      <c r="A12" s="13"/>
      <c r="B12" s="75"/>
      <c r="C12" s="75"/>
      <c r="D12" s="75"/>
      <c r="E12" s="75"/>
      <c r="F12" s="15"/>
      <c r="G12" s="15"/>
      <c r="H12" s="295"/>
      <c r="I12" s="11"/>
      <c r="J12" s="11"/>
      <c r="K12" s="11"/>
      <c r="L12" s="11"/>
      <c r="M12" s="11"/>
      <c r="N12" s="11"/>
      <c r="O12" s="11"/>
      <c r="P12" s="11" t="str">
        <f t="shared" si="0"/>
        <v/>
      </c>
      <c r="Q12" s="12" t="str">
        <f t="shared" si="1"/>
        <v/>
      </c>
      <c r="R12" s="59"/>
    </row>
    <row r="13" spans="1:18" ht="16.5" customHeight="1">
      <c r="A13" s="13"/>
      <c r="B13" s="75"/>
      <c r="C13" s="75"/>
      <c r="D13" s="75"/>
      <c r="E13" s="75"/>
      <c r="F13" s="15"/>
      <c r="G13" s="15"/>
      <c r="H13" s="295"/>
      <c r="I13" s="11"/>
      <c r="J13" s="11"/>
      <c r="K13" s="11"/>
      <c r="L13" s="11"/>
      <c r="M13" s="11"/>
      <c r="N13" s="11"/>
      <c r="O13" s="11"/>
      <c r="P13" s="11" t="str">
        <f t="shared" si="0"/>
        <v/>
      </c>
      <c r="Q13" s="12" t="str">
        <f t="shared" si="1"/>
        <v/>
      </c>
      <c r="R13" s="59"/>
    </row>
    <row r="14" spans="1:18" ht="16.5" customHeight="1">
      <c r="A14" s="13"/>
      <c r="B14" s="75"/>
      <c r="C14" s="75"/>
      <c r="D14" s="75"/>
      <c r="E14" s="75"/>
      <c r="F14" s="15"/>
      <c r="G14" s="15"/>
      <c r="H14" s="295"/>
      <c r="I14" s="11"/>
      <c r="J14" s="11"/>
      <c r="K14" s="11"/>
      <c r="L14" s="11"/>
      <c r="M14" s="11"/>
      <c r="N14" s="11"/>
      <c r="O14" s="11"/>
      <c r="P14" s="11" t="str">
        <f t="shared" si="0"/>
        <v/>
      </c>
      <c r="Q14" s="12" t="str">
        <f t="shared" si="1"/>
        <v/>
      </c>
      <c r="R14" s="59"/>
    </row>
    <row r="15" spans="1:18" ht="16.5" customHeight="1">
      <c r="A15" s="13"/>
      <c r="B15" s="75"/>
      <c r="C15" s="75"/>
      <c r="D15" s="75"/>
      <c r="E15" s="75"/>
      <c r="F15" s="15"/>
      <c r="G15" s="15"/>
      <c r="H15" s="295"/>
      <c r="I15" s="11"/>
      <c r="J15" s="11"/>
      <c r="K15" s="11"/>
      <c r="L15" s="11"/>
      <c r="M15" s="11"/>
      <c r="N15" s="11"/>
      <c r="O15" s="11"/>
      <c r="P15" s="11" t="str">
        <f t="shared" si="0"/>
        <v/>
      </c>
      <c r="Q15" s="12" t="str">
        <f t="shared" si="1"/>
        <v/>
      </c>
      <c r="R15" s="59"/>
    </row>
    <row r="16" spans="1:18" ht="16.5" customHeight="1">
      <c r="A16" s="13"/>
      <c r="B16" s="75"/>
      <c r="C16" s="75"/>
      <c r="D16" s="75"/>
      <c r="E16" s="75"/>
      <c r="F16" s="15"/>
      <c r="G16" s="15"/>
      <c r="H16" s="295"/>
      <c r="I16" s="11"/>
      <c r="J16" s="11"/>
      <c r="K16" s="11"/>
      <c r="L16" s="11"/>
      <c r="M16" s="11"/>
      <c r="N16" s="11"/>
      <c r="O16" s="11"/>
      <c r="P16" s="11" t="str">
        <f t="shared" si="0"/>
        <v/>
      </c>
      <c r="Q16" s="12" t="str">
        <f t="shared" si="1"/>
        <v/>
      </c>
      <c r="R16" s="59"/>
    </row>
    <row r="17" spans="1:18" ht="16.5" customHeight="1">
      <c r="A17" s="13"/>
      <c r="B17" s="75"/>
      <c r="C17" s="75"/>
      <c r="D17" s="75"/>
      <c r="E17" s="75"/>
      <c r="F17" s="15"/>
      <c r="G17" s="15"/>
      <c r="H17" s="295"/>
      <c r="I17" s="11"/>
      <c r="J17" s="11"/>
      <c r="K17" s="11"/>
      <c r="L17" s="11"/>
      <c r="M17" s="11"/>
      <c r="N17" s="11"/>
      <c r="O17" s="11"/>
      <c r="P17" s="11" t="str">
        <f t="shared" si="0"/>
        <v/>
      </c>
      <c r="Q17" s="12" t="str">
        <f t="shared" si="1"/>
        <v/>
      </c>
      <c r="R17" s="59"/>
    </row>
    <row r="18" spans="1:18" ht="16.5" customHeight="1">
      <c r="A18" s="13"/>
      <c r="B18" s="75"/>
      <c r="C18" s="75"/>
      <c r="D18" s="75"/>
      <c r="E18" s="75"/>
      <c r="F18" s="15"/>
      <c r="G18" s="15"/>
      <c r="H18" s="295"/>
      <c r="I18" s="11"/>
      <c r="J18" s="11"/>
      <c r="K18" s="11"/>
      <c r="L18" s="11"/>
      <c r="M18" s="11"/>
      <c r="N18" s="11"/>
      <c r="O18" s="11"/>
      <c r="P18" s="11" t="str">
        <f t="shared" si="0"/>
        <v/>
      </c>
      <c r="Q18" s="12" t="str">
        <f t="shared" si="1"/>
        <v/>
      </c>
      <c r="R18" s="59"/>
    </row>
    <row r="19" spans="1:18" ht="16.5" customHeight="1">
      <c r="A19" s="13"/>
      <c r="B19" s="75"/>
      <c r="C19" s="75"/>
      <c r="D19" s="75"/>
      <c r="E19" s="75"/>
      <c r="F19" s="15"/>
      <c r="G19" s="15"/>
      <c r="H19" s="295"/>
      <c r="I19" s="11"/>
      <c r="J19" s="11"/>
      <c r="K19" s="11"/>
      <c r="L19" s="11"/>
      <c r="M19" s="11"/>
      <c r="N19" s="11"/>
      <c r="O19" s="11"/>
      <c r="P19" s="11" t="str">
        <f t="shared" si="0"/>
        <v/>
      </c>
      <c r="Q19" s="12" t="str">
        <f t="shared" si="1"/>
        <v/>
      </c>
      <c r="R19" s="59"/>
    </row>
    <row r="20" spans="1:18" ht="16.5" customHeight="1">
      <c r="A20" s="13"/>
      <c r="B20" s="14"/>
      <c r="C20" s="14"/>
      <c r="D20" s="14"/>
      <c r="E20" s="14"/>
      <c r="F20" s="15"/>
      <c r="G20" s="15"/>
      <c r="H20" s="340"/>
      <c r="I20" s="11"/>
      <c r="J20" s="11"/>
      <c r="K20" s="11"/>
      <c r="L20" s="11"/>
      <c r="M20" s="11"/>
      <c r="N20" s="11"/>
      <c r="O20" s="11"/>
      <c r="P20" s="11" t="str">
        <f t="shared" si="0"/>
        <v/>
      </c>
      <c r="Q20" s="12" t="str">
        <f t="shared" si="1"/>
        <v/>
      </c>
      <c r="R20" s="59"/>
    </row>
    <row r="21" spans="1:18" ht="16.5" customHeight="1">
      <c r="A21" s="13"/>
      <c r="B21" s="14"/>
      <c r="C21" s="14"/>
      <c r="D21" s="14"/>
      <c r="E21" s="14"/>
      <c r="F21" s="15"/>
      <c r="G21" s="15"/>
      <c r="H21" s="340"/>
      <c r="I21" s="11"/>
      <c r="J21" s="11"/>
      <c r="K21" s="11"/>
      <c r="L21" s="11"/>
      <c r="M21" s="11"/>
      <c r="N21" s="11"/>
      <c r="O21" s="11"/>
      <c r="P21" s="11" t="str">
        <f t="shared" si="0"/>
        <v/>
      </c>
      <c r="Q21" s="12" t="str">
        <f t="shared" si="1"/>
        <v/>
      </c>
      <c r="R21" s="59"/>
    </row>
    <row r="22" spans="1:18" ht="16.5" customHeight="1">
      <c r="A22" s="13"/>
      <c r="B22" s="14"/>
      <c r="C22" s="14"/>
      <c r="D22" s="14"/>
      <c r="E22" s="14"/>
      <c r="F22" s="15"/>
      <c r="G22" s="15"/>
      <c r="H22" s="340"/>
      <c r="I22" s="11"/>
      <c r="J22" s="11"/>
      <c r="K22" s="11"/>
      <c r="L22" s="11"/>
      <c r="M22" s="11"/>
      <c r="N22" s="11"/>
      <c r="O22" s="11"/>
      <c r="P22" s="11" t="str">
        <f t="shared" si="0"/>
        <v/>
      </c>
      <c r="Q22" s="12" t="str">
        <f t="shared" si="1"/>
        <v/>
      </c>
      <c r="R22" s="59"/>
    </row>
    <row r="23" spans="1:18" ht="16.5" customHeight="1">
      <c r="A23" s="13"/>
      <c r="B23" s="14"/>
      <c r="C23" s="14"/>
      <c r="D23" s="14"/>
      <c r="E23" s="14"/>
      <c r="F23" s="15"/>
      <c r="G23" s="15"/>
      <c r="H23" s="265"/>
      <c r="I23" s="11"/>
      <c r="J23" s="11"/>
      <c r="K23" s="11"/>
      <c r="L23" s="11"/>
      <c r="M23" s="11"/>
      <c r="N23" s="11"/>
      <c r="O23" s="11"/>
      <c r="P23" s="11" t="str">
        <f t="shared" si="0"/>
        <v/>
      </c>
      <c r="Q23" s="12" t="str">
        <f t="shared" si="1"/>
        <v/>
      </c>
      <c r="R23" s="59"/>
    </row>
    <row r="24" spans="1:18" ht="16.5" customHeight="1">
      <c r="A24" s="13"/>
      <c r="B24" s="14"/>
      <c r="C24" s="14"/>
      <c r="D24" s="14"/>
      <c r="E24" s="14"/>
      <c r="F24" s="15"/>
      <c r="G24" s="15"/>
      <c r="H24" s="265"/>
      <c r="I24" s="11"/>
      <c r="J24" s="11"/>
      <c r="K24" s="11"/>
      <c r="L24" s="11"/>
      <c r="M24" s="11"/>
      <c r="N24" s="11"/>
      <c r="O24" s="11"/>
      <c r="P24" s="11" t="str">
        <f t="shared" si="0"/>
        <v/>
      </c>
      <c r="Q24" s="12" t="str">
        <f t="shared" si="1"/>
        <v/>
      </c>
      <c r="R24" s="59"/>
    </row>
    <row r="25" spans="1:18" ht="16.5" customHeight="1">
      <c r="A25" s="951" t="s">
        <v>255</v>
      </c>
      <c r="B25" s="951"/>
      <c r="C25" s="951"/>
      <c r="D25" s="14"/>
      <c r="E25" s="14"/>
      <c r="F25" s="15"/>
      <c r="G25" s="15"/>
      <c r="H25" s="265"/>
      <c r="I25" s="11"/>
      <c r="J25" s="11"/>
      <c r="K25" s="11">
        <f>SUM(K8:K24)</f>
        <v>0</v>
      </c>
      <c r="L25" s="11"/>
      <c r="M25" s="11"/>
      <c r="N25" s="11"/>
      <c r="O25" s="11">
        <f>SUM(O8:O24)</f>
        <v>0</v>
      </c>
      <c r="P25" s="11" t="str">
        <f t="shared" si="0"/>
        <v/>
      </c>
      <c r="Q25" s="12" t="str">
        <f t="shared" si="1"/>
        <v/>
      </c>
      <c r="R25" s="59"/>
    </row>
    <row r="26" spans="1:18" ht="16.5" customHeight="1">
      <c r="A26" s="951" t="s">
        <v>476</v>
      </c>
      <c r="B26" s="951"/>
      <c r="C26" s="951"/>
      <c r="D26" s="14"/>
      <c r="E26" s="14"/>
      <c r="F26" s="15"/>
      <c r="G26" s="15"/>
      <c r="H26" s="265"/>
      <c r="I26" s="11"/>
      <c r="J26" s="11"/>
      <c r="K26" s="11"/>
      <c r="L26" s="11"/>
      <c r="M26" s="11"/>
      <c r="N26" s="11"/>
      <c r="O26" s="11"/>
      <c r="P26" s="11" t="str">
        <f t="shared" si="0"/>
        <v/>
      </c>
      <c r="Q26" s="12" t="str">
        <f t="shared" si="1"/>
        <v/>
      </c>
      <c r="R26" s="59"/>
    </row>
    <row r="27" spans="1:18" ht="16.5" customHeight="1">
      <c r="A27" s="951" t="s">
        <v>255</v>
      </c>
      <c r="B27" s="951"/>
      <c r="C27" s="951"/>
      <c r="D27" s="301"/>
      <c r="E27" s="301"/>
      <c r="F27" s="301"/>
      <c r="G27" s="301"/>
      <c r="H27" s="11"/>
      <c r="I27" s="11"/>
      <c r="J27" s="11"/>
      <c r="K27" s="11">
        <f>K25-K26</f>
        <v>0</v>
      </c>
      <c r="L27" s="11"/>
      <c r="M27" s="11"/>
      <c r="N27" s="11"/>
      <c r="O27" s="11">
        <f>O25-O26</f>
        <v>0</v>
      </c>
      <c r="P27" s="11" t="str">
        <f t="shared" si="0"/>
        <v/>
      </c>
      <c r="Q27" s="12" t="str">
        <f t="shared" si="1"/>
        <v/>
      </c>
      <c r="R27" s="59"/>
    </row>
    <row r="28" spans="1:18" ht="14.25" customHeight="1">
      <c r="A28" s="3" t="str">
        <f>基本情况!C53</f>
        <v>产权持有单位填表人：田仕军</v>
      </c>
      <c r="L28" s="3" t="str">
        <f>基本情况!D53</f>
        <v>评估人员：邓泽华、余颖莉、李英婕</v>
      </c>
    </row>
    <row r="29" spans="1:18" ht="14.25" customHeight="1">
      <c r="A29" s="3" t="str">
        <f>基本情况!C2</f>
        <v>填表日期：2022年4月26日</v>
      </c>
    </row>
  </sheetData>
  <mergeCells count="17">
    <mergeCell ref="A26:C26"/>
    <mergeCell ref="A27:C27"/>
    <mergeCell ref="A6:A7"/>
    <mergeCell ref="B6:B7"/>
    <mergeCell ref="C6:C7"/>
    <mergeCell ref="A1:R1"/>
    <mergeCell ref="A2:R2"/>
    <mergeCell ref="H6:K6"/>
    <mergeCell ref="L6:O6"/>
    <mergeCell ref="A25:C25"/>
    <mergeCell ref="D6:D7"/>
    <mergeCell ref="E6:E7"/>
    <mergeCell ref="F6:F7"/>
    <mergeCell ref="G6:G7"/>
    <mergeCell ref="P6:P7"/>
    <mergeCell ref="Q6:Q7"/>
    <mergeCell ref="R6:R7"/>
  </mergeCells>
  <phoneticPr fontId="24" type="noConversion"/>
  <hyperlinks>
    <hyperlink ref="R3" location="基本情况!A1" display="表4-7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N29"/>
  <sheetViews>
    <sheetView view="pageBreakPreview" zoomScaleNormal="100" zoomScaleSheetLayoutView="100" workbookViewId="0">
      <pane xSplit="1" ySplit="7" topLeftCell="B23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9" style="4"/>
    <col min="3" max="3" width="7.125" style="4" customWidth="1"/>
    <col min="4" max="4" width="8" style="4" customWidth="1"/>
    <col min="5" max="5" width="4.625" style="4" customWidth="1"/>
    <col min="6" max="6" width="8" style="4" customWidth="1"/>
    <col min="7" max="11" width="11.625" style="4" customWidth="1"/>
    <col min="12" max="13" width="8.625" style="4" customWidth="1"/>
    <col min="14" max="16384" width="9" style="4"/>
  </cols>
  <sheetData>
    <row r="1" spans="1:14" ht="30" customHeight="1">
      <c r="A1" s="939" t="s">
        <v>2633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4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338"/>
    </row>
    <row r="3" spans="1:14" ht="14.25" customHeight="1">
      <c r="M3" s="70" t="s">
        <v>2634</v>
      </c>
    </row>
    <row r="4" spans="1:14" ht="14.25" customHeight="1">
      <c r="M4" s="70"/>
    </row>
    <row r="5" spans="1:14" ht="14.25" customHeight="1">
      <c r="A5" s="3" t="str">
        <f>基本情况!B2</f>
        <v>产权持有单位：瓮福（集团）有限责任公司</v>
      </c>
      <c r="M5" s="17" t="s">
        <v>247</v>
      </c>
    </row>
    <row r="6" spans="1:14" s="1" customFormat="1" ht="16.5" customHeight="1">
      <c r="A6" s="979" t="s">
        <v>219</v>
      </c>
      <c r="B6" s="979" t="s">
        <v>2635</v>
      </c>
      <c r="C6" s="979" t="s">
        <v>2636</v>
      </c>
      <c r="D6" s="979" t="s">
        <v>416</v>
      </c>
      <c r="E6" s="979" t="s">
        <v>417</v>
      </c>
      <c r="F6" s="979" t="s">
        <v>1672</v>
      </c>
      <c r="G6" s="944" t="s">
        <v>250</v>
      </c>
      <c r="H6" s="944"/>
      <c r="I6" s="944" t="s">
        <v>251</v>
      </c>
      <c r="J6" s="944"/>
      <c r="K6" s="944"/>
      <c r="L6" s="979" t="s">
        <v>253</v>
      </c>
      <c r="M6" s="979" t="s">
        <v>258</v>
      </c>
    </row>
    <row r="7" spans="1:14" ht="16.5" customHeight="1">
      <c r="A7" s="979"/>
      <c r="B7" s="979"/>
      <c r="C7" s="979"/>
      <c r="D7" s="979"/>
      <c r="E7" s="979"/>
      <c r="F7" s="979"/>
      <c r="G7" s="15" t="s">
        <v>519</v>
      </c>
      <c r="H7" s="265" t="s">
        <v>520</v>
      </c>
      <c r="I7" s="15" t="s">
        <v>519</v>
      </c>
      <c r="J7" s="15" t="s">
        <v>447</v>
      </c>
      <c r="K7" s="265" t="s">
        <v>520</v>
      </c>
      <c r="L7" s="979"/>
      <c r="M7" s="979"/>
    </row>
    <row r="8" spans="1:14" ht="16.5" customHeight="1">
      <c r="A8" s="13"/>
      <c r="B8" s="14"/>
      <c r="C8" s="15"/>
      <c r="D8" s="15"/>
      <c r="E8" s="15"/>
      <c r="F8" s="15"/>
      <c r="G8" s="11"/>
      <c r="H8" s="11"/>
      <c r="I8" s="11"/>
      <c r="J8" s="339"/>
      <c r="K8" s="11"/>
      <c r="L8" s="12" t="str">
        <f>IF(OR(H8=0,H8=K8),"",ROUND((K8-H8)/ABS(H8),4))</f>
        <v/>
      </c>
      <c r="M8" s="18"/>
    </row>
    <row r="9" spans="1:14" ht="16.5" customHeight="1">
      <c r="A9" s="13"/>
      <c r="B9" s="14"/>
      <c r="C9" s="15"/>
      <c r="D9" s="15"/>
      <c r="E9" s="15"/>
      <c r="F9" s="15"/>
      <c r="G9" s="11"/>
      <c r="H9" s="11"/>
      <c r="I9" s="11"/>
      <c r="J9" s="11"/>
      <c r="K9" s="11"/>
      <c r="L9" s="12" t="str">
        <f t="shared" ref="L9:L27" si="0">IF(OR(H9=0,H9=K9),"",ROUND((K9-H9)/ABS(H9),4))</f>
        <v/>
      </c>
      <c r="M9" s="18"/>
    </row>
    <row r="10" spans="1:14" ht="16.5" customHeight="1">
      <c r="A10" s="13"/>
      <c r="B10" s="14"/>
      <c r="C10" s="15"/>
      <c r="D10" s="15"/>
      <c r="E10" s="15"/>
      <c r="F10" s="15"/>
      <c r="G10" s="11"/>
      <c r="H10" s="11"/>
      <c r="I10" s="11"/>
      <c r="J10" s="11"/>
      <c r="K10" s="11"/>
      <c r="L10" s="12" t="str">
        <f t="shared" si="0"/>
        <v/>
      </c>
      <c r="M10" s="18"/>
    </row>
    <row r="11" spans="1:14" ht="16.5" customHeight="1">
      <c r="A11" s="13"/>
      <c r="B11" s="14"/>
      <c r="C11" s="15"/>
      <c r="D11" s="15"/>
      <c r="E11" s="15"/>
      <c r="F11" s="15"/>
      <c r="G11" s="11"/>
      <c r="H11" s="11"/>
      <c r="I11" s="11"/>
      <c r="J11" s="11"/>
      <c r="K11" s="11"/>
      <c r="L11" s="12" t="str">
        <f t="shared" si="0"/>
        <v/>
      </c>
      <c r="M11" s="18"/>
    </row>
    <row r="12" spans="1:14" ht="16.5" customHeight="1">
      <c r="A12" s="13"/>
      <c r="B12" s="14"/>
      <c r="C12" s="15"/>
      <c r="D12" s="15"/>
      <c r="E12" s="15"/>
      <c r="F12" s="15"/>
      <c r="G12" s="11"/>
      <c r="H12" s="11"/>
      <c r="I12" s="11"/>
      <c r="J12" s="11"/>
      <c r="K12" s="11"/>
      <c r="L12" s="12" t="str">
        <f t="shared" si="0"/>
        <v/>
      </c>
      <c r="M12" s="18"/>
    </row>
    <row r="13" spans="1:14" ht="16.5" customHeight="1">
      <c r="A13" s="13"/>
      <c r="B13" s="14"/>
      <c r="C13" s="15"/>
      <c r="D13" s="15"/>
      <c r="E13" s="15"/>
      <c r="F13" s="15"/>
      <c r="G13" s="11"/>
      <c r="H13" s="11"/>
      <c r="I13" s="11"/>
      <c r="J13" s="11"/>
      <c r="K13" s="11"/>
      <c r="L13" s="12" t="str">
        <f t="shared" si="0"/>
        <v/>
      </c>
      <c r="M13" s="18"/>
    </row>
    <row r="14" spans="1:14" ht="16.5" customHeight="1">
      <c r="A14" s="13"/>
      <c r="B14" s="14"/>
      <c r="C14" s="15"/>
      <c r="D14" s="15"/>
      <c r="E14" s="15"/>
      <c r="F14" s="15"/>
      <c r="G14" s="11"/>
      <c r="H14" s="11"/>
      <c r="I14" s="11"/>
      <c r="J14" s="11"/>
      <c r="K14" s="11"/>
      <c r="L14" s="12" t="str">
        <f t="shared" si="0"/>
        <v/>
      </c>
      <c r="M14" s="18"/>
    </row>
    <row r="15" spans="1:14" ht="16.5" customHeight="1">
      <c r="A15" s="13"/>
      <c r="B15" s="14"/>
      <c r="C15" s="15"/>
      <c r="D15" s="15"/>
      <c r="E15" s="15"/>
      <c r="F15" s="15"/>
      <c r="G15" s="11"/>
      <c r="H15" s="11"/>
      <c r="I15" s="11"/>
      <c r="J15" s="11"/>
      <c r="K15" s="11"/>
      <c r="L15" s="12" t="str">
        <f t="shared" si="0"/>
        <v/>
      </c>
      <c r="M15" s="18"/>
    </row>
    <row r="16" spans="1:14" ht="16.5" customHeight="1">
      <c r="A16" s="13"/>
      <c r="B16" s="14"/>
      <c r="C16" s="15"/>
      <c r="D16" s="15"/>
      <c r="E16" s="15"/>
      <c r="F16" s="15"/>
      <c r="G16" s="11"/>
      <c r="H16" s="11"/>
      <c r="I16" s="11"/>
      <c r="J16" s="11"/>
      <c r="K16" s="11"/>
      <c r="L16" s="12" t="str">
        <f t="shared" si="0"/>
        <v/>
      </c>
      <c r="M16" s="18"/>
    </row>
    <row r="17" spans="1:13" ht="16.5" customHeight="1">
      <c r="A17" s="13"/>
      <c r="B17" s="14"/>
      <c r="C17" s="15"/>
      <c r="D17" s="15"/>
      <c r="E17" s="15"/>
      <c r="F17" s="15"/>
      <c r="G17" s="11"/>
      <c r="H17" s="11"/>
      <c r="I17" s="11"/>
      <c r="J17" s="11"/>
      <c r="K17" s="11"/>
      <c r="L17" s="12" t="str">
        <f t="shared" si="0"/>
        <v/>
      </c>
      <c r="M17" s="18"/>
    </row>
    <row r="18" spans="1:13" ht="16.5" customHeight="1">
      <c r="A18" s="13"/>
      <c r="B18" s="14"/>
      <c r="C18" s="15"/>
      <c r="D18" s="15"/>
      <c r="E18" s="15"/>
      <c r="F18" s="15"/>
      <c r="G18" s="11"/>
      <c r="H18" s="11"/>
      <c r="I18" s="11"/>
      <c r="J18" s="11"/>
      <c r="K18" s="11"/>
      <c r="L18" s="12" t="str">
        <f t="shared" si="0"/>
        <v/>
      </c>
      <c r="M18" s="18"/>
    </row>
    <row r="19" spans="1:13" ht="16.5" customHeight="1">
      <c r="A19" s="13"/>
      <c r="B19" s="14"/>
      <c r="C19" s="15"/>
      <c r="D19" s="15"/>
      <c r="E19" s="15"/>
      <c r="F19" s="15"/>
      <c r="G19" s="11"/>
      <c r="H19" s="11"/>
      <c r="I19" s="11"/>
      <c r="J19" s="11"/>
      <c r="K19" s="11"/>
      <c r="L19" s="12" t="str">
        <f t="shared" si="0"/>
        <v/>
      </c>
      <c r="M19" s="18"/>
    </row>
    <row r="20" spans="1:13" ht="16.5" customHeight="1">
      <c r="A20" s="13"/>
      <c r="B20" s="14"/>
      <c r="C20" s="15"/>
      <c r="D20" s="15"/>
      <c r="E20" s="15"/>
      <c r="F20" s="15"/>
      <c r="G20" s="11"/>
      <c r="H20" s="11"/>
      <c r="I20" s="11"/>
      <c r="J20" s="11"/>
      <c r="K20" s="11"/>
      <c r="L20" s="12" t="str">
        <f t="shared" si="0"/>
        <v/>
      </c>
      <c r="M20" s="18"/>
    </row>
    <row r="21" spans="1:13" ht="16.5" customHeight="1">
      <c r="A21" s="13"/>
      <c r="B21" s="14"/>
      <c r="C21" s="15"/>
      <c r="D21" s="15"/>
      <c r="E21" s="15"/>
      <c r="F21" s="15"/>
      <c r="G21" s="11"/>
      <c r="H21" s="11"/>
      <c r="I21" s="11"/>
      <c r="J21" s="11"/>
      <c r="K21" s="11"/>
      <c r="L21" s="12" t="str">
        <f t="shared" si="0"/>
        <v/>
      </c>
      <c r="M21" s="18"/>
    </row>
    <row r="22" spans="1:13" ht="16.5" customHeight="1">
      <c r="A22" s="13"/>
      <c r="B22" s="14"/>
      <c r="C22" s="15"/>
      <c r="D22" s="15"/>
      <c r="E22" s="15"/>
      <c r="F22" s="15"/>
      <c r="G22" s="11"/>
      <c r="H22" s="11"/>
      <c r="I22" s="11"/>
      <c r="J22" s="11"/>
      <c r="K22" s="11"/>
      <c r="L22" s="12" t="str">
        <f t="shared" si="0"/>
        <v/>
      </c>
      <c r="M22" s="18"/>
    </row>
    <row r="23" spans="1:13" ht="16.5" customHeight="1">
      <c r="A23" s="13"/>
      <c r="B23" s="14"/>
      <c r="C23" s="15"/>
      <c r="D23" s="15"/>
      <c r="E23" s="15"/>
      <c r="F23" s="15"/>
      <c r="G23" s="11"/>
      <c r="H23" s="11"/>
      <c r="I23" s="11"/>
      <c r="J23" s="11"/>
      <c r="K23" s="11"/>
      <c r="L23" s="12" t="str">
        <f t="shared" si="0"/>
        <v/>
      </c>
      <c r="M23" s="18"/>
    </row>
    <row r="24" spans="1:13" ht="16.5" customHeight="1">
      <c r="A24" s="13"/>
      <c r="B24" s="14"/>
      <c r="C24" s="15"/>
      <c r="D24" s="15"/>
      <c r="E24" s="15"/>
      <c r="F24" s="15"/>
      <c r="G24" s="11"/>
      <c r="H24" s="11"/>
      <c r="I24" s="11"/>
      <c r="J24" s="11"/>
      <c r="K24" s="11"/>
      <c r="L24" s="12" t="str">
        <f t="shared" si="0"/>
        <v/>
      </c>
      <c r="M24" s="18"/>
    </row>
    <row r="25" spans="1:13" ht="16.5" customHeight="1">
      <c r="A25" s="951" t="s">
        <v>255</v>
      </c>
      <c r="B25" s="951"/>
      <c r="C25" s="951"/>
      <c r="D25" s="15"/>
      <c r="E25" s="15"/>
      <c r="F25" s="15"/>
      <c r="G25" s="11">
        <f>SUM(G8:G24)</f>
        <v>0</v>
      </c>
      <c r="H25" s="11">
        <f>SUM(H8:H24)</f>
        <v>0</v>
      </c>
      <c r="I25" s="11">
        <f>SUM(I8:I24)</f>
        <v>0</v>
      </c>
      <c r="J25" s="11"/>
      <c r="K25" s="11">
        <f>SUM(K8:K24)</f>
        <v>0</v>
      </c>
      <c r="L25" s="12" t="str">
        <f t="shared" si="0"/>
        <v/>
      </c>
      <c r="M25" s="18"/>
    </row>
    <row r="26" spans="1:13" ht="16.5" customHeight="1">
      <c r="A26" s="951" t="s">
        <v>476</v>
      </c>
      <c r="B26" s="951"/>
      <c r="C26" s="951"/>
      <c r="D26" s="15"/>
      <c r="E26" s="15"/>
      <c r="F26" s="15"/>
      <c r="G26" s="15"/>
      <c r="H26" s="11"/>
      <c r="I26" s="11"/>
      <c r="J26" s="11"/>
      <c r="K26" s="11"/>
      <c r="L26" s="12" t="str">
        <f t="shared" si="0"/>
        <v/>
      </c>
      <c r="M26" s="18"/>
    </row>
    <row r="27" spans="1:13" ht="16.5" customHeight="1">
      <c r="A27" s="951" t="s">
        <v>255</v>
      </c>
      <c r="B27" s="951"/>
      <c r="C27" s="951"/>
      <c r="D27" s="13"/>
      <c r="E27" s="13"/>
      <c r="F27" s="13"/>
      <c r="G27" s="11">
        <f>G25-G26</f>
        <v>0</v>
      </c>
      <c r="H27" s="11">
        <f>H25-H26</f>
        <v>0</v>
      </c>
      <c r="I27" s="11">
        <f>I25-I26</f>
        <v>0</v>
      </c>
      <c r="J27" s="11"/>
      <c r="K27" s="11">
        <f>K25-K26</f>
        <v>0</v>
      </c>
      <c r="L27" s="12" t="str">
        <f t="shared" si="0"/>
        <v/>
      </c>
      <c r="M27" s="18"/>
    </row>
    <row r="28" spans="1:13" ht="14.25" customHeight="1">
      <c r="A28" s="3" t="str">
        <f>基本情况!C54</f>
        <v>产权持有单位填表人：田仕军</v>
      </c>
      <c r="I28" s="4" t="str">
        <f>基本情况!D54</f>
        <v>评估人员：邓泽华、余颖莉、李英婕</v>
      </c>
    </row>
    <row r="29" spans="1:13" ht="14.25" customHeight="1">
      <c r="A29" s="3" t="str">
        <f>基本情况!C2</f>
        <v>填表日期：2022年4月26日</v>
      </c>
    </row>
  </sheetData>
  <mergeCells count="15">
    <mergeCell ref="A26:C26"/>
    <mergeCell ref="A27:C27"/>
    <mergeCell ref="A6:A7"/>
    <mergeCell ref="B6:B7"/>
    <mergeCell ref="C6:C7"/>
    <mergeCell ref="A1:M1"/>
    <mergeCell ref="A2:M2"/>
    <mergeCell ref="G6:H6"/>
    <mergeCell ref="I6:K6"/>
    <mergeCell ref="A25:C25"/>
    <mergeCell ref="D6:D7"/>
    <mergeCell ref="E6:E7"/>
    <mergeCell ref="F6:F7"/>
    <mergeCell ref="L6:L7"/>
    <mergeCell ref="M6:M7"/>
  </mergeCells>
  <phoneticPr fontId="24" type="noConversion"/>
  <hyperlinks>
    <hyperlink ref="M3" location="基本情况!A1" display="表4-8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O29"/>
  <sheetViews>
    <sheetView view="pageBreakPreview" zoomScaleNormal="100" zoomScaleSheetLayoutView="100" workbookViewId="0">
      <pane xSplit="1" ySplit="7" topLeftCell="B20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2" width="4.625" style="1" customWidth="1"/>
    <col min="3" max="3" width="11.5" style="4" customWidth="1"/>
    <col min="4" max="4" width="8" style="4" customWidth="1"/>
    <col min="5" max="5" width="4.625" style="4" customWidth="1"/>
    <col min="6" max="6" width="8" style="4" customWidth="1"/>
    <col min="7" max="7" width="10.5" style="4" customWidth="1"/>
    <col min="8" max="10" width="10.625" style="4" customWidth="1"/>
    <col min="11" max="11" width="6.625" style="4" customWidth="1"/>
    <col min="12" max="12" width="10.625" style="4" customWidth="1"/>
    <col min="13" max="14" width="6.625" style="4" customWidth="1"/>
    <col min="15" max="16384" width="9" style="4"/>
  </cols>
  <sheetData>
    <row r="1" spans="1:15" ht="30" customHeight="1">
      <c r="A1" s="939" t="s">
        <v>2637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</row>
    <row r="2" spans="1:15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338"/>
    </row>
    <row r="3" spans="1:15" ht="14.25" customHeight="1">
      <c r="N3" s="16" t="s">
        <v>2638</v>
      </c>
    </row>
    <row r="4" spans="1:15" ht="14.25" customHeight="1">
      <c r="N4" s="16"/>
    </row>
    <row r="5" spans="1:15" ht="14.25" customHeight="1">
      <c r="A5" s="3" t="str">
        <f>基本情况!B2</f>
        <v>产权持有单位：瓮福（集团）有限责任公司</v>
      </c>
      <c r="B5" s="3"/>
      <c r="N5" s="17" t="s">
        <v>247</v>
      </c>
    </row>
    <row r="6" spans="1:15" s="1" customFormat="1" ht="16.5" customHeight="1">
      <c r="A6" s="979" t="s">
        <v>219</v>
      </c>
      <c r="B6" s="979" t="s">
        <v>2639</v>
      </c>
      <c r="C6" s="979" t="s">
        <v>2640</v>
      </c>
      <c r="D6" s="979" t="s">
        <v>416</v>
      </c>
      <c r="E6" s="979" t="s">
        <v>417</v>
      </c>
      <c r="F6" s="979" t="s">
        <v>2641</v>
      </c>
      <c r="G6" s="979" t="s">
        <v>2642</v>
      </c>
      <c r="H6" s="944" t="s">
        <v>250</v>
      </c>
      <c r="I6" s="944"/>
      <c r="J6" s="944" t="s">
        <v>251</v>
      </c>
      <c r="K6" s="944"/>
      <c r="L6" s="944"/>
      <c r="M6" s="979" t="s">
        <v>253</v>
      </c>
      <c r="N6" s="979" t="s">
        <v>258</v>
      </c>
    </row>
    <row r="7" spans="1:15" ht="16.5" customHeight="1">
      <c r="A7" s="979"/>
      <c r="B7" s="979"/>
      <c r="C7" s="979"/>
      <c r="D7" s="979"/>
      <c r="E7" s="979"/>
      <c r="F7" s="979"/>
      <c r="G7" s="979"/>
      <c r="H7" s="15" t="s">
        <v>519</v>
      </c>
      <c r="I7" s="265" t="s">
        <v>520</v>
      </c>
      <c r="J7" s="15" t="s">
        <v>519</v>
      </c>
      <c r="K7" s="15" t="s">
        <v>447</v>
      </c>
      <c r="L7" s="265" t="s">
        <v>520</v>
      </c>
      <c r="M7" s="979"/>
      <c r="N7" s="979"/>
    </row>
    <row r="8" spans="1:15" ht="16.5" customHeight="1">
      <c r="A8" s="13"/>
      <c r="B8" s="13"/>
      <c r="C8" s="14"/>
      <c r="D8" s="15"/>
      <c r="E8" s="15"/>
      <c r="F8" s="15"/>
      <c r="G8" s="15"/>
      <c r="H8" s="11"/>
      <c r="I8" s="11"/>
      <c r="J8" s="11"/>
      <c r="K8" s="339"/>
      <c r="L8" s="11"/>
      <c r="M8" s="12" t="str">
        <f>IF(OR(I8=0,I8=L8),"",ROUND((L8-I8)/ABS(I8),4))</f>
        <v/>
      </c>
      <c r="N8" s="11"/>
    </row>
    <row r="9" spans="1:15" ht="16.5" customHeight="1">
      <c r="A9" s="13"/>
      <c r="B9" s="13"/>
      <c r="C9" s="14"/>
      <c r="D9" s="15"/>
      <c r="E9" s="15"/>
      <c r="F9" s="15"/>
      <c r="G9" s="15"/>
      <c r="H9" s="11"/>
      <c r="I9" s="11"/>
      <c r="J9" s="11"/>
      <c r="K9" s="11"/>
      <c r="L9" s="11"/>
      <c r="M9" s="12" t="str">
        <f t="shared" ref="M9:M27" si="0">IF(OR(I9=0,I9=L9),"",ROUND((L9-I9)/ABS(I9),4))</f>
        <v/>
      </c>
      <c r="N9" s="11"/>
    </row>
    <row r="10" spans="1:15" ht="16.5" customHeight="1">
      <c r="A10" s="13"/>
      <c r="B10" s="13"/>
      <c r="C10" s="14"/>
      <c r="D10" s="15"/>
      <c r="E10" s="15"/>
      <c r="F10" s="15"/>
      <c r="G10" s="15"/>
      <c r="H10" s="11"/>
      <c r="I10" s="11"/>
      <c r="J10" s="11"/>
      <c r="K10" s="11"/>
      <c r="L10" s="11"/>
      <c r="M10" s="12" t="str">
        <f t="shared" si="0"/>
        <v/>
      </c>
      <c r="N10" s="11"/>
    </row>
    <row r="11" spans="1:15" ht="16.5" customHeight="1">
      <c r="A11" s="13"/>
      <c r="B11" s="13"/>
      <c r="C11" s="14"/>
      <c r="D11" s="15"/>
      <c r="E11" s="15"/>
      <c r="F11" s="15"/>
      <c r="G11" s="15"/>
      <c r="H11" s="11"/>
      <c r="I11" s="11"/>
      <c r="J11" s="11"/>
      <c r="K11" s="11"/>
      <c r="L11" s="11"/>
      <c r="M11" s="12" t="str">
        <f t="shared" si="0"/>
        <v/>
      </c>
      <c r="N11" s="11"/>
    </row>
    <row r="12" spans="1:15" ht="16.5" customHeight="1">
      <c r="A12" s="13"/>
      <c r="B12" s="13"/>
      <c r="C12" s="14"/>
      <c r="D12" s="15"/>
      <c r="E12" s="15"/>
      <c r="F12" s="15"/>
      <c r="G12" s="15"/>
      <c r="H12" s="11"/>
      <c r="I12" s="11"/>
      <c r="J12" s="11"/>
      <c r="K12" s="11"/>
      <c r="L12" s="11"/>
      <c r="M12" s="12" t="str">
        <f t="shared" si="0"/>
        <v/>
      </c>
      <c r="N12" s="11"/>
    </row>
    <row r="13" spans="1:15" ht="16.5" customHeight="1">
      <c r="A13" s="13"/>
      <c r="B13" s="13"/>
      <c r="C13" s="14"/>
      <c r="D13" s="15"/>
      <c r="E13" s="15"/>
      <c r="F13" s="15"/>
      <c r="G13" s="15"/>
      <c r="H13" s="11"/>
      <c r="I13" s="11"/>
      <c r="J13" s="11"/>
      <c r="K13" s="11"/>
      <c r="L13" s="11"/>
      <c r="M13" s="12" t="str">
        <f t="shared" si="0"/>
        <v/>
      </c>
      <c r="N13" s="11"/>
    </row>
    <row r="14" spans="1:15" ht="16.5" customHeight="1">
      <c r="A14" s="13"/>
      <c r="B14" s="13"/>
      <c r="C14" s="14"/>
      <c r="D14" s="15"/>
      <c r="E14" s="15"/>
      <c r="F14" s="15"/>
      <c r="G14" s="15"/>
      <c r="H14" s="11"/>
      <c r="I14" s="11"/>
      <c r="J14" s="11"/>
      <c r="K14" s="11"/>
      <c r="L14" s="11"/>
      <c r="M14" s="12" t="str">
        <f t="shared" si="0"/>
        <v/>
      </c>
      <c r="N14" s="11"/>
    </row>
    <row r="15" spans="1:15" ht="16.5" customHeight="1">
      <c r="A15" s="13"/>
      <c r="B15" s="13"/>
      <c r="C15" s="14"/>
      <c r="D15" s="15"/>
      <c r="E15" s="15"/>
      <c r="F15" s="15"/>
      <c r="G15" s="15"/>
      <c r="H15" s="11"/>
      <c r="I15" s="11"/>
      <c r="J15" s="11"/>
      <c r="K15" s="11"/>
      <c r="L15" s="11"/>
      <c r="M15" s="12" t="str">
        <f t="shared" si="0"/>
        <v/>
      </c>
      <c r="N15" s="11"/>
    </row>
    <row r="16" spans="1:15" ht="16.5" customHeight="1">
      <c r="A16" s="13"/>
      <c r="B16" s="13"/>
      <c r="C16" s="14"/>
      <c r="D16" s="15"/>
      <c r="E16" s="15"/>
      <c r="F16" s="15"/>
      <c r="G16" s="15"/>
      <c r="H16" s="11"/>
      <c r="I16" s="11"/>
      <c r="J16" s="11"/>
      <c r="K16" s="11"/>
      <c r="L16" s="11"/>
      <c r="M16" s="12" t="str">
        <f t="shared" si="0"/>
        <v/>
      </c>
      <c r="N16" s="11"/>
    </row>
    <row r="17" spans="1:14" ht="16.5" customHeight="1">
      <c r="A17" s="13"/>
      <c r="B17" s="13"/>
      <c r="C17" s="14"/>
      <c r="D17" s="15"/>
      <c r="E17" s="15"/>
      <c r="F17" s="15"/>
      <c r="G17" s="15"/>
      <c r="H17" s="11"/>
      <c r="I17" s="11"/>
      <c r="J17" s="11"/>
      <c r="K17" s="11"/>
      <c r="L17" s="11"/>
      <c r="M17" s="12" t="str">
        <f t="shared" si="0"/>
        <v/>
      </c>
      <c r="N17" s="11"/>
    </row>
    <row r="18" spans="1:14" ht="16.5" customHeight="1">
      <c r="A18" s="13"/>
      <c r="B18" s="13"/>
      <c r="C18" s="14"/>
      <c r="D18" s="15"/>
      <c r="E18" s="15"/>
      <c r="F18" s="15"/>
      <c r="G18" s="15"/>
      <c r="H18" s="11"/>
      <c r="I18" s="11"/>
      <c r="J18" s="11"/>
      <c r="K18" s="11"/>
      <c r="L18" s="11"/>
      <c r="M18" s="12" t="str">
        <f t="shared" si="0"/>
        <v/>
      </c>
      <c r="N18" s="11"/>
    </row>
    <row r="19" spans="1:14" ht="16.5" customHeight="1">
      <c r="A19" s="13"/>
      <c r="B19" s="13"/>
      <c r="C19" s="14"/>
      <c r="D19" s="15"/>
      <c r="E19" s="15"/>
      <c r="F19" s="15"/>
      <c r="G19" s="15"/>
      <c r="H19" s="11"/>
      <c r="I19" s="11"/>
      <c r="J19" s="11"/>
      <c r="K19" s="11"/>
      <c r="L19" s="11"/>
      <c r="M19" s="12" t="str">
        <f t="shared" si="0"/>
        <v/>
      </c>
      <c r="N19" s="11"/>
    </row>
    <row r="20" spans="1:14" ht="16.5" customHeight="1">
      <c r="A20" s="13"/>
      <c r="B20" s="13"/>
      <c r="C20" s="14"/>
      <c r="D20" s="15"/>
      <c r="E20" s="15"/>
      <c r="F20" s="15"/>
      <c r="G20" s="15"/>
      <c r="H20" s="11"/>
      <c r="I20" s="11"/>
      <c r="J20" s="11"/>
      <c r="K20" s="11"/>
      <c r="L20" s="11"/>
      <c r="M20" s="12" t="str">
        <f t="shared" si="0"/>
        <v/>
      </c>
      <c r="N20" s="11"/>
    </row>
    <row r="21" spans="1:14" ht="16.5" customHeight="1">
      <c r="A21" s="13"/>
      <c r="B21" s="13"/>
      <c r="C21" s="14"/>
      <c r="D21" s="15"/>
      <c r="E21" s="15"/>
      <c r="F21" s="15"/>
      <c r="G21" s="15"/>
      <c r="H21" s="11"/>
      <c r="I21" s="11"/>
      <c r="J21" s="11"/>
      <c r="K21" s="11"/>
      <c r="L21" s="11"/>
      <c r="M21" s="12" t="str">
        <f t="shared" si="0"/>
        <v/>
      </c>
      <c r="N21" s="11"/>
    </row>
    <row r="22" spans="1:14" ht="16.5" customHeight="1">
      <c r="A22" s="13"/>
      <c r="B22" s="13"/>
      <c r="C22" s="14"/>
      <c r="D22" s="15"/>
      <c r="E22" s="15"/>
      <c r="F22" s="15"/>
      <c r="G22" s="15"/>
      <c r="H22" s="11"/>
      <c r="I22" s="11"/>
      <c r="J22" s="11"/>
      <c r="K22" s="11"/>
      <c r="L22" s="11"/>
      <c r="M22" s="12" t="str">
        <f t="shared" si="0"/>
        <v/>
      </c>
      <c r="N22" s="11"/>
    </row>
    <row r="23" spans="1:14" ht="16.5" customHeight="1">
      <c r="A23" s="13"/>
      <c r="B23" s="13"/>
      <c r="C23" s="14"/>
      <c r="D23" s="15"/>
      <c r="E23" s="15"/>
      <c r="F23" s="15"/>
      <c r="G23" s="15"/>
      <c r="H23" s="11"/>
      <c r="I23" s="11"/>
      <c r="J23" s="11"/>
      <c r="K23" s="11"/>
      <c r="L23" s="11"/>
      <c r="M23" s="12" t="str">
        <f t="shared" si="0"/>
        <v/>
      </c>
      <c r="N23" s="11"/>
    </row>
    <row r="24" spans="1:14" ht="16.5" customHeight="1">
      <c r="A24" s="13"/>
      <c r="B24" s="13"/>
      <c r="C24" s="14"/>
      <c r="D24" s="15"/>
      <c r="E24" s="15"/>
      <c r="F24" s="15"/>
      <c r="G24" s="15"/>
      <c r="H24" s="11"/>
      <c r="I24" s="11"/>
      <c r="J24" s="11"/>
      <c r="K24" s="11"/>
      <c r="L24" s="11"/>
      <c r="M24" s="12" t="str">
        <f t="shared" si="0"/>
        <v/>
      </c>
      <c r="N24" s="11"/>
    </row>
    <row r="25" spans="1:14" ht="16.5" customHeight="1">
      <c r="A25" s="951" t="s">
        <v>255</v>
      </c>
      <c r="B25" s="951"/>
      <c r="C25" s="951"/>
      <c r="D25" s="15"/>
      <c r="E25" s="15"/>
      <c r="F25" s="15"/>
      <c r="G25" s="15"/>
      <c r="H25" s="11">
        <f>SUM(H8:H24)</f>
        <v>0</v>
      </c>
      <c r="I25" s="11">
        <f>SUM(I8:I24)</f>
        <v>0</v>
      </c>
      <c r="J25" s="11">
        <f>SUM(J8:J24)</f>
        <v>0</v>
      </c>
      <c r="K25" s="11"/>
      <c r="L25" s="11">
        <f>SUM(L8:L24)</f>
        <v>0</v>
      </c>
      <c r="M25" s="12" t="str">
        <f t="shared" si="0"/>
        <v/>
      </c>
      <c r="N25" s="18"/>
    </row>
    <row r="26" spans="1:14" ht="16.5" customHeight="1">
      <c r="A26" s="951" t="s">
        <v>476</v>
      </c>
      <c r="B26" s="951"/>
      <c r="C26" s="951"/>
      <c r="D26" s="15"/>
      <c r="E26" s="15"/>
      <c r="F26" s="15"/>
      <c r="G26" s="15"/>
      <c r="H26" s="15"/>
      <c r="I26" s="11"/>
      <c r="J26" s="11"/>
      <c r="K26" s="11"/>
      <c r="L26" s="11"/>
      <c r="M26" s="12" t="str">
        <f t="shared" si="0"/>
        <v/>
      </c>
      <c r="N26" s="18"/>
    </row>
    <row r="27" spans="1:14" ht="16.5" customHeight="1">
      <c r="A27" s="951" t="s">
        <v>255</v>
      </c>
      <c r="B27" s="951"/>
      <c r="C27" s="951"/>
      <c r="D27" s="301"/>
      <c r="E27" s="13"/>
      <c r="F27" s="13"/>
      <c r="G27" s="13"/>
      <c r="H27" s="11">
        <f>H25-H26</f>
        <v>0</v>
      </c>
      <c r="I27" s="11">
        <f>I25-I26</f>
        <v>0</v>
      </c>
      <c r="J27" s="11">
        <f>J25-J26</f>
        <v>0</v>
      </c>
      <c r="K27" s="11"/>
      <c r="L27" s="11">
        <f>L25-L26</f>
        <v>0</v>
      </c>
      <c r="M27" s="12" t="str">
        <f t="shared" si="0"/>
        <v/>
      </c>
      <c r="N27" s="18"/>
    </row>
    <row r="28" spans="1:14" ht="14.25" customHeight="1">
      <c r="A28" s="3" t="str">
        <f>基本情况!C55</f>
        <v>产权持有单位填表人：田仕军</v>
      </c>
      <c r="B28" s="3"/>
      <c r="L28" s="4" t="str">
        <f>基本情况!D55</f>
        <v>评估人员：邓泽华、余颖莉、李英婕</v>
      </c>
    </row>
    <row r="29" spans="1:14" ht="14.25" customHeight="1">
      <c r="A29" s="3" t="str">
        <f>基本情况!C2</f>
        <v>填表日期：2022年4月26日</v>
      </c>
      <c r="B29" s="3"/>
    </row>
  </sheetData>
  <mergeCells count="16">
    <mergeCell ref="A26:C26"/>
    <mergeCell ref="A27:C27"/>
    <mergeCell ref="A6:A7"/>
    <mergeCell ref="B6:B7"/>
    <mergeCell ref="C6:C7"/>
    <mergeCell ref="A1:N1"/>
    <mergeCell ref="A2:N2"/>
    <mergeCell ref="H6:I6"/>
    <mergeCell ref="J6:L6"/>
    <mergeCell ref="A25:C25"/>
    <mergeCell ref="D6:D7"/>
    <mergeCell ref="E6:E7"/>
    <mergeCell ref="F6:F7"/>
    <mergeCell ref="G6:G7"/>
    <mergeCell ref="M6:M7"/>
    <mergeCell ref="N6:N7"/>
  </mergeCells>
  <phoneticPr fontId="24" type="noConversion"/>
  <hyperlinks>
    <hyperlink ref="N3" location="基本情况!A1" display="表4-9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F29"/>
  <sheetViews>
    <sheetView view="pageBreakPreview" zoomScaleNormal="100" zoomScaleSheetLayoutView="100" workbookViewId="0">
      <pane xSplit="1" ySplit="6" topLeftCell="B20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6.625" style="4" customWidth="1"/>
    <col min="3" max="5" width="24.625" style="4" customWidth="1"/>
    <col min="6" max="6" width="20.625" style="4" customWidth="1"/>
    <col min="7" max="16384" width="9" style="4"/>
  </cols>
  <sheetData>
    <row r="1" spans="1:6" ht="30" customHeight="1">
      <c r="A1" s="939" t="s">
        <v>2643</v>
      </c>
      <c r="B1" s="939"/>
      <c r="C1" s="939"/>
      <c r="D1" s="939"/>
      <c r="E1" s="939"/>
      <c r="F1" s="939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2644</v>
      </c>
    </row>
    <row r="4" spans="1:6" ht="14.25" customHeight="1">
      <c r="F4" s="70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ht="16.5" customHeight="1">
      <c r="A7" s="13" t="s">
        <v>112</v>
      </c>
      <c r="B7" s="336" t="s">
        <v>2645</v>
      </c>
      <c r="C7" s="11">
        <f>'4.10.1土地使用权'!L25</f>
        <v>0</v>
      </c>
      <c r="D7" s="11">
        <f>'4.10.1土地使用权'!M25</f>
        <v>0</v>
      </c>
      <c r="E7" s="11" t="str">
        <f>IF(D7=C7,"",D7-C7)</f>
        <v/>
      </c>
      <c r="F7" s="337" t="str">
        <f>IF(OR(C7=0,D7=C7),"",ROUND(E7/ABS(C7),4))</f>
        <v/>
      </c>
    </row>
    <row r="8" spans="1:6" ht="16.5" customHeight="1">
      <c r="A8" s="13" t="s">
        <v>114</v>
      </c>
      <c r="B8" s="336" t="s">
        <v>2646</v>
      </c>
      <c r="C8" s="11">
        <f>'4.10.2矿业权'!J27</f>
        <v>0</v>
      </c>
      <c r="D8" s="11">
        <f>'4.10.2矿业权'!K27</f>
        <v>0</v>
      </c>
      <c r="E8" s="11" t="str">
        <f t="shared" ref="E8:E27" si="0">IF(D8=C8,"",D8-C8)</f>
        <v/>
      </c>
      <c r="F8" s="337" t="str">
        <f t="shared" ref="F8:F27" si="1">IF(OR(C8=0,D8=C8),"",ROUND(E8/ABS(C8),4))</f>
        <v/>
      </c>
    </row>
    <row r="9" spans="1:6" ht="16.5" customHeight="1">
      <c r="A9" s="13" t="s">
        <v>116</v>
      </c>
      <c r="B9" s="336" t="s">
        <v>2647</v>
      </c>
      <c r="C9" s="11">
        <f>'4.10.3其他无形资产'!F23</f>
        <v>0</v>
      </c>
      <c r="D9" s="11">
        <f>'4.10.3其他无形资产'!H23</f>
        <v>0</v>
      </c>
      <c r="E9" s="11" t="str">
        <f t="shared" si="0"/>
        <v/>
      </c>
      <c r="F9" s="337" t="str">
        <f t="shared" si="1"/>
        <v/>
      </c>
    </row>
    <row r="10" spans="1:6" ht="16.5" customHeight="1">
      <c r="A10" s="13"/>
      <c r="B10" s="74"/>
      <c r="C10" s="11"/>
      <c r="D10" s="11"/>
      <c r="E10" s="11" t="str">
        <f t="shared" si="0"/>
        <v/>
      </c>
      <c r="F10" s="337" t="str">
        <f t="shared" si="1"/>
        <v/>
      </c>
    </row>
    <row r="11" spans="1:6" ht="16.5" customHeight="1">
      <c r="A11" s="13"/>
      <c r="B11" s="74"/>
      <c r="C11" s="11"/>
      <c r="D11" s="11"/>
      <c r="E11" s="11" t="str">
        <f t="shared" si="0"/>
        <v/>
      </c>
      <c r="F11" s="337" t="str">
        <f t="shared" si="1"/>
        <v/>
      </c>
    </row>
    <row r="12" spans="1:6" ht="16.5" customHeight="1">
      <c r="A12" s="13"/>
      <c r="B12" s="74"/>
      <c r="C12" s="11"/>
      <c r="D12" s="11"/>
      <c r="E12" s="11" t="str">
        <f t="shared" si="0"/>
        <v/>
      </c>
      <c r="F12" s="337" t="str">
        <f t="shared" si="1"/>
        <v/>
      </c>
    </row>
    <row r="13" spans="1:6" ht="16.5" customHeight="1">
      <c r="A13" s="13"/>
      <c r="B13" s="74"/>
      <c r="C13" s="11"/>
      <c r="D13" s="11"/>
      <c r="E13" s="11" t="str">
        <f t="shared" si="0"/>
        <v/>
      </c>
      <c r="F13" s="337" t="str">
        <f t="shared" si="1"/>
        <v/>
      </c>
    </row>
    <row r="14" spans="1:6" ht="16.5" customHeight="1">
      <c r="A14" s="13"/>
      <c r="B14" s="14"/>
      <c r="C14" s="11"/>
      <c r="D14" s="11"/>
      <c r="E14" s="11" t="str">
        <f t="shared" si="0"/>
        <v/>
      </c>
      <c r="F14" s="337" t="str">
        <f t="shared" si="1"/>
        <v/>
      </c>
    </row>
    <row r="15" spans="1:6" ht="16.5" customHeight="1">
      <c r="A15" s="13"/>
      <c r="B15" s="14"/>
      <c r="C15" s="11"/>
      <c r="D15" s="11"/>
      <c r="E15" s="11" t="str">
        <f t="shared" si="0"/>
        <v/>
      </c>
      <c r="F15" s="337" t="str">
        <f t="shared" si="1"/>
        <v/>
      </c>
    </row>
    <row r="16" spans="1:6" ht="16.5" customHeight="1">
      <c r="A16" s="13"/>
      <c r="B16" s="14"/>
      <c r="C16" s="11"/>
      <c r="D16" s="11"/>
      <c r="E16" s="11" t="str">
        <f t="shared" si="0"/>
        <v/>
      </c>
      <c r="F16" s="337" t="str">
        <f t="shared" si="1"/>
        <v/>
      </c>
    </row>
    <row r="17" spans="1:6" ht="16.5" customHeight="1">
      <c r="A17" s="13"/>
      <c r="B17" s="14"/>
      <c r="C17" s="11"/>
      <c r="D17" s="11"/>
      <c r="E17" s="11" t="str">
        <f t="shared" si="0"/>
        <v/>
      </c>
      <c r="F17" s="337" t="str">
        <f t="shared" si="1"/>
        <v/>
      </c>
    </row>
    <row r="18" spans="1:6" ht="16.5" customHeight="1">
      <c r="A18" s="13"/>
      <c r="B18" s="14"/>
      <c r="C18" s="11"/>
      <c r="D18" s="11"/>
      <c r="E18" s="11" t="str">
        <f t="shared" si="0"/>
        <v/>
      </c>
      <c r="F18" s="337" t="str">
        <f t="shared" si="1"/>
        <v/>
      </c>
    </row>
    <row r="19" spans="1:6" ht="16.5" customHeight="1">
      <c r="A19" s="13"/>
      <c r="B19" s="14"/>
      <c r="C19" s="11"/>
      <c r="D19" s="11"/>
      <c r="E19" s="11" t="str">
        <f t="shared" si="0"/>
        <v/>
      </c>
      <c r="F19" s="337" t="str">
        <f t="shared" si="1"/>
        <v/>
      </c>
    </row>
    <row r="20" spans="1:6" ht="16.5" customHeight="1">
      <c r="A20" s="13"/>
      <c r="B20" s="14"/>
      <c r="C20" s="11"/>
      <c r="D20" s="11"/>
      <c r="E20" s="11" t="str">
        <f t="shared" si="0"/>
        <v/>
      </c>
      <c r="F20" s="337" t="str">
        <f t="shared" si="1"/>
        <v/>
      </c>
    </row>
    <row r="21" spans="1:6" ht="16.5" customHeight="1">
      <c r="A21" s="13"/>
      <c r="B21" s="14"/>
      <c r="C21" s="11"/>
      <c r="D21" s="11"/>
      <c r="E21" s="11" t="str">
        <f t="shared" si="0"/>
        <v/>
      </c>
      <c r="F21" s="337" t="str">
        <f t="shared" si="1"/>
        <v/>
      </c>
    </row>
    <row r="22" spans="1:6" ht="16.5" customHeight="1">
      <c r="A22" s="13"/>
      <c r="B22" s="14"/>
      <c r="C22" s="11"/>
      <c r="D22" s="11"/>
      <c r="E22" s="11" t="str">
        <f t="shared" si="0"/>
        <v/>
      </c>
      <c r="F22" s="337" t="str">
        <f t="shared" si="1"/>
        <v/>
      </c>
    </row>
    <row r="23" spans="1:6" ht="16.5" customHeight="1">
      <c r="A23" s="13"/>
      <c r="B23" s="14"/>
      <c r="C23" s="11"/>
      <c r="D23" s="11"/>
      <c r="E23" s="11" t="str">
        <f t="shared" si="0"/>
        <v/>
      </c>
      <c r="F23" s="337" t="str">
        <f t="shared" si="1"/>
        <v/>
      </c>
    </row>
    <row r="24" spans="1:6" ht="16.5" customHeight="1">
      <c r="A24" s="13"/>
      <c r="B24" s="14"/>
      <c r="C24" s="11"/>
      <c r="D24" s="11"/>
      <c r="E24" s="11" t="str">
        <f t="shared" si="0"/>
        <v/>
      </c>
      <c r="F24" s="337" t="str">
        <f t="shared" si="1"/>
        <v/>
      </c>
    </row>
    <row r="25" spans="1:6" ht="16.5" customHeight="1">
      <c r="A25" s="944" t="s">
        <v>255</v>
      </c>
      <c r="B25" s="944"/>
      <c r="C25" s="11">
        <f>SUM(C7:C9)</f>
        <v>0</v>
      </c>
      <c r="D25" s="11">
        <f>SUM(D7:D9)</f>
        <v>0</v>
      </c>
      <c r="E25" s="11" t="str">
        <f t="shared" si="0"/>
        <v/>
      </c>
      <c r="F25" s="337" t="str">
        <f t="shared" si="1"/>
        <v/>
      </c>
    </row>
    <row r="26" spans="1:6" ht="16.5" customHeight="1">
      <c r="A26" s="944" t="s">
        <v>476</v>
      </c>
      <c r="B26" s="944"/>
      <c r="C26" s="11"/>
      <c r="D26" s="11"/>
      <c r="E26" s="11" t="str">
        <f t="shared" si="0"/>
        <v/>
      </c>
      <c r="F26" s="337" t="str">
        <f t="shared" si="1"/>
        <v/>
      </c>
    </row>
    <row r="27" spans="1:6" ht="16.5" customHeight="1">
      <c r="A27" s="944" t="s">
        <v>255</v>
      </c>
      <c r="B27" s="944"/>
      <c r="C27" s="11">
        <f>C25-C26</f>
        <v>0</v>
      </c>
      <c r="D27" s="11">
        <f>D25-D26</f>
        <v>0</v>
      </c>
      <c r="E27" s="11" t="str">
        <f t="shared" si="0"/>
        <v/>
      </c>
      <c r="F27" s="337" t="str">
        <f t="shared" si="1"/>
        <v/>
      </c>
    </row>
    <row r="28" spans="1:6" ht="14.25" customHeight="1">
      <c r="A28" s="3" t="str">
        <f>基本情况!C56</f>
        <v>产权持有单位填表人：田仕军</v>
      </c>
      <c r="D28" s="4" t="str">
        <f>基本情况!D56</f>
        <v>评估人员：邓泽华、余颖莉、李英婕</v>
      </c>
    </row>
    <row r="29" spans="1:6" ht="14.25" customHeight="1">
      <c r="A29" s="3" t="str">
        <f>基本情况!C2</f>
        <v>填表日期：2022年4月26日</v>
      </c>
    </row>
  </sheetData>
  <mergeCells count="5">
    <mergeCell ref="A1:F1"/>
    <mergeCell ref="A2:F2"/>
    <mergeCell ref="A25:B25"/>
    <mergeCell ref="A26:B26"/>
    <mergeCell ref="A27:B27"/>
  </mergeCells>
  <phoneticPr fontId="24" type="noConversion"/>
  <hyperlinks>
    <hyperlink ref="F3" location="基本情况!A1" display="表4-10"/>
    <hyperlink ref="B7" location="'4.10.1土地使用权'!A1" display="无形资产—土地使用权"/>
    <hyperlink ref="B8" location="'4.10.2矿业权'!A1" display="无形资产—矿业权"/>
    <hyperlink ref="B9" location="'4.10.3其他无形资产'!A1" display="无形资产—其他无形资产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P27"/>
  <sheetViews>
    <sheetView view="pageBreakPreview" zoomScaleNormal="110" zoomScaleSheetLayoutView="100" workbookViewId="0">
      <pane xSplit="1" ySplit="7" topLeftCell="B8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3" style="4" customWidth="1"/>
    <col min="3" max="3" width="8.375" style="4" customWidth="1"/>
    <col min="4" max="4" width="15.625" style="4" customWidth="1"/>
    <col min="5" max="6" width="6" style="4" customWidth="1"/>
    <col min="7" max="7" width="5.875" style="4" customWidth="1"/>
    <col min="8" max="8" width="4.5" style="4" customWidth="1"/>
    <col min="9" max="9" width="4.875" style="4" customWidth="1"/>
    <col min="10" max="10" width="7.125" style="4" customWidth="1"/>
    <col min="11" max="11" width="8.5" style="4" customWidth="1"/>
    <col min="12" max="12" width="8" style="4" customWidth="1"/>
    <col min="13" max="13" width="11.875" style="4" customWidth="1"/>
    <col min="14" max="14" width="10.125" style="4" customWidth="1"/>
    <col min="15" max="15" width="6.125" style="4" customWidth="1"/>
    <col min="16" max="16" width="8" style="4" customWidth="1"/>
    <col min="17" max="16384" width="9" style="4"/>
  </cols>
  <sheetData>
    <row r="1" spans="1:16" ht="30" customHeight="1">
      <c r="A1" s="939" t="s">
        <v>2648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</row>
    <row r="2" spans="1:1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</row>
    <row r="3" spans="1:16" ht="14.25" customHeight="1">
      <c r="H3" s="4" t="s">
        <v>2649</v>
      </c>
      <c r="M3" s="264"/>
      <c r="N3" s="264"/>
      <c r="P3" s="16" t="s">
        <v>2650</v>
      </c>
    </row>
    <row r="4" spans="1:16" ht="14.25" customHeight="1">
      <c r="M4" s="264"/>
      <c r="N4" s="264"/>
      <c r="P4" s="16"/>
    </row>
    <row r="5" spans="1:16" ht="14.25" customHeight="1">
      <c r="A5" s="3" t="str">
        <f>基本情况!B2</f>
        <v>产权持有单位：瓮福（集团）有限责任公司</v>
      </c>
      <c r="P5" s="17" t="s">
        <v>247</v>
      </c>
    </row>
    <row r="6" spans="1:16" s="1" customFormat="1" ht="16.5" customHeight="1">
      <c r="A6" s="979" t="s">
        <v>219</v>
      </c>
      <c r="B6" s="979" t="s">
        <v>525</v>
      </c>
      <c r="C6" s="979" t="s">
        <v>526</v>
      </c>
      <c r="D6" s="979" t="s">
        <v>527</v>
      </c>
      <c r="E6" s="979" t="s">
        <v>2651</v>
      </c>
      <c r="F6" s="979" t="s">
        <v>2652</v>
      </c>
      <c r="G6" s="979" t="s">
        <v>2653</v>
      </c>
      <c r="H6" s="979" t="s">
        <v>531</v>
      </c>
      <c r="I6" s="979" t="s">
        <v>532</v>
      </c>
      <c r="J6" s="979" t="s">
        <v>533</v>
      </c>
      <c r="K6" s="979" t="s">
        <v>444</v>
      </c>
      <c r="L6" s="979" t="s">
        <v>250</v>
      </c>
      <c r="M6" s="979" t="s">
        <v>251</v>
      </c>
      <c r="N6" s="979" t="s">
        <v>252</v>
      </c>
      <c r="O6" s="979" t="s">
        <v>253</v>
      </c>
      <c r="P6" s="979" t="s">
        <v>258</v>
      </c>
    </row>
    <row r="7" spans="1:16" ht="16.5" customHeight="1">
      <c r="A7" s="979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</row>
    <row r="8" spans="1:16" s="259" customFormat="1" ht="12.75">
      <c r="A8" s="15" t="s">
        <v>275</v>
      </c>
      <c r="B8" s="75"/>
      <c r="C8" s="330"/>
      <c r="D8" s="331"/>
      <c r="E8" s="262"/>
      <c r="F8" s="267"/>
      <c r="G8" s="267"/>
      <c r="H8" s="329"/>
      <c r="I8" s="267"/>
      <c r="J8" s="329"/>
      <c r="K8" s="329"/>
      <c r="L8" s="329"/>
      <c r="M8" s="11"/>
      <c r="N8" s="11" t="str">
        <f t="shared" ref="N8" si="0">IF(M8=L8,"",M8-L8)</f>
        <v/>
      </c>
      <c r="O8" s="333" t="str">
        <f t="shared" ref="O8" si="1">IF(OR(L8=0,M8=L8),"",ROUND(N8/ABS(L8),4))</f>
        <v/>
      </c>
      <c r="P8" s="334"/>
    </row>
    <row r="9" spans="1:16" s="259" customFormat="1" ht="12.75">
      <c r="A9" s="15"/>
      <c r="B9" s="75"/>
      <c r="C9" s="261"/>
      <c r="D9" s="263"/>
      <c r="E9" s="262"/>
      <c r="F9" s="267"/>
      <c r="G9" s="267"/>
      <c r="H9" s="329"/>
      <c r="I9" s="267"/>
      <c r="J9" s="329"/>
      <c r="K9" s="335"/>
      <c r="L9" s="335"/>
      <c r="M9" s="11"/>
      <c r="N9" s="11" t="str">
        <f t="shared" ref="N9:N25" si="2">IF(M9=L9,"",M9-L9)</f>
        <v/>
      </c>
      <c r="O9" s="333" t="str">
        <f t="shared" ref="O9:O25" si="3">IF(OR(L9=0,M9=L9),"",ROUND(N9/ABS(L9),4))</f>
        <v/>
      </c>
      <c r="P9" s="23"/>
    </row>
    <row r="10" spans="1:16" s="259" customFormat="1" ht="16.5" customHeight="1">
      <c r="A10" s="15"/>
      <c r="B10" s="75"/>
      <c r="C10" s="332"/>
      <c r="D10" s="15"/>
      <c r="E10" s="262"/>
      <c r="F10" s="267"/>
      <c r="G10" s="267"/>
      <c r="H10" s="329"/>
      <c r="I10" s="267"/>
      <c r="J10" s="329"/>
      <c r="K10" s="329"/>
      <c r="L10" s="274"/>
      <c r="M10" s="11"/>
      <c r="N10" s="11" t="str">
        <f t="shared" si="2"/>
        <v/>
      </c>
      <c r="O10" s="333" t="str">
        <f t="shared" si="3"/>
        <v/>
      </c>
      <c r="P10" s="23"/>
    </row>
    <row r="11" spans="1:16" s="259" customFormat="1" ht="16.5" customHeight="1">
      <c r="A11" s="15"/>
      <c r="B11" s="75"/>
      <c r="C11" s="261"/>
      <c r="D11" s="263"/>
      <c r="E11" s="262"/>
      <c r="F11" s="267"/>
      <c r="G11" s="267"/>
      <c r="H11" s="267"/>
      <c r="I11" s="267"/>
      <c r="J11" s="260"/>
      <c r="K11" s="329"/>
      <c r="L11" s="274"/>
      <c r="M11" s="11"/>
      <c r="N11" s="11" t="str">
        <f t="shared" si="2"/>
        <v/>
      </c>
      <c r="O11" s="333" t="str">
        <f t="shared" si="3"/>
        <v/>
      </c>
      <c r="P11" s="23"/>
    </row>
    <row r="12" spans="1:16" s="259" customFormat="1" ht="16.5" customHeight="1">
      <c r="A12" s="15"/>
      <c r="B12" s="75"/>
      <c r="C12" s="75"/>
      <c r="D12" s="263"/>
      <c r="E12" s="15"/>
      <c r="F12" s="267"/>
      <c r="G12" s="267"/>
      <c r="H12" s="267"/>
      <c r="I12" s="267"/>
      <c r="J12" s="328"/>
      <c r="K12" s="329"/>
      <c r="L12" s="274"/>
      <c r="M12" s="11"/>
      <c r="N12" s="11" t="str">
        <f t="shared" si="2"/>
        <v/>
      </c>
      <c r="O12" s="333" t="str">
        <f t="shared" si="3"/>
        <v/>
      </c>
      <c r="P12" s="23"/>
    </row>
    <row r="13" spans="1:16" ht="16.5" customHeight="1">
      <c r="A13" s="13"/>
      <c r="B13" s="75"/>
      <c r="C13" s="75"/>
      <c r="D13" s="263"/>
      <c r="E13" s="15"/>
      <c r="F13" s="267"/>
      <c r="G13" s="267"/>
      <c r="H13" s="267"/>
      <c r="I13" s="267"/>
      <c r="J13" s="328"/>
      <c r="K13" s="329"/>
      <c r="L13" s="274"/>
      <c r="M13" s="11"/>
      <c r="N13" s="11" t="str">
        <f t="shared" si="2"/>
        <v/>
      </c>
      <c r="O13" s="333" t="str">
        <f t="shared" si="3"/>
        <v/>
      </c>
      <c r="P13" s="18"/>
    </row>
    <row r="14" spans="1:16" ht="16.5" customHeight="1">
      <c r="A14" s="13"/>
      <c r="B14" s="75"/>
      <c r="C14" s="75"/>
      <c r="D14" s="263"/>
      <c r="E14" s="15"/>
      <c r="F14" s="267"/>
      <c r="G14" s="267"/>
      <c r="H14" s="267"/>
      <c r="I14" s="267"/>
      <c r="J14" s="328"/>
      <c r="K14" s="329"/>
      <c r="L14" s="274"/>
      <c r="M14" s="11"/>
      <c r="N14" s="11" t="str">
        <f t="shared" si="2"/>
        <v/>
      </c>
      <c r="O14" s="333" t="str">
        <f t="shared" si="3"/>
        <v/>
      </c>
      <c r="P14" s="18"/>
    </row>
    <row r="15" spans="1:16" ht="16.5" customHeight="1">
      <c r="A15" s="13"/>
      <c r="B15" s="75"/>
      <c r="C15" s="75"/>
      <c r="D15" s="263"/>
      <c r="E15" s="15"/>
      <c r="F15" s="267"/>
      <c r="G15" s="267"/>
      <c r="H15" s="267"/>
      <c r="I15" s="267"/>
      <c r="J15" s="328"/>
      <c r="K15" s="329"/>
      <c r="L15" s="274"/>
      <c r="M15" s="11"/>
      <c r="N15" s="11" t="str">
        <f t="shared" si="2"/>
        <v/>
      </c>
      <c r="O15" s="333" t="str">
        <f t="shared" si="3"/>
        <v/>
      </c>
      <c r="P15" s="18"/>
    </row>
    <row r="16" spans="1:16" ht="16.5" customHeight="1">
      <c r="A16" s="13"/>
      <c r="B16" s="14"/>
      <c r="C16" s="14"/>
      <c r="D16" s="263"/>
      <c r="E16" s="15"/>
      <c r="F16" s="59"/>
      <c r="G16" s="59"/>
      <c r="H16" s="59"/>
      <c r="I16" s="59"/>
      <c r="J16" s="59"/>
      <c r="K16" s="68"/>
      <c r="L16" s="11"/>
      <c r="M16" s="11"/>
      <c r="N16" s="11" t="str">
        <f t="shared" si="2"/>
        <v/>
      </c>
      <c r="O16" s="333" t="str">
        <f t="shared" si="3"/>
        <v/>
      </c>
      <c r="P16" s="18"/>
    </row>
    <row r="17" spans="1:16" ht="16.5" customHeight="1">
      <c r="A17" s="13"/>
      <c r="B17" s="14"/>
      <c r="C17" s="14"/>
      <c r="D17" s="263"/>
      <c r="E17" s="15"/>
      <c r="F17" s="59"/>
      <c r="G17" s="59"/>
      <c r="H17" s="59"/>
      <c r="I17" s="59"/>
      <c r="J17" s="59"/>
      <c r="K17" s="68"/>
      <c r="L17" s="11"/>
      <c r="M17" s="11"/>
      <c r="N17" s="11" t="str">
        <f t="shared" si="2"/>
        <v/>
      </c>
      <c r="O17" s="333" t="str">
        <f t="shared" si="3"/>
        <v/>
      </c>
      <c r="P17" s="18"/>
    </row>
    <row r="18" spans="1:16" ht="16.5" customHeight="1">
      <c r="A18" s="13"/>
      <c r="B18" s="14"/>
      <c r="C18" s="14"/>
      <c r="D18" s="263"/>
      <c r="E18" s="15"/>
      <c r="F18" s="59"/>
      <c r="G18" s="59"/>
      <c r="H18" s="59"/>
      <c r="I18" s="59"/>
      <c r="J18" s="59"/>
      <c r="K18" s="68"/>
      <c r="L18" s="11"/>
      <c r="M18" s="11"/>
      <c r="N18" s="11" t="str">
        <f t="shared" si="2"/>
        <v/>
      </c>
      <c r="O18" s="333" t="str">
        <f t="shared" si="3"/>
        <v/>
      </c>
      <c r="P18" s="18"/>
    </row>
    <row r="19" spans="1:16" ht="16.5" customHeight="1">
      <c r="A19" s="13"/>
      <c r="B19" s="14"/>
      <c r="C19" s="14"/>
      <c r="D19" s="263"/>
      <c r="E19" s="15"/>
      <c r="F19" s="59"/>
      <c r="G19" s="59"/>
      <c r="H19" s="59"/>
      <c r="I19" s="59"/>
      <c r="J19" s="59"/>
      <c r="K19" s="68"/>
      <c r="L19" s="11"/>
      <c r="M19" s="11"/>
      <c r="N19" s="11" t="str">
        <f t="shared" si="2"/>
        <v/>
      </c>
      <c r="O19" s="333" t="str">
        <f t="shared" si="3"/>
        <v/>
      </c>
      <c r="P19" s="18"/>
    </row>
    <row r="20" spans="1:16" ht="16.5" customHeight="1">
      <c r="A20" s="13"/>
      <c r="B20" s="14"/>
      <c r="C20" s="14"/>
      <c r="D20" s="263"/>
      <c r="E20" s="15"/>
      <c r="F20" s="59"/>
      <c r="G20" s="59"/>
      <c r="H20" s="59"/>
      <c r="I20" s="59"/>
      <c r="J20" s="59"/>
      <c r="K20" s="68"/>
      <c r="L20" s="11"/>
      <c r="M20" s="11"/>
      <c r="N20" s="11" t="str">
        <f t="shared" si="2"/>
        <v/>
      </c>
      <c r="O20" s="333" t="str">
        <f t="shared" si="3"/>
        <v/>
      </c>
      <c r="P20" s="18"/>
    </row>
    <row r="21" spans="1:16" ht="16.5" customHeight="1">
      <c r="A21" s="13"/>
      <c r="B21" s="14"/>
      <c r="C21" s="14"/>
      <c r="D21" s="263"/>
      <c r="E21" s="15"/>
      <c r="F21" s="59"/>
      <c r="G21" s="59"/>
      <c r="H21" s="59"/>
      <c r="I21" s="59"/>
      <c r="J21" s="59"/>
      <c r="K21" s="68"/>
      <c r="L21" s="11"/>
      <c r="M21" s="11"/>
      <c r="N21" s="11" t="str">
        <f t="shared" si="2"/>
        <v/>
      </c>
      <c r="O21" s="333" t="str">
        <f t="shared" si="3"/>
        <v/>
      </c>
      <c r="P21" s="18"/>
    </row>
    <row r="22" spans="1:16" ht="16.5" customHeight="1">
      <c r="A22" s="13"/>
      <c r="B22" s="14"/>
      <c r="C22" s="14"/>
      <c r="D22" s="263"/>
      <c r="E22" s="15"/>
      <c r="F22" s="59"/>
      <c r="G22" s="59"/>
      <c r="H22" s="59"/>
      <c r="I22" s="59"/>
      <c r="J22" s="59"/>
      <c r="K22" s="68"/>
      <c r="L22" s="11"/>
      <c r="M22" s="11"/>
      <c r="N22" s="11" t="str">
        <f t="shared" si="2"/>
        <v/>
      </c>
      <c r="O22" s="333" t="str">
        <f t="shared" si="3"/>
        <v/>
      </c>
      <c r="P22" s="18"/>
    </row>
    <row r="23" spans="1:16" ht="16.5" customHeight="1">
      <c r="A23" s="13"/>
      <c r="B23" s="14"/>
      <c r="C23" s="14"/>
      <c r="D23" s="263"/>
      <c r="E23" s="15"/>
      <c r="F23" s="59"/>
      <c r="G23" s="59"/>
      <c r="H23" s="59"/>
      <c r="I23" s="59"/>
      <c r="J23" s="59"/>
      <c r="K23" s="68"/>
      <c r="L23" s="11"/>
      <c r="M23" s="11"/>
      <c r="N23" s="11" t="str">
        <f t="shared" si="2"/>
        <v/>
      </c>
      <c r="O23" s="333" t="str">
        <f t="shared" si="3"/>
        <v/>
      </c>
      <c r="P23" s="18"/>
    </row>
    <row r="24" spans="1:16" ht="16.5" customHeight="1">
      <c r="A24" s="13"/>
      <c r="B24" s="14"/>
      <c r="C24" s="14"/>
      <c r="D24" s="263"/>
      <c r="E24" s="15"/>
      <c r="F24" s="59"/>
      <c r="G24" s="59"/>
      <c r="H24" s="59"/>
      <c r="I24" s="59"/>
      <c r="J24" s="59"/>
      <c r="K24" s="68"/>
      <c r="L24" s="11"/>
      <c r="M24" s="11"/>
      <c r="N24" s="11" t="str">
        <f t="shared" si="2"/>
        <v/>
      </c>
      <c r="O24" s="333" t="str">
        <f t="shared" si="3"/>
        <v/>
      </c>
      <c r="P24" s="18"/>
    </row>
    <row r="25" spans="1:16" ht="16.5" customHeight="1">
      <c r="A25" s="946" t="s">
        <v>255</v>
      </c>
      <c r="B25" s="946"/>
      <c r="C25" s="946"/>
      <c r="D25" s="946"/>
      <c r="E25" s="301"/>
      <c r="F25" s="301"/>
      <c r="G25" s="301"/>
      <c r="H25" s="301"/>
      <c r="I25" s="301"/>
      <c r="J25" s="301"/>
      <c r="K25" s="11">
        <f>SUM(K7:K24)</f>
        <v>0</v>
      </c>
      <c r="L25" s="11">
        <f>SUM(L7:L24)</f>
        <v>0</v>
      </c>
      <c r="M25" s="11">
        <f>SUM(M7:M24)</f>
        <v>0</v>
      </c>
      <c r="N25" s="11" t="str">
        <f t="shared" si="2"/>
        <v/>
      </c>
      <c r="O25" s="333" t="str">
        <f t="shared" si="3"/>
        <v/>
      </c>
      <c r="P25" s="18"/>
    </row>
    <row r="26" spans="1:16" s="3" customFormat="1" ht="14.25" customHeight="1">
      <c r="A26" s="3" t="str">
        <f>基本情况!C57</f>
        <v>产权持有单位填表人：田仕军</v>
      </c>
      <c r="M26" s="3" t="str">
        <f>基本情况!D57</f>
        <v>评估人员：邓泽华、余颖莉、李英婕</v>
      </c>
    </row>
    <row r="27" spans="1:16" s="3" customFormat="1" ht="14.25" customHeight="1">
      <c r="A27" s="3" t="str">
        <f>基本情况!C2</f>
        <v>填表日期：2022年4月26日</v>
      </c>
    </row>
  </sheetData>
  <mergeCells count="19">
    <mergeCell ref="N6:N7"/>
    <mergeCell ref="O6:O7"/>
    <mergeCell ref="P6:P7"/>
    <mergeCell ref="A1:P1"/>
    <mergeCell ref="A2:P2"/>
    <mergeCell ref="A25:D2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4" type="noConversion"/>
  <hyperlinks>
    <hyperlink ref="P3" location="基本情况!A1" display="表4-10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N29"/>
  <sheetViews>
    <sheetView view="pageBreakPreview" zoomScaleNormal="100" zoomScaleSheetLayoutView="100" workbookViewId="0">
      <pane xSplit="1" ySplit="7" topLeftCell="B8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2.125" style="4" customWidth="1"/>
    <col min="3" max="3" width="10" style="4" customWidth="1"/>
    <col min="4" max="4" width="8" style="4" customWidth="1"/>
    <col min="5" max="5" width="7.875" style="4" customWidth="1"/>
    <col min="6" max="6" width="7.625" style="4" customWidth="1"/>
    <col min="7" max="7" width="7.125" style="4" customWidth="1"/>
    <col min="8" max="8" width="10.5" style="4" customWidth="1"/>
    <col min="9" max="11" width="10.625" style="4" customWidth="1"/>
    <col min="12" max="12" width="9.125" style="4" customWidth="1"/>
    <col min="13" max="13" width="8.625" style="4" customWidth="1"/>
    <col min="14" max="14" width="5.875" style="4" customWidth="1"/>
    <col min="15" max="16384" width="9" style="4"/>
  </cols>
  <sheetData>
    <row r="1" spans="1:14" ht="30" customHeight="1">
      <c r="A1" s="939" t="s">
        <v>2654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</row>
    <row r="2" spans="1:14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14" ht="14.25" customHeight="1">
      <c r="K3" s="264"/>
      <c r="L3" s="264"/>
      <c r="N3" s="16" t="s">
        <v>2655</v>
      </c>
    </row>
    <row r="4" spans="1:14" ht="14.25" customHeight="1">
      <c r="K4" s="264"/>
      <c r="L4" s="264"/>
      <c r="N4" s="16"/>
    </row>
    <row r="5" spans="1:14" ht="14.25" customHeight="1">
      <c r="A5" s="3" t="str">
        <f>基本情况!B2</f>
        <v>产权持有单位：瓮福（集团）有限责任公司</v>
      </c>
      <c r="N5" s="17" t="s">
        <v>247</v>
      </c>
    </row>
    <row r="6" spans="1:14" s="1" customFormat="1" ht="16.5" customHeight="1">
      <c r="A6" s="979" t="s">
        <v>219</v>
      </c>
      <c r="B6" s="979" t="s">
        <v>2656</v>
      </c>
      <c r="C6" s="979" t="s">
        <v>2657</v>
      </c>
      <c r="D6" s="979" t="s">
        <v>2658</v>
      </c>
      <c r="E6" s="979" t="s">
        <v>528</v>
      </c>
      <c r="F6" s="979" t="s">
        <v>2659</v>
      </c>
      <c r="G6" s="979" t="s">
        <v>2660</v>
      </c>
      <c r="H6" s="979" t="s">
        <v>2661</v>
      </c>
      <c r="I6" s="979" t="s">
        <v>444</v>
      </c>
      <c r="J6" s="979" t="s">
        <v>250</v>
      </c>
      <c r="K6" s="979" t="s">
        <v>251</v>
      </c>
      <c r="L6" s="979" t="s">
        <v>252</v>
      </c>
      <c r="M6" s="979" t="s">
        <v>253</v>
      </c>
      <c r="N6" s="979" t="s">
        <v>258</v>
      </c>
    </row>
    <row r="7" spans="1:14" ht="16.5" customHeight="1">
      <c r="A7" s="979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</row>
    <row r="8" spans="1:14" ht="16.5" customHeight="1">
      <c r="A8" s="13"/>
      <c r="B8" s="75"/>
      <c r="C8" s="263"/>
      <c r="D8" s="15"/>
      <c r="E8" s="267"/>
      <c r="F8" s="267"/>
      <c r="G8" s="328"/>
      <c r="H8" s="329"/>
      <c r="I8" s="329"/>
      <c r="J8" s="274"/>
      <c r="K8" s="11"/>
      <c r="L8" s="11" t="str">
        <f t="shared" ref="L8" si="0">IF(K8=J8,"",K8-J8)</f>
        <v/>
      </c>
      <c r="M8" s="59" t="str">
        <f t="shared" ref="M8" si="1">IF(OR(J8=0,K8=J8),"",ROUND(L8/ABS(J8),4))</f>
        <v/>
      </c>
      <c r="N8" s="18"/>
    </row>
    <row r="9" spans="1:14" ht="16.5" customHeight="1">
      <c r="A9" s="13"/>
      <c r="B9" s="75"/>
      <c r="C9" s="263"/>
      <c r="D9" s="15"/>
      <c r="E9" s="267"/>
      <c r="F9" s="267"/>
      <c r="G9" s="328"/>
      <c r="H9" s="329"/>
      <c r="I9" s="329"/>
      <c r="J9" s="274"/>
      <c r="K9" s="11"/>
      <c r="L9" s="11" t="str">
        <f t="shared" ref="L9:L27" si="2">IF(K9=J9,"",K9-J9)</f>
        <v/>
      </c>
      <c r="M9" s="59" t="str">
        <f t="shared" ref="M9:M27" si="3">IF(OR(J9=0,K9=J9),"",ROUND(L9/ABS(J9),4))</f>
        <v/>
      </c>
      <c r="N9" s="18"/>
    </row>
    <row r="10" spans="1:14" ht="16.5" customHeight="1">
      <c r="A10" s="13"/>
      <c r="B10" s="75"/>
      <c r="C10" s="263"/>
      <c r="D10" s="15"/>
      <c r="E10" s="267"/>
      <c r="F10" s="267"/>
      <c r="G10" s="328"/>
      <c r="H10" s="329"/>
      <c r="I10" s="329"/>
      <c r="J10" s="274"/>
      <c r="K10" s="11"/>
      <c r="L10" s="11" t="str">
        <f t="shared" si="2"/>
        <v/>
      </c>
      <c r="M10" s="59" t="str">
        <f t="shared" si="3"/>
        <v/>
      </c>
      <c r="N10" s="18"/>
    </row>
    <row r="11" spans="1:14" ht="16.5" customHeight="1">
      <c r="A11" s="13"/>
      <c r="B11" s="75"/>
      <c r="C11" s="263"/>
      <c r="D11" s="15"/>
      <c r="E11" s="267"/>
      <c r="F11" s="267"/>
      <c r="G11" s="328"/>
      <c r="H11" s="329"/>
      <c r="I11" s="329"/>
      <c r="J11" s="274"/>
      <c r="K11" s="11"/>
      <c r="L11" s="11" t="str">
        <f t="shared" si="2"/>
        <v/>
      </c>
      <c r="M11" s="59" t="str">
        <f t="shared" si="3"/>
        <v/>
      </c>
      <c r="N11" s="18"/>
    </row>
    <row r="12" spans="1:14" ht="16.5" customHeight="1">
      <c r="A12" s="13"/>
      <c r="B12" s="75"/>
      <c r="C12" s="263"/>
      <c r="D12" s="15"/>
      <c r="E12" s="267"/>
      <c r="F12" s="267"/>
      <c r="G12" s="328"/>
      <c r="H12" s="329"/>
      <c r="I12" s="329"/>
      <c r="J12" s="274"/>
      <c r="K12" s="11"/>
      <c r="L12" s="11" t="str">
        <f t="shared" si="2"/>
        <v/>
      </c>
      <c r="M12" s="59" t="str">
        <f t="shared" si="3"/>
        <v/>
      </c>
      <c r="N12" s="18"/>
    </row>
    <row r="13" spans="1:14" ht="16.5" customHeight="1">
      <c r="A13" s="13"/>
      <c r="B13" s="14"/>
      <c r="C13" s="263"/>
      <c r="D13" s="15"/>
      <c r="E13" s="59"/>
      <c r="F13" s="59"/>
      <c r="G13" s="59"/>
      <c r="H13" s="68"/>
      <c r="I13" s="68"/>
      <c r="J13" s="11"/>
      <c r="K13" s="11"/>
      <c r="L13" s="11" t="str">
        <f t="shared" si="2"/>
        <v/>
      </c>
      <c r="M13" s="59" t="str">
        <f t="shared" si="3"/>
        <v/>
      </c>
      <c r="N13" s="18"/>
    </row>
    <row r="14" spans="1:14" ht="16.5" customHeight="1">
      <c r="A14" s="13"/>
      <c r="B14" s="14"/>
      <c r="C14" s="263"/>
      <c r="D14" s="15"/>
      <c r="E14" s="59"/>
      <c r="F14" s="59"/>
      <c r="G14" s="59"/>
      <c r="H14" s="68"/>
      <c r="I14" s="68"/>
      <c r="J14" s="11"/>
      <c r="K14" s="11"/>
      <c r="L14" s="11" t="str">
        <f t="shared" si="2"/>
        <v/>
      </c>
      <c r="M14" s="59" t="str">
        <f t="shared" si="3"/>
        <v/>
      </c>
      <c r="N14" s="18"/>
    </row>
    <row r="15" spans="1:14" ht="16.5" customHeight="1">
      <c r="A15" s="13"/>
      <c r="B15" s="14"/>
      <c r="C15" s="263"/>
      <c r="D15" s="15"/>
      <c r="E15" s="59"/>
      <c r="F15" s="59"/>
      <c r="G15" s="59"/>
      <c r="H15" s="68"/>
      <c r="I15" s="68"/>
      <c r="J15" s="11"/>
      <c r="K15" s="11"/>
      <c r="L15" s="11" t="str">
        <f t="shared" si="2"/>
        <v/>
      </c>
      <c r="M15" s="59" t="str">
        <f t="shared" si="3"/>
        <v/>
      </c>
      <c r="N15" s="18"/>
    </row>
    <row r="16" spans="1:14" ht="16.5" customHeight="1">
      <c r="A16" s="13"/>
      <c r="B16" s="14"/>
      <c r="C16" s="263"/>
      <c r="D16" s="15"/>
      <c r="E16" s="59"/>
      <c r="F16" s="59"/>
      <c r="G16" s="59"/>
      <c r="H16" s="68"/>
      <c r="I16" s="68"/>
      <c r="J16" s="11"/>
      <c r="K16" s="11"/>
      <c r="L16" s="11" t="str">
        <f t="shared" si="2"/>
        <v/>
      </c>
      <c r="M16" s="59" t="str">
        <f t="shared" si="3"/>
        <v/>
      </c>
      <c r="N16" s="18"/>
    </row>
    <row r="17" spans="1:14" ht="16.5" customHeight="1">
      <c r="A17" s="13"/>
      <c r="B17" s="14"/>
      <c r="C17" s="263"/>
      <c r="D17" s="15"/>
      <c r="E17" s="59"/>
      <c r="F17" s="59"/>
      <c r="G17" s="59"/>
      <c r="H17" s="68"/>
      <c r="I17" s="68"/>
      <c r="J17" s="11"/>
      <c r="K17" s="11"/>
      <c r="L17" s="11" t="str">
        <f t="shared" si="2"/>
        <v/>
      </c>
      <c r="M17" s="59" t="str">
        <f t="shared" si="3"/>
        <v/>
      </c>
      <c r="N17" s="18"/>
    </row>
    <row r="18" spans="1:14" ht="16.5" customHeight="1">
      <c r="A18" s="13"/>
      <c r="B18" s="14"/>
      <c r="C18" s="263"/>
      <c r="D18" s="15"/>
      <c r="E18" s="59"/>
      <c r="F18" s="59"/>
      <c r="G18" s="59"/>
      <c r="H18" s="68"/>
      <c r="I18" s="68"/>
      <c r="J18" s="11"/>
      <c r="K18" s="11"/>
      <c r="L18" s="11" t="str">
        <f t="shared" si="2"/>
        <v/>
      </c>
      <c r="M18" s="59" t="str">
        <f t="shared" si="3"/>
        <v/>
      </c>
      <c r="N18" s="18"/>
    </row>
    <row r="19" spans="1:14" ht="16.5" customHeight="1">
      <c r="A19" s="13"/>
      <c r="B19" s="14"/>
      <c r="C19" s="263"/>
      <c r="D19" s="15"/>
      <c r="E19" s="59"/>
      <c r="F19" s="59"/>
      <c r="G19" s="59"/>
      <c r="H19" s="68"/>
      <c r="I19" s="68"/>
      <c r="J19" s="11"/>
      <c r="K19" s="11"/>
      <c r="L19" s="11" t="str">
        <f t="shared" si="2"/>
        <v/>
      </c>
      <c r="M19" s="59" t="str">
        <f t="shared" si="3"/>
        <v/>
      </c>
      <c r="N19" s="18"/>
    </row>
    <row r="20" spans="1:14" ht="16.5" customHeight="1">
      <c r="A20" s="13"/>
      <c r="B20" s="14"/>
      <c r="C20" s="263"/>
      <c r="D20" s="15"/>
      <c r="E20" s="59"/>
      <c r="F20" s="59"/>
      <c r="G20" s="59"/>
      <c r="H20" s="68"/>
      <c r="I20" s="68"/>
      <c r="J20" s="11"/>
      <c r="K20" s="11"/>
      <c r="L20" s="11" t="str">
        <f t="shared" si="2"/>
        <v/>
      </c>
      <c r="M20" s="59" t="str">
        <f t="shared" si="3"/>
        <v/>
      </c>
      <c r="N20" s="18"/>
    </row>
    <row r="21" spans="1:14" ht="16.5" customHeight="1">
      <c r="A21" s="13"/>
      <c r="B21" s="14"/>
      <c r="C21" s="263"/>
      <c r="D21" s="15"/>
      <c r="E21" s="59"/>
      <c r="F21" s="59"/>
      <c r="G21" s="59"/>
      <c r="H21" s="68"/>
      <c r="I21" s="68"/>
      <c r="J21" s="11"/>
      <c r="K21" s="11"/>
      <c r="L21" s="11" t="str">
        <f t="shared" si="2"/>
        <v/>
      </c>
      <c r="M21" s="59" t="str">
        <f t="shared" si="3"/>
        <v/>
      </c>
      <c r="N21" s="18"/>
    </row>
    <row r="22" spans="1:14" ht="16.5" customHeight="1">
      <c r="A22" s="13"/>
      <c r="B22" s="14"/>
      <c r="C22" s="263"/>
      <c r="D22" s="15"/>
      <c r="E22" s="59"/>
      <c r="F22" s="59"/>
      <c r="G22" s="59"/>
      <c r="H22" s="68"/>
      <c r="I22" s="68"/>
      <c r="J22" s="11"/>
      <c r="K22" s="11"/>
      <c r="L22" s="11" t="str">
        <f t="shared" si="2"/>
        <v/>
      </c>
      <c r="M22" s="59" t="str">
        <f t="shared" si="3"/>
        <v/>
      </c>
      <c r="N22" s="18"/>
    </row>
    <row r="23" spans="1:14" ht="16.5" customHeight="1">
      <c r="A23" s="13"/>
      <c r="B23" s="14"/>
      <c r="C23" s="263"/>
      <c r="D23" s="15"/>
      <c r="E23" s="59"/>
      <c r="F23" s="59"/>
      <c r="G23" s="59"/>
      <c r="H23" s="68"/>
      <c r="I23" s="68"/>
      <c r="J23" s="11"/>
      <c r="K23" s="11"/>
      <c r="L23" s="11" t="str">
        <f t="shared" si="2"/>
        <v/>
      </c>
      <c r="M23" s="59" t="str">
        <f t="shared" si="3"/>
        <v/>
      </c>
      <c r="N23" s="18"/>
    </row>
    <row r="24" spans="1:14" ht="16.5" customHeight="1">
      <c r="A24" s="13"/>
      <c r="B24" s="14"/>
      <c r="C24" s="263"/>
      <c r="D24" s="15"/>
      <c r="E24" s="59"/>
      <c r="F24" s="59"/>
      <c r="G24" s="59"/>
      <c r="H24" s="68"/>
      <c r="I24" s="68"/>
      <c r="J24" s="11"/>
      <c r="K24" s="11"/>
      <c r="L24" s="11" t="str">
        <f t="shared" si="2"/>
        <v/>
      </c>
      <c r="M24" s="59" t="str">
        <f t="shared" si="3"/>
        <v/>
      </c>
      <c r="N24" s="18"/>
    </row>
    <row r="25" spans="1:14" ht="16.5" customHeight="1">
      <c r="A25" s="13"/>
      <c r="B25" s="14"/>
      <c r="C25" s="263"/>
      <c r="D25" s="15"/>
      <c r="E25" s="59"/>
      <c r="F25" s="59"/>
      <c r="G25" s="59"/>
      <c r="H25" s="68"/>
      <c r="I25" s="68"/>
      <c r="J25" s="11"/>
      <c r="K25" s="11"/>
      <c r="L25" s="11" t="str">
        <f t="shared" si="2"/>
        <v/>
      </c>
      <c r="M25" s="59" t="str">
        <f t="shared" si="3"/>
        <v/>
      </c>
      <c r="N25" s="18"/>
    </row>
    <row r="26" spans="1:14" ht="16.5" customHeight="1">
      <c r="A26" s="13"/>
      <c r="B26" s="14"/>
      <c r="C26" s="263"/>
      <c r="D26" s="15"/>
      <c r="E26" s="59"/>
      <c r="F26" s="59"/>
      <c r="G26" s="59"/>
      <c r="H26" s="68"/>
      <c r="I26" s="68"/>
      <c r="J26" s="11"/>
      <c r="K26" s="11"/>
      <c r="L26" s="11" t="str">
        <f t="shared" si="2"/>
        <v/>
      </c>
      <c r="M26" s="59" t="str">
        <f t="shared" si="3"/>
        <v/>
      </c>
      <c r="N26" s="18"/>
    </row>
    <row r="27" spans="1:14" ht="16.5" customHeight="1">
      <c r="A27" s="946" t="s">
        <v>255</v>
      </c>
      <c r="B27" s="946"/>
      <c r="C27" s="946"/>
      <c r="D27" s="946"/>
      <c r="E27" s="301"/>
      <c r="F27" s="301"/>
      <c r="G27" s="301"/>
      <c r="H27" s="11"/>
      <c r="I27" s="11"/>
      <c r="J27" s="11">
        <f>SUM(J7:J26)</f>
        <v>0</v>
      </c>
      <c r="K27" s="11">
        <f>SUM(K7:K26)</f>
        <v>0</v>
      </c>
      <c r="L27" s="11" t="str">
        <f t="shared" si="2"/>
        <v/>
      </c>
      <c r="M27" s="59" t="str">
        <f t="shared" si="3"/>
        <v/>
      </c>
      <c r="N27" s="18"/>
    </row>
    <row r="28" spans="1:14" s="3" customFormat="1" ht="14.25" customHeight="1">
      <c r="A28" s="3" t="str">
        <f>基本情况!C58</f>
        <v>产权持有单位填表人：田仕军</v>
      </c>
      <c r="K28" s="3" t="str">
        <f>基本情况!D58</f>
        <v>评估人员：邓泽华、余颖莉、李英婕</v>
      </c>
    </row>
    <row r="29" spans="1:14" s="3" customFormat="1" ht="14.25" customHeight="1">
      <c r="A29" s="3" t="str">
        <f>基本情况!C2</f>
        <v>填表日期：2022年4月26日</v>
      </c>
    </row>
  </sheetData>
  <mergeCells count="17">
    <mergeCell ref="N6:N7"/>
    <mergeCell ref="A1:N1"/>
    <mergeCell ref="A2:N2"/>
    <mergeCell ref="A27:D2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4" type="noConversion"/>
  <hyperlinks>
    <hyperlink ref="N3" location="基本情况!A1" display="表4-10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B25"/>
  <sheetViews>
    <sheetView view="pageBreakPreview" zoomScale="98" zoomScaleNormal="100" zoomScaleSheetLayoutView="98" workbookViewId="0">
      <pane xSplit="1" ySplit="6" topLeftCell="B16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3.75" style="4" customWidth="1"/>
    <col min="3" max="3" width="10.375" style="76" customWidth="1"/>
    <col min="4" max="4" width="16.375" style="4" customWidth="1"/>
    <col min="5" max="5" width="12.625" style="4" customWidth="1"/>
    <col min="6" max="6" width="9.625" style="4" customWidth="1"/>
    <col min="7" max="7" width="12.625" style="4" customWidth="1"/>
    <col min="8" max="8" width="10.5" style="4" customWidth="1"/>
    <col min="9" max="9" width="8.375" style="4" customWidth="1"/>
    <col min="10" max="10" width="8.625" style="4" customWidth="1"/>
    <col min="11" max="11" width="5.375" style="4" customWidth="1"/>
    <col min="12" max="12" width="18.875" style="4" customWidth="1"/>
    <col min="13" max="16384" width="9" style="4"/>
  </cols>
  <sheetData>
    <row r="1" spans="1:28" ht="30" customHeight="1">
      <c r="A1" s="939" t="s">
        <v>2662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2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</row>
    <row r="3" spans="1:28" ht="14.25" customHeight="1">
      <c r="K3" s="16" t="s">
        <v>2663</v>
      </c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1"/>
    </row>
    <row r="4" spans="1:28" ht="14.25" customHeight="1">
      <c r="K4" s="16"/>
      <c r="L4" s="323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17"/>
    </row>
    <row r="5" spans="1:28" ht="14.25" customHeight="1">
      <c r="A5" s="3" t="str">
        <f>基本情况!B2</f>
        <v>产权持有单位：瓮福（集团）有限责任公司</v>
      </c>
      <c r="K5" s="17" t="s">
        <v>247</v>
      </c>
      <c r="M5" s="96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327"/>
      <c r="Z5" s="208"/>
      <c r="AA5" s="208"/>
      <c r="AB5" s="208"/>
    </row>
    <row r="6" spans="1:28" s="1" customFormat="1" ht="16.5" customHeight="1">
      <c r="A6" s="6" t="s">
        <v>219</v>
      </c>
      <c r="B6" s="6" t="s">
        <v>2664</v>
      </c>
      <c r="C6" s="62" t="s">
        <v>528</v>
      </c>
      <c r="D6" s="63" t="s">
        <v>2665</v>
      </c>
      <c r="E6" s="63" t="s">
        <v>444</v>
      </c>
      <c r="F6" s="6" t="s">
        <v>250</v>
      </c>
      <c r="G6" s="63" t="s">
        <v>2666</v>
      </c>
      <c r="H6" s="6" t="s">
        <v>251</v>
      </c>
      <c r="I6" s="6" t="s">
        <v>252</v>
      </c>
      <c r="J6" s="63" t="s">
        <v>253</v>
      </c>
      <c r="K6" s="6" t="s">
        <v>258</v>
      </c>
      <c r="M6" s="96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327"/>
      <c r="Z6" s="208"/>
      <c r="AA6" s="208"/>
      <c r="AB6" s="208"/>
    </row>
    <row r="7" spans="1:28" s="76" customFormat="1" ht="16.5" customHeight="1">
      <c r="A7" s="297" t="s">
        <v>275</v>
      </c>
      <c r="B7" s="90"/>
      <c r="C7" s="317"/>
      <c r="D7" s="318"/>
      <c r="E7" s="319"/>
      <c r="F7" s="72"/>
      <c r="G7" s="320"/>
      <c r="H7" s="72"/>
      <c r="I7" s="72" t="str">
        <f>IF(H7=F7,"",H7-F7)</f>
        <v/>
      </c>
      <c r="J7" s="325" t="str">
        <f>IF(OR(F7=0,H7=F7),"",ROUND(I7/ABS(F7),4))</f>
        <v/>
      </c>
      <c r="K7" s="195"/>
      <c r="M7" s="9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</row>
    <row r="8" spans="1:28" s="76" customFormat="1" ht="16.5" customHeight="1">
      <c r="A8" s="297"/>
      <c r="B8" s="90"/>
      <c r="C8" s="317"/>
      <c r="D8" s="318"/>
      <c r="E8" s="319"/>
      <c r="F8" s="72"/>
      <c r="G8" s="320"/>
      <c r="H8" s="72"/>
      <c r="I8" s="72" t="str">
        <f t="shared" ref="I8:I23" si="0">IF(H8=F8,"",H8-F8)</f>
        <v/>
      </c>
      <c r="J8" s="325" t="str">
        <f t="shared" ref="J8:J23" si="1">IF(OR(F8=0,H8=F8),"",ROUND(I8/ABS(F8),4))</f>
        <v/>
      </c>
      <c r="K8" s="195"/>
      <c r="M8" s="9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</row>
    <row r="9" spans="1:28" s="76" customFormat="1" ht="16.5" customHeight="1">
      <c r="A9" s="297"/>
      <c r="B9" s="90"/>
      <c r="C9" s="317"/>
      <c r="D9" s="318"/>
      <c r="E9" s="319"/>
      <c r="F9" s="72"/>
      <c r="G9" s="320"/>
      <c r="H9" s="72"/>
      <c r="I9" s="72" t="str">
        <f t="shared" si="0"/>
        <v/>
      </c>
      <c r="J9" s="325" t="str">
        <f t="shared" si="1"/>
        <v/>
      </c>
      <c r="K9" s="195"/>
      <c r="M9" s="9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</row>
    <row r="10" spans="1:28" s="76" customFormat="1" ht="16.5" customHeight="1">
      <c r="A10" s="297"/>
      <c r="B10" s="90"/>
      <c r="C10" s="317"/>
      <c r="D10" s="318"/>
      <c r="E10" s="319"/>
      <c r="F10" s="72"/>
      <c r="G10" s="320"/>
      <c r="H10" s="72"/>
      <c r="I10" s="72" t="str">
        <f t="shared" si="0"/>
        <v/>
      </c>
      <c r="J10" s="325" t="str">
        <f t="shared" si="1"/>
        <v/>
      </c>
      <c r="K10" s="195"/>
      <c r="M10" s="9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</row>
    <row r="11" spans="1:28" s="76" customFormat="1" ht="16.5" customHeight="1">
      <c r="A11" s="297"/>
      <c r="B11" s="90"/>
      <c r="C11" s="317"/>
      <c r="D11" s="318"/>
      <c r="E11" s="319"/>
      <c r="F11" s="72"/>
      <c r="G11" s="320"/>
      <c r="H11" s="72"/>
      <c r="I11" s="72" t="str">
        <f t="shared" si="0"/>
        <v/>
      </c>
      <c r="J11" s="325" t="str">
        <f t="shared" si="1"/>
        <v/>
      </c>
      <c r="K11" s="195"/>
      <c r="M11" s="9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</row>
    <row r="12" spans="1:28" s="76" customFormat="1" ht="16.5" customHeight="1">
      <c r="A12" s="297"/>
      <c r="B12" s="90"/>
      <c r="C12" s="317"/>
      <c r="D12" s="318"/>
      <c r="E12" s="319"/>
      <c r="F12" s="72"/>
      <c r="G12" s="320"/>
      <c r="H12" s="72"/>
      <c r="I12" s="72" t="str">
        <f t="shared" si="0"/>
        <v/>
      </c>
      <c r="J12" s="325" t="str">
        <f t="shared" si="1"/>
        <v/>
      </c>
      <c r="K12" s="195"/>
      <c r="M12" s="9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</row>
    <row r="13" spans="1:28" s="76" customFormat="1" ht="16.5" customHeight="1">
      <c r="A13" s="297"/>
      <c r="B13" s="90"/>
      <c r="C13" s="317"/>
      <c r="D13" s="318"/>
      <c r="E13" s="319"/>
      <c r="F13" s="72"/>
      <c r="G13" s="320"/>
      <c r="H13" s="72"/>
      <c r="I13" s="72" t="str">
        <f t="shared" si="0"/>
        <v/>
      </c>
      <c r="J13" s="325" t="str">
        <f t="shared" si="1"/>
        <v/>
      </c>
      <c r="K13" s="195"/>
      <c r="M13" s="9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</row>
    <row r="14" spans="1:28" s="76" customFormat="1" ht="16.5" customHeight="1">
      <c r="A14" s="297"/>
      <c r="B14" s="90"/>
      <c r="C14" s="317"/>
      <c r="D14" s="318"/>
      <c r="E14" s="319"/>
      <c r="F14" s="72"/>
      <c r="G14" s="320"/>
      <c r="H14" s="72"/>
      <c r="I14" s="72" t="str">
        <f t="shared" si="0"/>
        <v/>
      </c>
      <c r="J14" s="325" t="str">
        <f t="shared" si="1"/>
        <v/>
      </c>
      <c r="K14" s="195"/>
      <c r="M14" s="9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</row>
    <row r="15" spans="1:28" s="76" customFormat="1" ht="16.5" customHeight="1">
      <c r="A15" s="297"/>
      <c r="B15" s="190"/>
      <c r="C15" s="317"/>
      <c r="D15" s="318"/>
      <c r="E15" s="319"/>
      <c r="F15" s="72"/>
      <c r="G15" s="320"/>
      <c r="H15" s="72"/>
      <c r="I15" s="72" t="str">
        <f t="shared" si="0"/>
        <v/>
      </c>
      <c r="J15" s="325" t="str">
        <f t="shared" si="1"/>
        <v/>
      </c>
      <c r="K15" s="195"/>
    </row>
    <row r="16" spans="1:28" s="76" customFormat="1" ht="16.5" customHeight="1">
      <c r="A16" s="297"/>
      <c r="B16" s="90"/>
      <c r="C16" s="317"/>
      <c r="D16" s="318"/>
      <c r="E16" s="319"/>
      <c r="F16" s="72"/>
      <c r="G16" s="320"/>
      <c r="H16" s="72"/>
      <c r="I16" s="72" t="str">
        <f t="shared" si="0"/>
        <v/>
      </c>
      <c r="J16" s="325" t="str">
        <f t="shared" si="1"/>
        <v/>
      </c>
      <c r="K16" s="195"/>
    </row>
    <row r="17" spans="1:11" s="76" customFormat="1" ht="16.5" customHeight="1">
      <c r="A17" s="297"/>
      <c r="B17" s="90"/>
      <c r="C17" s="317"/>
      <c r="D17" s="318"/>
      <c r="E17" s="319"/>
      <c r="F17" s="72"/>
      <c r="G17" s="320"/>
      <c r="H17" s="72"/>
      <c r="I17" s="72" t="str">
        <f t="shared" si="0"/>
        <v/>
      </c>
      <c r="J17" s="325" t="str">
        <f t="shared" si="1"/>
        <v/>
      </c>
      <c r="K17" s="72"/>
    </row>
    <row r="18" spans="1:11" s="76" customFormat="1" ht="16.5" customHeight="1">
      <c r="A18" s="297"/>
      <c r="B18" s="90"/>
      <c r="C18" s="317"/>
      <c r="D18" s="318"/>
      <c r="E18" s="319"/>
      <c r="F18" s="72"/>
      <c r="G18" s="320"/>
      <c r="H18" s="72"/>
      <c r="I18" s="72" t="str">
        <f t="shared" si="0"/>
        <v/>
      </c>
      <c r="J18" s="325" t="str">
        <f t="shared" si="1"/>
        <v/>
      </c>
      <c r="K18" s="72"/>
    </row>
    <row r="19" spans="1:11" s="76" customFormat="1" ht="16.5" customHeight="1">
      <c r="A19" s="297"/>
      <c r="B19" s="90"/>
      <c r="C19" s="317"/>
      <c r="D19" s="318"/>
      <c r="E19" s="319"/>
      <c r="F19" s="72"/>
      <c r="G19" s="320"/>
      <c r="H19" s="72"/>
      <c r="I19" s="72" t="str">
        <f t="shared" si="0"/>
        <v/>
      </c>
      <c r="J19" s="325" t="str">
        <f t="shared" si="1"/>
        <v/>
      </c>
      <c r="K19" s="195"/>
    </row>
    <row r="20" spans="1:11" s="76" customFormat="1" ht="16.5" customHeight="1">
      <c r="A20" s="297"/>
      <c r="B20" s="90"/>
      <c r="C20" s="317"/>
      <c r="D20" s="318"/>
      <c r="E20" s="319"/>
      <c r="F20" s="72"/>
      <c r="G20" s="320"/>
      <c r="H20" s="72"/>
      <c r="I20" s="72" t="str">
        <f t="shared" si="0"/>
        <v/>
      </c>
      <c r="J20" s="325" t="str">
        <f t="shared" si="1"/>
        <v/>
      </c>
      <c r="K20" s="195"/>
    </row>
    <row r="21" spans="1:11" s="76" customFormat="1" ht="16.5" customHeight="1">
      <c r="A21" s="297"/>
      <c r="B21" s="90"/>
      <c r="C21" s="317"/>
      <c r="D21" s="318"/>
      <c r="E21" s="319"/>
      <c r="F21" s="72"/>
      <c r="G21" s="320"/>
      <c r="H21" s="72"/>
      <c r="I21" s="72" t="str">
        <f t="shared" si="0"/>
        <v/>
      </c>
      <c r="J21" s="325" t="str">
        <f t="shared" si="1"/>
        <v/>
      </c>
      <c r="K21" s="195"/>
    </row>
    <row r="22" spans="1:11" s="76" customFormat="1" ht="16.5" customHeight="1">
      <c r="A22" s="297"/>
      <c r="B22" s="321"/>
      <c r="C22" s="65"/>
      <c r="D22" s="318"/>
      <c r="E22" s="263"/>
      <c r="F22" s="72"/>
      <c r="G22" s="320"/>
      <c r="H22" s="72"/>
      <c r="I22" s="72" t="str">
        <f t="shared" si="0"/>
        <v/>
      </c>
      <c r="J22" s="325" t="str">
        <f t="shared" si="1"/>
        <v/>
      </c>
      <c r="K22" s="72"/>
    </row>
    <row r="23" spans="1:11" ht="16.5" customHeight="1">
      <c r="A23" s="946" t="s">
        <v>255</v>
      </c>
      <c r="B23" s="946"/>
      <c r="C23" s="946"/>
      <c r="D23" s="946"/>
      <c r="E23" s="11">
        <f>SUM(E7:E22)</f>
        <v>0</v>
      </c>
      <c r="F23" s="11">
        <f>SUM(F7:F22)</f>
        <v>0</v>
      </c>
      <c r="G23" s="11"/>
      <c r="H23" s="11">
        <f t="shared" ref="H23" si="2">SUM(H7:H22)</f>
        <v>0</v>
      </c>
      <c r="I23" s="72" t="str">
        <f t="shared" si="0"/>
        <v/>
      </c>
      <c r="J23" s="325" t="str">
        <f t="shared" si="1"/>
        <v/>
      </c>
      <c r="K23" s="23"/>
    </row>
    <row r="24" spans="1:11" s="3" customFormat="1" ht="14.25" customHeight="1">
      <c r="A24" s="3" t="str">
        <f>基本情况!C59</f>
        <v>产权持有单位填表人：田仕军</v>
      </c>
      <c r="C24" s="180"/>
      <c r="F24" s="3" t="str">
        <f>基本情况!D59</f>
        <v>评估人员：邓泽华、余颖莉、李英婕</v>
      </c>
    </row>
    <row r="25" spans="1:11" s="3" customFormat="1" ht="14.25" customHeight="1">
      <c r="A25" s="3" t="str">
        <f>基本情况!C2</f>
        <v>填表日期：2022年4月26日</v>
      </c>
      <c r="C25" s="180"/>
    </row>
  </sheetData>
  <mergeCells count="3">
    <mergeCell ref="A1:K1"/>
    <mergeCell ref="A2:K2"/>
    <mergeCell ref="A23:D23"/>
  </mergeCells>
  <phoneticPr fontId="24" type="noConversion"/>
  <hyperlinks>
    <hyperlink ref="K3" location="基本情况!A1" display="表4-10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H22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5.625" style="4" customWidth="1"/>
    <col min="3" max="3" width="15.625" style="4" customWidth="1"/>
    <col min="4" max="6" width="18.625" style="4" customWidth="1"/>
    <col min="7" max="8" width="12.625" style="4" customWidth="1"/>
    <col min="9" max="16384" width="9" style="4"/>
  </cols>
  <sheetData>
    <row r="1" spans="1:8" ht="30" customHeight="1">
      <c r="A1" s="939" t="s">
        <v>2667</v>
      </c>
      <c r="B1" s="939"/>
      <c r="C1" s="939"/>
      <c r="D1" s="939"/>
      <c r="E1" s="939"/>
      <c r="F1" s="939"/>
      <c r="G1" s="939"/>
      <c r="H1" s="939"/>
    </row>
    <row r="2" spans="1: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</row>
    <row r="3" spans="1:8" ht="14.25" customHeight="1">
      <c r="H3" s="16" t="s">
        <v>2668</v>
      </c>
    </row>
    <row r="4" spans="1:8" ht="14.25" customHeight="1">
      <c r="H4" s="16"/>
    </row>
    <row r="5" spans="1:8" ht="14.25" customHeight="1">
      <c r="A5" s="3" t="str">
        <f>基本情况!B2</f>
        <v>产权持有单位：瓮福（集团）有限责任公司</v>
      </c>
      <c r="H5" s="17" t="s">
        <v>247</v>
      </c>
    </row>
    <row r="6" spans="1:8" s="1" customFormat="1" ht="16.5" customHeight="1">
      <c r="A6" s="6" t="s">
        <v>219</v>
      </c>
      <c r="B6" s="6" t="s">
        <v>2669</v>
      </c>
      <c r="C6" s="63" t="s">
        <v>357</v>
      </c>
      <c r="D6" s="6" t="s">
        <v>250</v>
      </c>
      <c r="E6" s="6" t="s">
        <v>251</v>
      </c>
      <c r="F6" s="6" t="s">
        <v>252</v>
      </c>
      <c r="G6" s="63" t="s">
        <v>253</v>
      </c>
      <c r="H6" s="6" t="s">
        <v>258</v>
      </c>
    </row>
    <row r="7" spans="1:8" s="1" customFormat="1" ht="16.5" customHeight="1">
      <c r="A7" s="6"/>
      <c r="B7" s="312"/>
      <c r="C7" s="313"/>
      <c r="D7" s="314"/>
      <c r="E7" s="6"/>
      <c r="F7" s="68" t="str">
        <f>IF(E7=D7,"",E7-D7)</f>
        <v/>
      </c>
      <c r="G7" s="257" t="str">
        <f>IF(OR(D7=0,E7=D7),"",ROUND(F7/ABS(D7),4))</f>
        <v/>
      </c>
      <c r="H7" s="63"/>
    </row>
    <row r="8" spans="1:8" s="1" customFormat="1" ht="16.5" customHeight="1">
      <c r="A8" s="6"/>
      <c r="B8" s="315"/>
      <c r="C8" s="313"/>
      <c r="D8" s="316"/>
      <c r="E8" s="6"/>
      <c r="F8" s="68" t="str">
        <f t="shared" ref="F8:F20" si="0">IF(E8=D8,"",E8-D8)</f>
        <v/>
      </c>
      <c r="G8" s="257" t="str">
        <f t="shared" ref="G8:G20" si="1">IF(OR(D8=0,E8=D8),"",ROUND(F8/ABS(D8),4))</f>
        <v/>
      </c>
      <c r="H8" s="63"/>
    </row>
    <row r="9" spans="1:8" s="1" customFormat="1" ht="16.5" customHeight="1">
      <c r="A9" s="6"/>
      <c r="B9" s="315"/>
      <c r="C9" s="313"/>
      <c r="D9" s="316"/>
      <c r="E9" s="6"/>
      <c r="F9" s="68" t="str">
        <f t="shared" si="0"/>
        <v/>
      </c>
      <c r="G9" s="257" t="str">
        <f t="shared" si="1"/>
        <v/>
      </c>
      <c r="H9" s="63"/>
    </row>
    <row r="10" spans="1:8" s="1" customFormat="1" ht="16.5" customHeight="1">
      <c r="A10" s="6"/>
      <c r="B10" s="315"/>
      <c r="C10" s="313"/>
      <c r="D10" s="316"/>
      <c r="E10" s="6"/>
      <c r="F10" s="68" t="str">
        <f t="shared" si="0"/>
        <v/>
      </c>
      <c r="G10" s="257" t="str">
        <f t="shared" si="1"/>
        <v/>
      </c>
      <c r="H10" s="63"/>
    </row>
    <row r="11" spans="1:8" s="1" customFormat="1" ht="16.5" customHeight="1">
      <c r="A11" s="6"/>
      <c r="B11" s="315"/>
      <c r="C11" s="313"/>
      <c r="D11" s="316"/>
      <c r="E11" s="6"/>
      <c r="F11" s="68" t="str">
        <f t="shared" si="0"/>
        <v/>
      </c>
      <c r="G11" s="257" t="str">
        <f t="shared" si="1"/>
        <v/>
      </c>
      <c r="H11" s="63"/>
    </row>
    <row r="12" spans="1:8" s="1" customFormat="1" ht="16.5" customHeight="1">
      <c r="A12" s="6"/>
      <c r="B12" s="315"/>
      <c r="C12" s="313"/>
      <c r="D12" s="316"/>
      <c r="E12" s="6"/>
      <c r="F12" s="68" t="str">
        <f t="shared" si="0"/>
        <v/>
      </c>
      <c r="G12" s="257" t="str">
        <f t="shared" si="1"/>
        <v/>
      </c>
      <c r="H12" s="63"/>
    </row>
    <row r="13" spans="1:8" s="1" customFormat="1" ht="16.5" customHeight="1">
      <c r="A13" s="6"/>
      <c r="B13" s="315"/>
      <c r="C13" s="313"/>
      <c r="D13" s="316"/>
      <c r="E13" s="6"/>
      <c r="F13" s="68" t="str">
        <f t="shared" si="0"/>
        <v/>
      </c>
      <c r="G13" s="257" t="str">
        <f t="shared" si="1"/>
        <v/>
      </c>
      <c r="H13" s="63"/>
    </row>
    <row r="14" spans="1:8" s="1" customFormat="1" ht="16.5" customHeight="1">
      <c r="A14" s="6"/>
      <c r="B14" s="315"/>
      <c r="C14" s="313"/>
      <c r="D14" s="316"/>
      <c r="E14" s="6"/>
      <c r="F14" s="68" t="str">
        <f t="shared" si="0"/>
        <v/>
      </c>
      <c r="G14" s="257" t="str">
        <f t="shared" si="1"/>
        <v/>
      </c>
      <c r="H14" s="63"/>
    </row>
    <row r="15" spans="1:8" s="1" customFormat="1" ht="16.5" customHeight="1">
      <c r="A15" s="6"/>
      <c r="B15" s="315"/>
      <c r="C15" s="313"/>
      <c r="D15" s="316"/>
      <c r="E15" s="6"/>
      <c r="F15" s="68" t="str">
        <f t="shared" si="0"/>
        <v/>
      </c>
      <c r="G15" s="257" t="str">
        <f t="shared" si="1"/>
        <v/>
      </c>
      <c r="H15" s="63"/>
    </row>
    <row r="16" spans="1:8" s="1" customFormat="1" ht="16.5" customHeight="1">
      <c r="A16" s="6"/>
      <c r="B16" s="315"/>
      <c r="C16" s="313"/>
      <c r="D16" s="316"/>
      <c r="E16" s="6"/>
      <c r="F16" s="68" t="str">
        <f t="shared" si="0"/>
        <v/>
      </c>
      <c r="G16" s="257" t="str">
        <f t="shared" si="1"/>
        <v/>
      </c>
      <c r="H16" s="63"/>
    </row>
    <row r="17" spans="1:8" s="1" customFormat="1" ht="16.5" customHeight="1">
      <c r="A17" s="6"/>
      <c r="B17" s="315"/>
      <c r="C17" s="313"/>
      <c r="D17" s="316"/>
      <c r="E17" s="6"/>
      <c r="F17" s="68" t="str">
        <f t="shared" si="0"/>
        <v/>
      </c>
      <c r="G17" s="257" t="str">
        <f t="shared" si="1"/>
        <v/>
      </c>
      <c r="H17" s="63"/>
    </row>
    <row r="18" spans="1:8" s="1" customFormat="1" ht="16.5" customHeight="1">
      <c r="A18" s="6"/>
      <c r="B18" s="315"/>
      <c r="C18" s="313"/>
      <c r="D18" s="316"/>
      <c r="E18" s="6"/>
      <c r="F18" s="68" t="str">
        <f t="shared" si="0"/>
        <v/>
      </c>
      <c r="G18" s="257" t="str">
        <f t="shared" si="1"/>
        <v/>
      </c>
      <c r="H18" s="63"/>
    </row>
    <row r="19" spans="1:8" s="1" customFormat="1" ht="16.5" customHeight="1">
      <c r="A19" s="6"/>
      <c r="B19" s="315"/>
      <c r="C19" s="313"/>
      <c r="D19" s="316"/>
      <c r="E19" s="6"/>
      <c r="F19" s="68" t="str">
        <f t="shared" si="0"/>
        <v/>
      </c>
      <c r="G19" s="257" t="str">
        <f t="shared" si="1"/>
        <v/>
      </c>
      <c r="H19" s="63"/>
    </row>
    <row r="20" spans="1:8" ht="16.5" customHeight="1">
      <c r="A20" s="946" t="s">
        <v>255</v>
      </c>
      <c r="B20" s="946"/>
      <c r="C20" s="301"/>
      <c r="D20" s="11">
        <f>SUM(D7:D19)</f>
        <v>0</v>
      </c>
      <c r="E20" s="11">
        <f>SUM(E7:E19)</f>
        <v>0</v>
      </c>
      <c r="F20" s="68" t="str">
        <f t="shared" si="0"/>
        <v/>
      </c>
      <c r="G20" s="257" t="str">
        <f t="shared" si="1"/>
        <v/>
      </c>
      <c r="H20" s="267"/>
    </row>
    <row r="21" spans="1:8" ht="14.25" customHeight="1">
      <c r="A21" s="3" t="str">
        <f>基本情况!C60</f>
        <v>产权持有单位填表人：田仕军</v>
      </c>
      <c r="E21" s="3" t="str">
        <f>基本情况!D60</f>
        <v>评估人员：邓泽华、余颖莉、李英婕</v>
      </c>
      <c r="F21" s="3"/>
      <c r="G21" s="3"/>
    </row>
    <row r="22" spans="1:8" ht="14.25" customHeight="1">
      <c r="A22" s="3" t="str">
        <f>基本情况!C2</f>
        <v>填表日期：2022年4月26日</v>
      </c>
    </row>
  </sheetData>
  <mergeCells count="3">
    <mergeCell ref="A1:H1"/>
    <mergeCell ref="A2:H2"/>
    <mergeCell ref="A20:B20"/>
  </mergeCells>
  <phoneticPr fontId="24" type="noConversion"/>
  <hyperlinks>
    <hyperlink ref="H3" location="基本情况!A1" display="表4-1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H29"/>
  <sheetViews>
    <sheetView view="pageBreakPreview" zoomScaleNormal="100" zoomScaleSheetLayoutView="100" workbookViewId="0">
      <pane xSplit="1" ySplit="6" topLeftCell="B28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5.625" style="4" customWidth="1"/>
    <col min="3" max="3" width="15.625" style="4" customWidth="1"/>
    <col min="4" max="6" width="18.625" style="4" customWidth="1"/>
    <col min="7" max="8" width="12.625" style="4" customWidth="1"/>
    <col min="9" max="16384" width="9" style="4"/>
  </cols>
  <sheetData>
    <row r="1" spans="1:8" ht="30" customHeight="1">
      <c r="A1" s="939" t="s">
        <v>2670</v>
      </c>
      <c r="B1" s="939"/>
      <c r="C1" s="939"/>
      <c r="D1" s="939"/>
      <c r="E1" s="939"/>
      <c r="F1" s="939"/>
      <c r="G1" s="939"/>
      <c r="H1" s="939"/>
    </row>
    <row r="2" spans="1: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</row>
    <row r="3" spans="1:8" ht="14.25" customHeight="1">
      <c r="H3" s="16" t="s">
        <v>2671</v>
      </c>
    </row>
    <row r="4" spans="1:8" ht="14.25" customHeight="1">
      <c r="H4" s="16"/>
    </row>
    <row r="5" spans="1:8" ht="14.25" customHeight="1">
      <c r="A5" s="3" t="str">
        <f>基本情况!B2</f>
        <v>产权持有单位：瓮福（集团）有限责任公司</v>
      </c>
      <c r="H5" s="17" t="s">
        <v>247</v>
      </c>
    </row>
    <row r="6" spans="1:8" s="1" customFormat="1" ht="16.5" customHeight="1">
      <c r="A6" s="6" t="s">
        <v>219</v>
      </c>
      <c r="B6" s="6" t="s">
        <v>2669</v>
      </c>
      <c r="C6" s="6" t="s">
        <v>528</v>
      </c>
      <c r="D6" s="6" t="s">
        <v>250</v>
      </c>
      <c r="E6" s="6" t="s">
        <v>251</v>
      </c>
      <c r="F6" s="6" t="s">
        <v>252</v>
      </c>
      <c r="G6" s="63" t="s">
        <v>253</v>
      </c>
      <c r="H6" s="6" t="s">
        <v>258</v>
      </c>
    </row>
    <row r="7" spans="1:8" ht="16.5" customHeight="1">
      <c r="A7" s="13"/>
      <c r="B7" s="14"/>
      <c r="C7" s="15"/>
      <c r="D7" s="11"/>
      <c r="E7" s="11"/>
      <c r="F7" s="11" t="str">
        <f t="shared" ref="F7" si="0">IF(E7=D7,"",E7-D7)</f>
        <v/>
      </c>
      <c r="G7" s="59" t="str">
        <f t="shared" ref="G7" si="1">IF(OR(D7=0,E7=D7),"",ROUND(F7/ABS(D7),4))</f>
        <v/>
      </c>
      <c r="H7" s="14"/>
    </row>
    <row r="8" spans="1:8" ht="16.5" customHeight="1">
      <c r="A8" s="13"/>
      <c r="B8" s="14"/>
      <c r="C8" s="15"/>
      <c r="D8" s="11"/>
      <c r="E8" s="11"/>
      <c r="F8" s="11" t="str">
        <f t="shared" ref="F8:F27" si="2">IF(E8=D8,"",E8-D8)</f>
        <v/>
      </c>
      <c r="G8" s="59" t="str">
        <f t="shared" ref="G8:G27" si="3">IF(OR(D8=0,E8=D8),"",ROUND(F8/ABS(D8),4))</f>
        <v/>
      </c>
      <c r="H8" s="18"/>
    </row>
    <row r="9" spans="1:8" ht="16.5" customHeight="1">
      <c r="A9" s="13"/>
      <c r="B9" s="14"/>
      <c r="C9" s="15"/>
      <c r="D9" s="11"/>
      <c r="E9" s="11"/>
      <c r="F9" s="11" t="str">
        <f t="shared" si="2"/>
        <v/>
      </c>
      <c r="G9" s="59" t="str">
        <f t="shared" si="3"/>
        <v/>
      </c>
      <c r="H9" s="18"/>
    </row>
    <row r="10" spans="1:8" ht="16.5" customHeight="1">
      <c r="A10" s="13"/>
      <c r="B10" s="14"/>
      <c r="C10" s="15"/>
      <c r="D10" s="11"/>
      <c r="E10" s="11"/>
      <c r="F10" s="11" t="str">
        <f t="shared" si="2"/>
        <v/>
      </c>
      <c r="G10" s="59" t="str">
        <f t="shared" si="3"/>
        <v/>
      </c>
      <c r="H10" s="18"/>
    </row>
    <row r="11" spans="1:8" ht="16.5" customHeight="1">
      <c r="A11" s="13"/>
      <c r="B11" s="14"/>
      <c r="C11" s="15"/>
      <c r="D11" s="11"/>
      <c r="E11" s="11"/>
      <c r="F11" s="11" t="str">
        <f t="shared" si="2"/>
        <v/>
      </c>
      <c r="G11" s="59" t="str">
        <f t="shared" si="3"/>
        <v/>
      </c>
      <c r="H11" s="18"/>
    </row>
    <row r="12" spans="1:8" ht="16.5" customHeight="1">
      <c r="A12" s="13"/>
      <c r="B12" s="14"/>
      <c r="C12" s="15"/>
      <c r="D12" s="11"/>
      <c r="E12" s="11"/>
      <c r="F12" s="11" t="str">
        <f t="shared" si="2"/>
        <v/>
      </c>
      <c r="G12" s="59" t="str">
        <f t="shared" si="3"/>
        <v/>
      </c>
      <c r="H12" s="18"/>
    </row>
    <row r="13" spans="1:8" ht="16.5" customHeight="1">
      <c r="A13" s="13"/>
      <c r="B13" s="14"/>
      <c r="C13" s="15"/>
      <c r="D13" s="11"/>
      <c r="E13" s="11"/>
      <c r="F13" s="11" t="str">
        <f t="shared" si="2"/>
        <v/>
      </c>
      <c r="G13" s="59" t="str">
        <f t="shared" si="3"/>
        <v/>
      </c>
      <c r="H13" s="18"/>
    </row>
    <row r="14" spans="1:8" ht="16.5" customHeight="1">
      <c r="A14" s="13"/>
      <c r="B14" s="14"/>
      <c r="C14" s="15"/>
      <c r="D14" s="11"/>
      <c r="E14" s="11"/>
      <c r="F14" s="11" t="str">
        <f t="shared" si="2"/>
        <v/>
      </c>
      <c r="G14" s="59" t="str">
        <f t="shared" si="3"/>
        <v/>
      </c>
      <c r="H14" s="18"/>
    </row>
    <row r="15" spans="1:8" ht="16.5" customHeight="1">
      <c r="A15" s="13"/>
      <c r="B15" s="14"/>
      <c r="C15" s="15"/>
      <c r="D15" s="11"/>
      <c r="E15" s="11"/>
      <c r="F15" s="11" t="str">
        <f t="shared" si="2"/>
        <v/>
      </c>
      <c r="G15" s="59" t="str">
        <f t="shared" si="3"/>
        <v/>
      </c>
      <c r="H15" s="18"/>
    </row>
    <row r="16" spans="1:8" ht="16.5" customHeight="1">
      <c r="A16" s="13"/>
      <c r="B16" s="14"/>
      <c r="C16" s="15"/>
      <c r="D16" s="11"/>
      <c r="E16" s="11"/>
      <c r="F16" s="11" t="str">
        <f t="shared" si="2"/>
        <v/>
      </c>
      <c r="G16" s="59" t="str">
        <f t="shared" si="3"/>
        <v/>
      </c>
      <c r="H16" s="18"/>
    </row>
    <row r="17" spans="1:8" ht="16.5" customHeight="1">
      <c r="A17" s="13"/>
      <c r="B17" s="14"/>
      <c r="C17" s="15"/>
      <c r="D17" s="11"/>
      <c r="E17" s="11"/>
      <c r="F17" s="11" t="str">
        <f t="shared" si="2"/>
        <v/>
      </c>
      <c r="G17" s="59" t="str">
        <f t="shared" si="3"/>
        <v/>
      </c>
      <c r="H17" s="18"/>
    </row>
    <row r="18" spans="1:8" ht="16.5" customHeight="1">
      <c r="A18" s="13"/>
      <c r="B18" s="14"/>
      <c r="C18" s="15"/>
      <c r="D18" s="11"/>
      <c r="E18" s="11"/>
      <c r="F18" s="11" t="str">
        <f t="shared" si="2"/>
        <v/>
      </c>
      <c r="G18" s="59" t="str">
        <f t="shared" si="3"/>
        <v/>
      </c>
      <c r="H18" s="18"/>
    </row>
    <row r="19" spans="1:8" ht="16.5" customHeight="1">
      <c r="A19" s="13"/>
      <c r="B19" s="14"/>
      <c r="C19" s="15"/>
      <c r="D19" s="11"/>
      <c r="E19" s="11"/>
      <c r="F19" s="11" t="str">
        <f t="shared" si="2"/>
        <v/>
      </c>
      <c r="G19" s="59" t="str">
        <f t="shared" si="3"/>
        <v/>
      </c>
      <c r="H19" s="18"/>
    </row>
    <row r="20" spans="1:8" ht="16.5" customHeight="1">
      <c r="A20" s="13"/>
      <c r="B20" s="14"/>
      <c r="C20" s="15"/>
      <c r="D20" s="11"/>
      <c r="E20" s="11"/>
      <c r="F20" s="11" t="str">
        <f t="shared" si="2"/>
        <v/>
      </c>
      <c r="G20" s="59" t="str">
        <f t="shared" si="3"/>
        <v/>
      </c>
      <c r="H20" s="18"/>
    </row>
    <row r="21" spans="1:8" ht="16.5" customHeight="1">
      <c r="A21" s="13"/>
      <c r="B21" s="14"/>
      <c r="C21" s="15"/>
      <c r="D21" s="11"/>
      <c r="E21" s="11"/>
      <c r="F21" s="11" t="str">
        <f t="shared" si="2"/>
        <v/>
      </c>
      <c r="G21" s="59" t="str">
        <f t="shared" si="3"/>
        <v/>
      </c>
      <c r="H21" s="18"/>
    </row>
    <row r="22" spans="1:8" ht="16.5" customHeight="1">
      <c r="A22" s="13"/>
      <c r="B22" s="14"/>
      <c r="C22" s="15"/>
      <c r="D22" s="11"/>
      <c r="E22" s="11"/>
      <c r="F22" s="11" t="str">
        <f t="shared" si="2"/>
        <v/>
      </c>
      <c r="G22" s="59" t="str">
        <f t="shared" si="3"/>
        <v/>
      </c>
      <c r="H22" s="18"/>
    </row>
    <row r="23" spans="1:8" ht="16.5" customHeight="1">
      <c r="A23" s="13"/>
      <c r="B23" s="14"/>
      <c r="C23" s="15"/>
      <c r="D23" s="11"/>
      <c r="E23" s="11"/>
      <c r="F23" s="11" t="str">
        <f t="shared" si="2"/>
        <v/>
      </c>
      <c r="G23" s="59" t="str">
        <f t="shared" si="3"/>
        <v/>
      </c>
      <c r="H23" s="18"/>
    </row>
    <row r="24" spans="1:8" ht="16.5" customHeight="1">
      <c r="A24" s="13"/>
      <c r="B24" s="14"/>
      <c r="C24" s="15"/>
      <c r="D24" s="11"/>
      <c r="E24" s="11"/>
      <c r="F24" s="11" t="str">
        <f t="shared" si="2"/>
        <v/>
      </c>
      <c r="G24" s="59" t="str">
        <f t="shared" si="3"/>
        <v/>
      </c>
      <c r="H24" s="18"/>
    </row>
    <row r="25" spans="1:8" ht="16.5" customHeight="1">
      <c r="A25" s="951" t="s">
        <v>255</v>
      </c>
      <c r="B25" s="951"/>
      <c r="C25" s="311"/>
      <c r="D25" s="11">
        <f>SUM(D7:D24)</f>
        <v>0</v>
      </c>
      <c r="E25" s="11">
        <f>SUM(E7:E24)</f>
        <v>0</v>
      </c>
      <c r="F25" s="11" t="str">
        <f t="shared" si="2"/>
        <v/>
      </c>
      <c r="G25" s="59" t="str">
        <f t="shared" si="3"/>
        <v/>
      </c>
      <c r="H25" s="18"/>
    </row>
    <row r="26" spans="1:8" ht="16.5" customHeight="1">
      <c r="A26" s="951" t="s">
        <v>476</v>
      </c>
      <c r="B26" s="951"/>
      <c r="C26" s="311"/>
      <c r="D26" s="11"/>
      <c r="E26" s="11"/>
      <c r="F26" s="11" t="str">
        <f t="shared" si="2"/>
        <v/>
      </c>
      <c r="G26" s="59" t="str">
        <f t="shared" si="3"/>
        <v/>
      </c>
      <c r="H26" s="18"/>
    </row>
    <row r="27" spans="1:8" ht="16.5" customHeight="1">
      <c r="A27" s="951" t="s">
        <v>255</v>
      </c>
      <c r="B27" s="951"/>
      <c r="C27" s="311"/>
      <c r="D27" s="11">
        <f>D25-D26</f>
        <v>0</v>
      </c>
      <c r="E27" s="11">
        <f>E25-E26</f>
        <v>0</v>
      </c>
      <c r="F27" s="11" t="str">
        <f t="shared" si="2"/>
        <v/>
      </c>
      <c r="G27" s="59" t="str">
        <f t="shared" si="3"/>
        <v/>
      </c>
      <c r="H27" s="18"/>
    </row>
    <row r="28" spans="1:8" s="3" customFormat="1" ht="14.25" customHeight="1">
      <c r="A28" s="3" t="str">
        <f>基本情况!C61</f>
        <v>产权持有单位填表人：田仕军</v>
      </c>
      <c r="E28" s="3" t="str">
        <f>基本情况!D61</f>
        <v>评估人员：邓泽华、余颖莉、李英婕</v>
      </c>
    </row>
    <row r="29" spans="1:8" s="3" customFormat="1" ht="14.25" customHeight="1">
      <c r="A29" s="3" t="str">
        <f>基本情况!C2</f>
        <v>填表日期：2022年4月26日</v>
      </c>
    </row>
  </sheetData>
  <mergeCells count="5">
    <mergeCell ref="A1:H1"/>
    <mergeCell ref="A2:H2"/>
    <mergeCell ref="A25:B25"/>
    <mergeCell ref="A26:B26"/>
    <mergeCell ref="A27:B27"/>
  </mergeCells>
  <phoneticPr fontId="24" type="noConversion"/>
  <hyperlinks>
    <hyperlink ref="H3" location="基本情况!A1" display="表4-1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K29"/>
  <sheetViews>
    <sheetView view="pageBreakPreview" zoomScaleNormal="100" zoomScaleSheetLayoutView="100" workbookViewId="0">
      <pane xSplit="1" ySplit="6" topLeftCell="B22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5" style="4" customWidth="1"/>
    <col min="3" max="3" width="7.5" style="4" customWidth="1"/>
    <col min="4" max="4" width="14.875" style="4" customWidth="1"/>
    <col min="5" max="5" width="11.125" style="4" customWidth="1"/>
    <col min="6" max="7" width="15.625" style="4" customWidth="1"/>
    <col min="8" max="8" width="11.875" style="4" customWidth="1"/>
    <col min="9" max="9" width="11.625" style="4" customWidth="1"/>
    <col min="10" max="11" width="8.625" style="4" customWidth="1"/>
    <col min="12" max="16384" width="9" style="4"/>
  </cols>
  <sheetData>
    <row r="1" spans="1:11" ht="30" customHeight="1">
      <c r="A1" s="939" t="s">
        <v>2672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11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</row>
    <row r="3" spans="1:11" ht="14.25" customHeight="1">
      <c r="K3" s="16" t="s">
        <v>2673</v>
      </c>
    </row>
    <row r="4" spans="1:11" ht="14.25" customHeight="1">
      <c r="F4" s="302"/>
      <c r="G4" s="302"/>
      <c r="K4" s="16"/>
    </row>
    <row r="5" spans="1:11" ht="14.25" customHeight="1">
      <c r="A5" s="3" t="str">
        <f>基本情况!B2</f>
        <v>产权持有单位：瓮福（集团）有限责任公司</v>
      </c>
      <c r="F5" s="302"/>
      <c r="K5" s="17" t="s">
        <v>247</v>
      </c>
    </row>
    <row r="6" spans="1:11" s="1" customFormat="1" ht="12.75">
      <c r="A6" s="6" t="s">
        <v>219</v>
      </c>
      <c r="B6" s="6" t="s">
        <v>2674</v>
      </c>
      <c r="C6" s="6" t="s">
        <v>2641</v>
      </c>
      <c r="D6" s="63" t="s">
        <v>2675</v>
      </c>
      <c r="E6" s="63" t="s">
        <v>2676</v>
      </c>
      <c r="F6" s="6" t="s">
        <v>250</v>
      </c>
      <c r="G6" s="63" t="s">
        <v>2677</v>
      </c>
      <c r="H6" s="6" t="s">
        <v>251</v>
      </c>
      <c r="I6" s="63" t="s">
        <v>252</v>
      </c>
      <c r="J6" s="63" t="s">
        <v>253</v>
      </c>
      <c r="K6" s="6" t="s">
        <v>258</v>
      </c>
    </row>
    <row r="7" spans="1:11" ht="16.5" customHeight="1">
      <c r="A7" s="13" t="s">
        <v>275</v>
      </c>
      <c r="B7" s="303"/>
      <c r="C7" s="65"/>
      <c r="D7" s="11"/>
      <c r="E7" s="304"/>
      <c r="F7" s="11"/>
      <c r="G7" s="305"/>
      <c r="H7" s="11"/>
      <c r="I7" s="11" t="str">
        <f>IF(H7=F7,"",H7-F7)</f>
        <v/>
      </c>
      <c r="J7" s="267" t="str">
        <f>IF(OR(F7=0,H7=F7),"",ROUND(I7/ABS(F7),4))</f>
        <v/>
      </c>
      <c r="K7" s="14"/>
    </row>
    <row r="8" spans="1:11" ht="16.5" customHeight="1">
      <c r="A8" s="13"/>
      <c r="B8" s="14"/>
      <c r="C8" s="15"/>
      <c r="D8" s="306"/>
      <c r="E8" s="305"/>
      <c r="F8" s="11"/>
      <c r="G8" s="305"/>
      <c r="H8" s="11"/>
      <c r="I8" s="11" t="str">
        <f t="shared" ref="I8:I27" si="0">IF(H8=F8,"",H8-F8)</f>
        <v/>
      </c>
      <c r="J8" s="267" t="str">
        <f t="shared" ref="J8:J27" si="1">IF(OR(F8=0,H8=F8),"",ROUND(I8/ABS(F8),4))</f>
        <v/>
      </c>
      <c r="K8" s="18"/>
    </row>
    <row r="9" spans="1:11" ht="16.5" customHeight="1">
      <c r="A9" s="13"/>
      <c r="B9" s="14"/>
      <c r="C9" s="15"/>
      <c r="D9" s="306"/>
      <c r="E9" s="305"/>
      <c r="F9" s="11"/>
      <c r="G9" s="305"/>
      <c r="H9" s="11"/>
      <c r="I9" s="11" t="str">
        <f t="shared" si="0"/>
        <v/>
      </c>
      <c r="J9" s="267" t="str">
        <f t="shared" si="1"/>
        <v/>
      </c>
      <c r="K9" s="18"/>
    </row>
    <row r="10" spans="1:11" ht="16.5" customHeight="1">
      <c r="A10" s="13"/>
      <c r="B10" s="14"/>
      <c r="C10" s="15"/>
      <c r="D10" s="306"/>
      <c r="E10" s="305"/>
      <c r="F10" s="11"/>
      <c r="G10" s="305"/>
      <c r="H10" s="11"/>
      <c r="I10" s="11" t="str">
        <f t="shared" si="0"/>
        <v/>
      </c>
      <c r="J10" s="267" t="str">
        <f t="shared" si="1"/>
        <v/>
      </c>
      <c r="K10" s="18"/>
    </row>
    <row r="11" spans="1:11" ht="16.5" customHeight="1">
      <c r="A11" s="13"/>
      <c r="B11" s="14"/>
      <c r="C11" s="15"/>
      <c r="D11" s="306"/>
      <c r="E11" s="305"/>
      <c r="F11" s="11"/>
      <c r="G11" s="305"/>
      <c r="H11" s="11"/>
      <c r="I11" s="11" t="str">
        <f t="shared" si="0"/>
        <v/>
      </c>
      <c r="J11" s="267" t="str">
        <f t="shared" si="1"/>
        <v/>
      </c>
      <c r="K11" s="18"/>
    </row>
    <row r="12" spans="1:11" ht="16.5" customHeight="1">
      <c r="A12" s="13"/>
      <c r="B12" s="14"/>
      <c r="C12" s="15"/>
      <c r="D12" s="306"/>
      <c r="E12" s="305"/>
      <c r="F12" s="11"/>
      <c r="G12" s="305"/>
      <c r="H12" s="11"/>
      <c r="I12" s="11" t="str">
        <f t="shared" si="0"/>
        <v/>
      </c>
      <c r="J12" s="267" t="str">
        <f t="shared" si="1"/>
        <v/>
      </c>
      <c r="K12" s="18"/>
    </row>
    <row r="13" spans="1:11" ht="16.5" customHeight="1">
      <c r="A13" s="13"/>
      <c r="B13" s="14"/>
      <c r="C13" s="15"/>
      <c r="D13" s="306"/>
      <c r="E13" s="305"/>
      <c r="F13" s="11"/>
      <c r="G13" s="305"/>
      <c r="H13" s="11"/>
      <c r="I13" s="11" t="str">
        <f t="shared" si="0"/>
        <v/>
      </c>
      <c r="J13" s="267" t="str">
        <f t="shared" si="1"/>
        <v/>
      </c>
      <c r="K13" s="18"/>
    </row>
    <row r="14" spans="1:11" ht="16.5" customHeight="1">
      <c r="A14" s="13"/>
      <c r="B14" s="14"/>
      <c r="C14" s="15"/>
      <c r="D14" s="306"/>
      <c r="E14" s="305"/>
      <c r="F14" s="11"/>
      <c r="G14" s="305"/>
      <c r="H14" s="11"/>
      <c r="I14" s="11" t="str">
        <f t="shared" si="0"/>
        <v/>
      </c>
      <c r="J14" s="267" t="str">
        <f t="shared" si="1"/>
        <v/>
      </c>
      <c r="K14" s="18"/>
    </row>
    <row r="15" spans="1:11" ht="16.5" customHeight="1">
      <c r="A15" s="13"/>
      <c r="B15" s="14"/>
      <c r="C15" s="15"/>
      <c r="D15" s="306"/>
      <c r="E15" s="305"/>
      <c r="F15" s="11"/>
      <c r="G15" s="305"/>
      <c r="H15" s="11"/>
      <c r="I15" s="11" t="str">
        <f t="shared" si="0"/>
        <v/>
      </c>
      <c r="J15" s="267" t="str">
        <f t="shared" si="1"/>
        <v/>
      </c>
      <c r="K15" s="18"/>
    </row>
    <row r="16" spans="1:11" ht="16.5" customHeight="1">
      <c r="A16" s="13"/>
      <c r="B16" s="14"/>
      <c r="C16" s="15"/>
      <c r="D16" s="307"/>
      <c r="E16" s="305"/>
      <c r="F16" s="11"/>
      <c r="G16" s="308"/>
      <c r="H16" s="309"/>
      <c r="I16" s="11" t="str">
        <f t="shared" si="0"/>
        <v/>
      </c>
      <c r="J16" s="267" t="str">
        <f t="shared" si="1"/>
        <v/>
      </c>
      <c r="K16" s="18"/>
    </row>
    <row r="17" spans="1:11" ht="16.5" customHeight="1">
      <c r="A17" s="13"/>
      <c r="B17" s="14"/>
      <c r="C17" s="15"/>
      <c r="D17" s="265"/>
      <c r="E17" s="305"/>
      <c r="F17" s="11"/>
      <c r="G17" s="308"/>
      <c r="H17" s="309"/>
      <c r="I17" s="11" t="str">
        <f t="shared" si="0"/>
        <v/>
      </c>
      <c r="J17" s="267" t="str">
        <f t="shared" si="1"/>
        <v/>
      </c>
      <c r="K17" s="18"/>
    </row>
    <row r="18" spans="1:11" ht="16.5" customHeight="1">
      <c r="A18" s="13"/>
      <c r="B18" s="14"/>
      <c r="C18" s="15"/>
      <c r="D18" s="265"/>
      <c r="E18" s="305"/>
      <c r="F18" s="11"/>
      <c r="G18" s="308"/>
      <c r="H18" s="309"/>
      <c r="I18" s="11" t="str">
        <f t="shared" si="0"/>
        <v/>
      </c>
      <c r="J18" s="267" t="str">
        <f t="shared" si="1"/>
        <v/>
      </c>
      <c r="K18" s="18"/>
    </row>
    <row r="19" spans="1:11" ht="16.5" customHeight="1">
      <c r="A19" s="13"/>
      <c r="B19" s="14"/>
      <c r="C19" s="15"/>
      <c r="D19" s="265"/>
      <c r="E19" s="305"/>
      <c r="F19" s="11"/>
      <c r="G19" s="308"/>
      <c r="H19" s="309"/>
      <c r="I19" s="11" t="str">
        <f t="shared" si="0"/>
        <v/>
      </c>
      <c r="J19" s="267" t="str">
        <f t="shared" si="1"/>
        <v/>
      </c>
      <c r="K19" s="18"/>
    </row>
    <row r="20" spans="1:11" ht="16.5" customHeight="1">
      <c r="A20" s="13"/>
      <c r="B20" s="14"/>
      <c r="C20" s="15"/>
      <c r="D20" s="265"/>
      <c r="E20" s="305"/>
      <c r="F20" s="11"/>
      <c r="G20" s="308"/>
      <c r="H20" s="309"/>
      <c r="I20" s="11" t="str">
        <f t="shared" si="0"/>
        <v/>
      </c>
      <c r="J20" s="267" t="str">
        <f t="shared" si="1"/>
        <v/>
      </c>
      <c r="K20" s="18"/>
    </row>
    <row r="21" spans="1:11" ht="16.5" customHeight="1">
      <c r="A21" s="13"/>
      <c r="B21" s="14"/>
      <c r="C21" s="15"/>
      <c r="D21" s="265"/>
      <c r="E21" s="305"/>
      <c r="F21" s="11"/>
      <c r="G21" s="308"/>
      <c r="H21" s="309"/>
      <c r="I21" s="11" t="str">
        <f t="shared" si="0"/>
        <v/>
      </c>
      <c r="J21" s="267" t="str">
        <f t="shared" si="1"/>
        <v/>
      </c>
      <c r="K21" s="18"/>
    </row>
    <row r="22" spans="1:11" ht="16.5" customHeight="1">
      <c r="A22" s="13"/>
      <c r="B22" s="14"/>
      <c r="C22" s="15"/>
      <c r="D22" s="265"/>
      <c r="E22" s="305"/>
      <c r="F22" s="11"/>
      <c r="G22" s="308"/>
      <c r="H22" s="309"/>
      <c r="I22" s="11" t="str">
        <f t="shared" si="0"/>
        <v/>
      </c>
      <c r="J22" s="267" t="str">
        <f t="shared" si="1"/>
        <v/>
      </c>
      <c r="K22" s="18"/>
    </row>
    <row r="23" spans="1:11" ht="16.5" customHeight="1">
      <c r="A23" s="13"/>
      <c r="B23" s="14"/>
      <c r="C23" s="15"/>
      <c r="D23" s="265"/>
      <c r="E23" s="305"/>
      <c r="F23" s="11"/>
      <c r="G23" s="308"/>
      <c r="H23" s="309"/>
      <c r="I23" s="11" t="str">
        <f t="shared" si="0"/>
        <v/>
      </c>
      <c r="J23" s="267" t="str">
        <f t="shared" si="1"/>
        <v/>
      </c>
      <c r="K23" s="18"/>
    </row>
    <row r="24" spans="1:11" ht="16.5" customHeight="1">
      <c r="A24" s="13"/>
      <c r="B24" s="14"/>
      <c r="C24" s="15"/>
      <c r="D24" s="265"/>
      <c r="E24" s="305"/>
      <c r="F24" s="11"/>
      <c r="G24" s="308"/>
      <c r="H24" s="309"/>
      <c r="I24" s="11" t="str">
        <f t="shared" si="0"/>
        <v/>
      </c>
      <c r="J24" s="267" t="str">
        <f t="shared" si="1"/>
        <v/>
      </c>
      <c r="K24" s="18"/>
    </row>
    <row r="25" spans="1:11" ht="16.5" customHeight="1">
      <c r="A25" s="13"/>
      <c r="B25" s="14"/>
      <c r="C25" s="15"/>
      <c r="D25" s="265"/>
      <c r="E25" s="305"/>
      <c r="F25" s="11"/>
      <c r="G25" s="308"/>
      <c r="H25" s="309"/>
      <c r="I25" s="11" t="str">
        <f t="shared" si="0"/>
        <v/>
      </c>
      <c r="J25" s="267" t="str">
        <f t="shared" si="1"/>
        <v/>
      </c>
      <c r="K25" s="18"/>
    </row>
    <row r="26" spans="1:11" ht="16.5" customHeight="1">
      <c r="A26" s="13"/>
      <c r="B26" s="14"/>
      <c r="C26" s="263"/>
      <c r="D26" s="265"/>
      <c r="E26" s="305"/>
      <c r="F26" s="11"/>
      <c r="G26" s="308"/>
      <c r="H26" s="309"/>
      <c r="I26" s="11" t="str">
        <f t="shared" si="0"/>
        <v/>
      </c>
      <c r="J26" s="267" t="str">
        <f t="shared" si="1"/>
        <v/>
      </c>
      <c r="K26" s="18"/>
    </row>
    <row r="27" spans="1:11" ht="16.5" customHeight="1">
      <c r="A27" s="946" t="s">
        <v>255</v>
      </c>
      <c r="B27" s="946"/>
      <c r="C27" s="15"/>
      <c r="D27" s="295"/>
      <c r="E27" s="310"/>
      <c r="F27" s="11">
        <f>SUM(F7:F26)</f>
        <v>0</v>
      </c>
      <c r="G27" s="305"/>
      <c r="H27" s="11">
        <f>SUM(H7:H26)</f>
        <v>0</v>
      </c>
      <c r="I27" s="11" t="str">
        <f t="shared" si="0"/>
        <v/>
      </c>
      <c r="J27" s="267" t="str">
        <f t="shared" si="1"/>
        <v/>
      </c>
      <c r="K27" s="18"/>
    </row>
    <row r="28" spans="1:11" s="3" customFormat="1" ht="14.25" customHeight="1">
      <c r="A28" s="3" t="str">
        <f>基本情况!C62</f>
        <v>产权持有单位填表人：田仕军</v>
      </c>
      <c r="H28" s="3" t="str">
        <f>基本情况!D62</f>
        <v>评估人员：邓泽华、余颖莉、李英婕</v>
      </c>
    </row>
    <row r="29" spans="1:11" s="3" customFormat="1" ht="14.25" customHeight="1">
      <c r="A29" s="3" t="str">
        <f>基本情况!C2</f>
        <v>填表日期：2022年4月26日</v>
      </c>
      <c r="F29" s="69"/>
    </row>
  </sheetData>
  <mergeCells count="3">
    <mergeCell ref="A1:K1"/>
    <mergeCell ref="A2:K2"/>
    <mergeCell ref="A27:B27"/>
  </mergeCells>
  <phoneticPr fontId="24" type="noConversion"/>
  <hyperlinks>
    <hyperlink ref="K3" location="基本情况!A1" display="表4-1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H28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40.375" style="4" customWidth="1"/>
    <col min="3" max="3" width="11.125" style="4" customWidth="1"/>
    <col min="4" max="4" width="17" style="4" customWidth="1"/>
    <col min="5" max="5" width="14.625" style="4" customWidth="1"/>
    <col min="6" max="6" width="14.75" style="4" customWidth="1"/>
    <col min="7" max="7" width="13.25" style="4" customWidth="1"/>
    <col min="8" max="8" width="10.25" style="4" customWidth="1"/>
    <col min="9" max="16384" width="9" style="4"/>
  </cols>
  <sheetData>
    <row r="1" spans="1:8" ht="30" customHeight="1">
      <c r="A1" s="939" t="s">
        <v>2678</v>
      </c>
      <c r="B1" s="939"/>
      <c r="C1" s="939"/>
      <c r="D1" s="939"/>
      <c r="E1" s="939"/>
      <c r="F1" s="939"/>
      <c r="G1" s="939"/>
      <c r="H1" s="939"/>
    </row>
    <row r="2" spans="1:8" ht="14.25" customHeight="1">
      <c r="A2" s="1093" t="str">
        <f>基本情况!C1</f>
        <v>评估基准日：2022年4月26日</v>
      </c>
      <c r="B2" s="1093"/>
      <c r="C2" s="1093"/>
      <c r="D2" s="1093"/>
      <c r="E2" s="1093"/>
      <c r="F2" s="1093"/>
      <c r="G2" s="1093"/>
      <c r="H2" s="1093"/>
    </row>
    <row r="3" spans="1:8" ht="14.25" customHeight="1">
      <c r="H3" s="16" t="s">
        <v>2679</v>
      </c>
    </row>
    <row r="4" spans="1:8" ht="14.25" customHeight="1">
      <c r="H4" s="16"/>
    </row>
    <row r="5" spans="1:8" ht="14.25" customHeight="1">
      <c r="A5" s="3" t="str">
        <f>基本情况!B2</f>
        <v>产权持有单位：瓮福（集团）有限责任公司</v>
      </c>
      <c r="H5" s="17" t="s">
        <v>247</v>
      </c>
    </row>
    <row r="6" spans="1:8" s="1" customFormat="1" ht="16.5" customHeight="1">
      <c r="A6" s="6" t="s">
        <v>219</v>
      </c>
      <c r="B6" s="6" t="s">
        <v>2669</v>
      </c>
      <c r="C6" s="6" t="s">
        <v>357</v>
      </c>
      <c r="D6" s="6" t="s">
        <v>250</v>
      </c>
      <c r="E6" s="6" t="s">
        <v>251</v>
      </c>
      <c r="F6" s="85" t="s">
        <v>2680</v>
      </c>
      <c r="G6" s="85" t="s">
        <v>2681</v>
      </c>
      <c r="H6" s="6" t="s">
        <v>258</v>
      </c>
    </row>
    <row r="7" spans="1:8" ht="16.5" customHeight="1">
      <c r="A7" s="297" t="s">
        <v>275</v>
      </c>
      <c r="B7" s="298"/>
      <c r="C7" s="65"/>
      <c r="D7" s="11"/>
      <c r="E7" s="11"/>
      <c r="F7" s="11" t="str">
        <f>IF(E7=D7,"",E7-D7)</f>
        <v/>
      </c>
      <c r="G7" s="12" t="str">
        <f>IF(OR(D7=0,E7=D7),"",ROUND(F7/ABS(D7),4))</f>
        <v/>
      </c>
      <c r="H7" s="272"/>
    </row>
    <row r="8" spans="1:8" ht="16.5" customHeight="1">
      <c r="A8" s="297" t="s">
        <v>276</v>
      </c>
      <c r="B8" s="298"/>
      <c r="C8" s="65"/>
      <c r="D8" s="11"/>
      <c r="E8" s="11"/>
      <c r="F8" s="11" t="str">
        <f t="shared" ref="F8:F26" si="0">IF(E8=D8,"",E8-D8)</f>
        <v/>
      </c>
      <c r="G8" s="12" t="str">
        <f t="shared" ref="G8:G26" si="1">IF(OR(D8=0,E8=D8),"",ROUND(F8/ABS(D8),4))</f>
        <v/>
      </c>
      <c r="H8" s="299"/>
    </row>
    <row r="9" spans="1:8" ht="16.5" customHeight="1">
      <c r="A9" s="297" t="s">
        <v>9</v>
      </c>
      <c r="B9" s="298"/>
      <c r="C9" s="65"/>
      <c r="D9" s="11"/>
      <c r="E9" s="11"/>
      <c r="F9" s="11" t="str">
        <f t="shared" si="0"/>
        <v/>
      </c>
      <c r="G9" s="12" t="str">
        <f t="shared" si="1"/>
        <v/>
      </c>
      <c r="H9" s="18"/>
    </row>
    <row r="10" spans="1:8" ht="16.5" customHeight="1">
      <c r="A10" s="297" t="s">
        <v>64</v>
      </c>
      <c r="B10" s="298"/>
      <c r="C10" s="65"/>
      <c r="D10" s="11"/>
      <c r="E10" s="11"/>
      <c r="F10" s="11" t="str">
        <f t="shared" si="0"/>
        <v/>
      </c>
      <c r="G10" s="12" t="str">
        <f t="shared" si="1"/>
        <v/>
      </c>
      <c r="H10" s="18"/>
    </row>
    <row r="11" spans="1:8" ht="16.5" customHeight="1">
      <c r="A11" s="297" t="s">
        <v>128</v>
      </c>
      <c r="B11" s="298"/>
      <c r="C11" s="65"/>
      <c r="D11" s="11"/>
      <c r="E11" s="11"/>
      <c r="F11" s="11" t="str">
        <f t="shared" si="0"/>
        <v/>
      </c>
      <c r="G11" s="12" t="str">
        <f t="shared" si="1"/>
        <v/>
      </c>
      <c r="H11" s="18"/>
    </row>
    <row r="12" spans="1:8" ht="16.5" customHeight="1">
      <c r="A12" s="297" t="s">
        <v>154</v>
      </c>
      <c r="B12" s="298"/>
      <c r="C12" s="65"/>
      <c r="D12" s="11"/>
      <c r="E12" s="11"/>
      <c r="F12" s="11" t="str">
        <f t="shared" si="0"/>
        <v/>
      </c>
      <c r="G12" s="12" t="str">
        <f t="shared" si="1"/>
        <v/>
      </c>
      <c r="H12" s="18"/>
    </row>
    <row r="13" spans="1:8" ht="16.5" customHeight="1">
      <c r="A13" s="297" t="s">
        <v>277</v>
      </c>
      <c r="B13" s="298"/>
      <c r="C13" s="65"/>
      <c r="D13" s="11"/>
      <c r="E13" s="11"/>
      <c r="F13" s="11" t="str">
        <f t="shared" si="0"/>
        <v/>
      </c>
      <c r="G13" s="12" t="str">
        <f t="shared" si="1"/>
        <v/>
      </c>
      <c r="H13" s="18"/>
    </row>
    <row r="14" spans="1:8" ht="16.5" customHeight="1">
      <c r="A14" s="297" t="s">
        <v>278</v>
      </c>
      <c r="B14" s="298"/>
      <c r="C14" s="65"/>
      <c r="D14" s="11"/>
      <c r="E14" s="11"/>
      <c r="F14" s="11" t="str">
        <f t="shared" si="0"/>
        <v/>
      </c>
      <c r="G14" s="12" t="str">
        <f t="shared" si="1"/>
        <v/>
      </c>
      <c r="H14" s="18"/>
    </row>
    <row r="15" spans="1:8" ht="16.5" customHeight="1">
      <c r="A15" s="297" t="s">
        <v>279</v>
      </c>
      <c r="B15" s="298"/>
      <c r="C15" s="65"/>
      <c r="D15" s="11"/>
      <c r="E15" s="11"/>
      <c r="F15" s="11" t="str">
        <f t="shared" si="0"/>
        <v/>
      </c>
      <c r="G15" s="12" t="str">
        <f t="shared" si="1"/>
        <v/>
      </c>
      <c r="H15" s="18"/>
    </row>
    <row r="16" spans="1:8" ht="16.5" customHeight="1">
      <c r="A16" s="297"/>
      <c r="B16" s="19"/>
      <c r="C16" s="65"/>
      <c r="D16" s="11"/>
      <c r="E16" s="11"/>
      <c r="F16" s="11" t="str">
        <f t="shared" si="0"/>
        <v/>
      </c>
      <c r="G16" s="12" t="str">
        <f t="shared" si="1"/>
        <v/>
      </c>
      <c r="H16" s="18"/>
    </row>
    <row r="17" spans="1:8" ht="16.5" customHeight="1">
      <c r="A17" s="297"/>
      <c r="B17" s="19"/>
      <c r="C17" s="65"/>
      <c r="D17" s="11"/>
      <c r="E17" s="11"/>
      <c r="F17" s="11" t="str">
        <f t="shared" si="0"/>
        <v/>
      </c>
      <c r="G17" s="12" t="str">
        <f t="shared" si="1"/>
        <v/>
      </c>
      <c r="H17" s="18"/>
    </row>
    <row r="18" spans="1:8" ht="16.5" customHeight="1">
      <c r="A18" s="297"/>
      <c r="B18" s="19"/>
      <c r="C18" s="65"/>
      <c r="D18" s="11"/>
      <c r="E18" s="11"/>
      <c r="F18" s="11" t="str">
        <f t="shared" si="0"/>
        <v/>
      </c>
      <c r="G18" s="12" t="str">
        <f t="shared" si="1"/>
        <v/>
      </c>
      <c r="H18" s="18"/>
    </row>
    <row r="19" spans="1:8" ht="16.5" customHeight="1">
      <c r="A19" s="297"/>
      <c r="B19" s="19"/>
      <c r="C19" s="65"/>
      <c r="D19" s="11"/>
      <c r="E19" s="11"/>
      <c r="F19" s="11" t="str">
        <f t="shared" si="0"/>
        <v/>
      </c>
      <c r="G19" s="12" t="str">
        <f t="shared" si="1"/>
        <v/>
      </c>
      <c r="H19" s="18"/>
    </row>
    <row r="20" spans="1:8" ht="16.5" customHeight="1">
      <c r="A20" s="297"/>
      <c r="B20" s="19"/>
      <c r="C20" s="65"/>
      <c r="D20" s="11"/>
      <c r="E20" s="11"/>
      <c r="F20" s="11" t="str">
        <f t="shared" si="0"/>
        <v/>
      </c>
      <c r="G20" s="12" t="str">
        <f t="shared" si="1"/>
        <v/>
      </c>
      <c r="H20" s="18"/>
    </row>
    <row r="21" spans="1:8" ht="16.5" customHeight="1">
      <c r="A21" s="297"/>
      <c r="B21" s="19"/>
      <c r="C21" s="65"/>
      <c r="D21" s="11"/>
      <c r="E21" s="11"/>
      <c r="F21" s="11" t="str">
        <f t="shared" si="0"/>
        <v/>
      </c>
      <c r="G21" s="12" t="str">
        <f t="shared" si="1"/>
        <v/>
      </c>
      <c r="H21" s="18"/>
    </row>
    <row r="22" spans="1:8" ht="16.5" customHeight="1">
      <c r="A22" s="297"/>
      <c r="B22" s="19"/>
      <c r="C22" s="65"/>
      <c r="D22" s="300"/>
      <c r="E22" s="11"/>
      <c r="F22" s="11" t="str">
        <f t="shared" si="0"/>
        <v/>
      </c>
      <c r="G22" s="12" t="str">
        <f t="shared" si="1"/>
        <v/>
      </c>
      <c r="H22" s="18"/>
    </row>
    <row r="23" spans="1:8" ht="16.5" customHeight="1">
      <c r="A23" s="297"/>
      <c r="B23" s="19"/>
      <c r="C23" s="65"/>
      <c r="D23" s="300"/>
      <c r="E23" s="11"/>
      <c r="F23" s="11" t="str">
        <f t="shared" si="0"/>
        <v/>
      </c>
      <c r="G23" s="12" t="str">
        <f t="shared" si="1"/>
        <v/>
      </c>
      <c r="H23" s="18"/>
    </row>
    <row r="24" spans="1:8" ht="16.5" customHeight="1">
      <c r="A24" s="297"/>
      <c r="B24" s="19"/>
      <c r="C24" s="65"/>
      <c r="D24" s="11"/>
      <c r="E24" s="11"/>
      <c r="F24" s="11" t="str">
        <f t="shared" si="0"/>
        <v/>
      </c>
      <c r="G24" s="12" t="str">
        <f t="shared" si="1"/>
        <v/>
      </c>
      <c r="H24" s="18"/>
    </row>
    <row r="25" spans="1:8" ht="16.5" customHeight="1">
      <c r="A25" s="13"/>
      <c r="B25" s="14"/>
      <c r="C25" s="263"/>
      <c r="D25" s="11"/>
      <c r="E25" s="11"/>
      <c r="F25" s="11" t="str">
        <f t="shared" si="0"/>
        <v/>
      </c>
      <c r="G25" s="12" t="str">
        <f t="shared" si="1"/>
        <v/>
      </c>
      <c r="H25" s="18"/>
    </row>
    <row r="26" spans="1:8" ht="16.5" customHeight="1">
      <c r="A26" s="946" t="s">
        <v>255</v>
      </c>
      <c r="B26" s="946"/>
      <c r="C26" s="301"/>
      <c r="D26" s="11">
        <f>SUM(D7:D25)</f>
        <v>0</v>
      </c>
      <c r="E26" s="11">
        <f>SUM(E7:E25)</f>
        <v>0</v>
      </c>
      <c r="F26" s="11" t="str">
        <f t="shared" si="0"/>
        <v/>
      </c>
      <c r="G26" s="12" t="str">
        <f t="shared" si="1"/>
        <v/>
      </c>
      <c r="H26" s="18"/>
    </row>
    <row r="27" spans="1:8" s="3" customFormat="1" ht="14.25" customHeight="1">
      <c r="A27" s="3" t="str">
        <f>基本情况!C63</f>
        <v>产权持有单位填表人：田仕军</v>
      </c>
      <c r="E27" s="3" t="str">
        <f>基本情况!D63</f>
        <v>评估人员：邓泽华、余颖莉、李英婕</v>
      </c>
    </row>
    <row r="28" spans="1:8" s="3" customFormat="1" ht="14.25" customHeight="1">
      <c r="A28" s="3" t="str">
        <f>基本情况!C2</f>
        <v>填表日期：2022年4月26日</v>
      </c>
    </row>
  </sheetData>
  <mergeCells count="3">
    <mergeCell ref="A1:H1"/>
    <mergeCell ref="A2:H2"/>
    <mergeCell ref="A26:B26"/>
  </mergeCells>
  <phoneticPr fontId="24" type="noConversion"/>
  <hyperlinks>
    <hyperlink ref="H3" location="基本情况!A1" display="表4-14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H28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52.375" style="4" customWidth="1"/>
    <col min="3" max="3" width="10.625" style="1" customWidth="1"/>
    <col min="4" max="4" width="16" style="4" customWidth="1"/>
    <col min="5" max="5" width="16.375" style="4" customWidth="1"/>
    <col min="6" max="6" width="14.125" style="4" customWidth="1"/>
    <col min="7" max="7" width="7.875" style="4" customWidth="1"/>
    <col min="8" max="8" width="6.125" style="4" customWidth="1"/>
    <col min="9" max="16384" width="9" style="4"/>
  </cols>
  <sheetData>
    <row r="1" spans="1:8" ht="30" customHeight="1">
      <c r="A1" s="939" t="s">
        <v>2682</v>
      </c>
      <c r="B1" s="939"/>
      <c r="C1" s="939"/>
      <c r="D1" s="939"/>
      <c r="E1" s="939"/>
      <c r="F1" s="939"/>
      <c r="G1" s="939"/>
      <c r="H1" s="939"/>
    </row>
    <row r="2" spans="1: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</row>
    <row r="3" spans="1:8" ht="14.25" customHeight="1">
      <c r="H3" s="16" t="s">
        <v>2683</v>
      </c>
    </row>
    <row r="4" spans="1:8" ht="14.25" customHeight="1">
      <c r="H4" s="16"/>
    </row>
    <row r="5" spans="1:8" ht="14.25" customHeight="1">
      <c r="A5" s="3" t="str">
        <f>基本情况!B2</f>
        <v>产权持有单位：瓮福（集团）有限责任公司</v>
      </c>
      <c r="H5" s="17" t="s">
        <v>247</v>
      </c>
    </row>
    <row r="6" spans="1:8" s="1" customFormat="1" ht="16.5" customHeight="1">
      <c r="A6" s="6" t="s">
        <v>219</v>
      </c>
      <c r="B6" s="6" t="s">
        <v>2669</v>
      </c>
      <c r="C6" s="6" t="s">
        <v>528</v>
      </c>
      <c r="D6" s="6" t="s">
        <v>250</v>
      </c>
      <c r="E6" s="6" t="s">
        <v>251</v>
      </c>
      <c r="F6" s="6" t="s">
        <v>252</v>
      </c>
      <c r="G6" s="63" t="s">
        <v>253</v>
      </c>
      <c r="H6" s="6" t="s">
        <v>258</v>
      </c>
    </row>
    <row r="7" spans="1:8" s="259" customFormat="1" ht="16.5" customHeight="1">
      <c r="A7" s="15" t="s">
        <v>275</v>
      </c>
      <c r="B7" s="292"/>
      <c r="C7" s="293"/>
      <c r="D7" s="294"/>
      <c r="E7" s="295"/>
      <c r="F7" s="295" t="str">
        <f>IF(E7=D7,"",E7-D7)</f>
        <v/>
      </c>
      <c r="G7" s="267" t="str">
        <f>IF(OR(D7=0,E7=D7),"",ROUND(F7/ABS(D7),4))</f>
        <v/>
      </c>
      <c r="H7" s="75"/>
    </row>
    <row r="8" spans="1:8" s="259" customFormat="1" ht="16.5" customHeight="1">
      <c r="A8" s="15"/>
      <c r="B8" s="292"/>
      <c r="C8" s="293"/>
      <c r="D8" s="294"/>
      <c r="E8" s="295"/>
      <c r="F8" s="295" t="str">
        <f t="shared" ref="F8:F24" si="0">IF(E8=D8,"",E8-D8)</f>
        <v/>
      </c>
      <c r="G8" s="267" t="str">
        <f t="shared" ref="G8:G24" si="1">IF(OR(D8=0,E8=D8),"",ROUND(F8/ABS(D8),4))</f>
        <v/>
      </c>
      <c r="H8" s="75"/>
    </row>
    <row r="9" spans="1:8" s="259" customFormat="1" ht="16.5" customHeight="1">
      <c r="A9" s="15"/>
      <c r="B9" s="292"/>
      <c r="C9" s="293"/>
      <c r="D9" s="294"/>
      <c r="E9" s="295"/>
      <c r="F9" s="295" t="str">
        <f t="shared" si="0"/>
        <v/>
      </c>
      <c r="G9" s="267" t="str">
        <f t="shared" si="1"/>
        <v/>
      </c>
      <c r="H9" s="75"/>
    </row>
    <row r="10" spans="1:8" s="259" customFormat="1" ht="16.5" customHeight="1">
      <c r="A10" s="15"/>
      <c r="B10" s="292"/>
      <c r="C10" s="293"/>
      <c r="D10" s="294"/>
      <c r="E10" s="295"/>
      <c r="F10" s="295" t="str">
        <f t="shared" si="0"/>
        <v/>
      </c>
      <c r="G10" s="267" t="str">
        <f t="shared" si="1"/>
        <v/>
      </c>
      <c r="H10" s="75"/>
    </row>
    <row r="11" spans="1:8" s="259" customFormat="1" ht="16.5" customHeight="1">
      <c r="A11" s="15"/>
      <c r="B11" s="292"/>
      <c r="C11" s="293"/>
      <c r="D11" s="294"/>
      <c r="E11" s="295"/>
      <c r="F11" s="295" t="str">
        <f t="shared" si="0"/>
        <v/>
      </c>
      <c r="G11" s="267" t="str">
        <f t="shared" si="1"/>
        <v/>
      </c>
      <c r="H11" s="75"/>
    </row>
    <row r="12" spans="1:8" s="259" customFormat="1" ht="16.5" customHeight="1">
      <c r="A12" s="15"/>
      <c r="B12" s="292"/>
      <c r="C12" s="293"/>
      <c r="D12" s="294"/>
      <c r="E12" s="295"/>
      <c r="F12" s="295" t="str">
        <f t="shared" si="0"/>
        <v/>
      </c>
      <c r="G12" s="267" t="str">
        <f t="shared" si="1"/>
        <v/>
      </c>
      <c r="H12" s="75"/>
    </row>
    <row r="13" spans="1:8" s="259" customFormat="1" ht="16.5" customHeight="1">
      <c r="A13" s="15"/>
      <c r="B13" s="292"/>
      <c r="C13" s="293"/>
      <c r="D13" s="294"/>
      <c r="E13" s="295"/>
      <c r="F13" s="295" t="str">
        <f t="shared" si="0"/>
        <v/>
      </c>
      <c r="G13" s="267" t="str">
        <f t="shared" si="1"/>
        <v/>
      </c>
      <c r="H13" s="75"/>
    </row>
    <row r="14" spans="1:8" s="259" customFormat="1" ht="16.5" customHeight="1">
      <c r="A14" s="15"/>
      <c r="B14" s="292"/>
      <c r="C14" s="293"/>
      <c r="D14" s="294"/>
      <c r="E14" s="295"/>
      <c r="F14" s="295" t="str">
        <f t="shared" si="0"/>
        <v/>
      </c>
      <c r="G14" s="267" t="str">
        <f t="shared" si="1"/>
        <v/>
      </c>
      <c r="H14" s="75"/>
    </row>
    <row r="15" spans="1:8" s="259" customFormat="1" ht="16.5" customHeight="1">
      <c r="A15" s="15"/>
      <c r="B15" s="292"/>
      <c r="C15" s="293"/>
      <c r="D15" s="294"/>
      <c r="E15" s="295"/>
      <c r="F15" s="295" t="str">
        <f t="shared" si="0"/>
        <v/>
      </c>
      <c r="G15" s="267" t="str">
        <f t="shared" si="1"/>
        <v/>
      </c>
      <c r="H15" s="75"/>
    </row>
    <row r="16" spans="1:8" s="259" customFormat="1" ht="16.5" customHeight="1">
      <c r="A16" s="15"/>
      <c r="B16" s="292"/>
      <c r="C16" s="293"/>
      <c r="D16" s="294"/>
      <c r="E16" s="295"/>
      <c r="F16" s="295" t="str">
        <f t="shared" si="0"/>
        <v/>
      </c>
      <c r="G16" s="267" t="str">
        <f t="shared" si="1"/>
        <v/>
      </c>
      <c r="H16" s="75"/>
    </row>
    <row r="17" spans="1:8" s="259" customFormat="1" ht="16.5" customHeight="1">
      <c r="A17" s="15"/>
      <c r="B17" s="292"/>
      <c r="C17" s="293"/>
      <c r="D17" s="294"/>
      <c r="E17" s="295"/>
      <c r="F17" s="295" t="str">
        <f t="shared" si="0"/>
        <v/>
      </c>
      <c r="G17" s="267" t="str">
        <f t="shared" si="1"/>
        <v/>
      </c>
      <c r="H17" s="75"/>
    </row>
    <row r="18" spans="1:8" s="259" customFormat="1" ht="16.5" customHeight="1">
      <c r="A18" s="15"/>
      <c r="B18" s="292"/>
      <c r="C18" s="293"/>
      <c r="D18" s="294"/>
      <c r="E18" s="295"/>
      <c r="F18" s="295" t="str">
        <f t="shared" si="0"/>
        <v/>
      </c>
      <c r="G18" s="267" t="str">
        <f t="shared" si="1"/>
        <v/>
      </c>
      <c r="H18" s="75"/>
    </row>
    <row r="19" spans="1:8" s="259" customFormat="1" ht="16.5" customHeight="1">
      <c r="A19" s="15"/>
      <c r="B19" s="292"/>
      <c r="C19" s="293"/>
      <c r="D19" s="294"/>
      <c r="E19" s="295"/>
      <c r="F19" s="295" t="str">
        <f t="shared" si="0"/>
        <v/>
      </c>
      <c r="G19" s="267" t="str">
        <f t="shared" si="1"/>
        <v/>
      </c>
      <c r="H19" s="75"/>
    </row>
    <row r="20" spans="1:8" s="259" customFormat="1" ht="16.5" customHeight="1">
      <c r="A20" s="15"/>
      <c r="B20" s="292"/>
      <c r="C20" s="293"/>
      <c r="D20" s="294"/>
      <c r="E20" s="295"/>
      <c r="F20" s="295" t="str">
        <f t="shared" si="0"/>
        <v/>
      </c>
      <c r="G20" s="267" t="str">
        <f t="shared" si="1"/>
        <v/>
      </c>
      <c r="H20" s="75"/>
    </row>
    <row r="21" spans="1:8" s="259" customFormat="1" ht="16.5" customHeight="1">
      <c r="A21" s="15"/>
      <c r="B21" s="292"/>
      <c r="C21" s="293"/>
      <c r="D21" s="294"/>
      <c r="E21" s="295"/>
      <c r="F21" s="295" t="str">
        <f t="shared" si="0"/>
        <v/>
      </c>
      <c r="G21" s="267" t="str">
        <f t="shared" si="1"/>
        <v/>
      </c>
      <c r="H21" s="75"/>
    </row>
    <row r="22" spans="1:8" s="259" customFormat="1" ht="16.5" customHeight="1">
      <c r="A22" s="15"/>
      <c r="B22" s="292"/>
      <c r="C22" s="293"/>
      <c r="D22" s="294"/>
      <c r="E22" s="295"/>
      <c r="F22" s="295" t="str">
        <f t="shared" si="0"/>
        <v/>
      </c>
      <c r="G22" s="267" t="str">
        <f t="shared" si="1"/>
        <v/>
      </c>
      <c r="H22" s="75"/>
    </row>
    <row r="23" spans="1:8" ht="16.5" customHeight="1">
      <c r="A23" s="13"/>
      <c r="B23" s="14"/>
      <c r="C23" s="15"/>
      <c r="D23" s="296"/>
      <c r="E23" s="296"/>
      <c r="F23" s="295" t="str">
        <f t="shared" si="0"/>
        <v/>
      </c>
      <c r="G23" s="267" t="str">
        <f t="shared" si="1"/>
        <v/>
      </c>
      <c r="H23" s="18"/>
    </row>
    <row r="24" spans="1:8" ht="16.5" customHeight="1">
      <c r="A24" s="977" t="s">
        <v>255</v>
      </c>
      <c r="B24" s="1000"/>
      <c r="C24" s="15"/>
      <c r="D24" s="11">
        <f>SUM(D7:D23)</f>
        <v>0</v>
      </c>
      <c r="E24" s="11">
        <f>SUM(E7:E23)</f>
        <v>0</v>
      </c>
      <c r="F24" s="295" t="str">
        <f t="shared" si="0"/>
        <v/>
      </c>
      <c r="G24" s="267" t="str">
        <f t="shared" si="1"/>
        <v/>
      </c>
      <c r="H24" s="18"/>
    </row>
    <row r="25" spans="1:8" s="3" customFormat="1" ht="14.25" customHeight="1">
      <c r="A25" s="3" t="str">
        <f>基本情况!C64</f>
        <v>产权持有单位填表人：田仕军</v>
      </c>
      <c r="C25" s="1"/>
      <c r="E25" s="3" t="str">
        <f>基本情况!D64</f>
        <v>评估人员：邓泽华、余颖莉、李英婕</v>
      </c>
    </row>
    <row r="26" spans="1:8" s="3" customFormat="1" ht="14.25" customHeight="1">
      <c r="A26" s="3" t="str">
        <f>基本情况!C2</f>
        <v>填表日期：2022年4月26日</v>
      </c>
      <c r="C26" s="1"/>
    </row>
    <row r="27" spans="1:8" ht="14.25" customHeight="1">
      <c r="D27" s="264"/>
    </row>
    <row r="28" spans="1:8" ht="14.25" customHeight="1">
      <c r="D28" s="264"/>
    </row>
  </sheetData>
  <mergeCells count="3">
    <mergeCell ref="A1:H1"/>
    <mergeCell ref="A2:H2"/>
    <mergeCell ref="A24:B24"/>
  </mergeCells>
  <phoneticPr fontId="24" type="noConversion"/>
  <hyperlinks>
    <hyperlink ref="H3" location="基本情况!A1" display="表4-15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F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36.125" style="4" customWidth="1"/>
    <col min="3" max="3" width="23.125" style="4" customWidth="1"/>
    <col min="4" max="4" width="23.375" style="4" customWidth="1"/>
    <col min="5" max="5" width="21" style="4" customWidth="1"/>
    <col min="6" max="6" width="15.625" style="4" customWidth="1"/>
    <col min="7" max="16384" width="9" style="4"/>
  </cols>
  <sheetData>
    <row r="1" spans="1:6" ht="30" customHeight="1">
      <c r="A1" s="939" t="s">
        <v>2684</v>
      </c>
      <c r="B1" s="939"/>
      <c r="C1" s="939"/>
      <c r="D1" s="939"/>
      <c r="E1" s="939"/>
      <c r="F1" s="939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2685</v>
      </c>
    </row>
    <row r="4" spans="1:6" ht="14.25" customHeight="1">
      <c r="F4" s="17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ht="16.5" customHeight="1">
      <c r="A7" s="13" t="s">
        <v>130</v>
      </c>
      <c r="B7" s="71" t="s">
        <v>235</v>
      </c>
      <c r="C7" s="11">
        <f>'5.1短期借款'!I25</f>
        <v>0</v>
      </c>
      <c r="D7" s="11">
        <f>'5.1短期借款'!J25</f>
        <v>0</v>
      </c>
      <c r="E7" s="11" t="str">
        <f>IF(D7=C7,"",D7-C7)</f>
        <v/>
      </c>
      <c r="F7" s="59" t="str">
        <f>IF(OR(C7=0,D7=C7),"",ROUND(E7/ABS(C7),4))</f>
        <v/>
      </c>
    </row>
    <row r="8" spans="1:6" ht="16.5" customHeight="1">
      <c r="A8" s="13" t="s">
        <v>132</v>
      </c>
      <c r="B8" s="291" t="s">
        <v>133</v>
      </c>
      <c r="C8" s="11">
        <f>'5.2公允价值计量金融负债'!C27</f>
        <v>0</v>
      </c>
      <c r="D8" s="11">
        <f>'5.2公允价值计量金融负债'!D27</f>
        <v>0</v>
      </c>
      <c r="E8" s="11" t="str">
        <f t="shared" ref="E8:E27" si="0">IF(D8=C8,"",D8-C8)</f>
        <v/>
      </c>
      <c r="F8" s="59" t="str">
        <f t="shared" ref="F8:F27" si="1">IF(OR(C8=0,D8=C8),"",ROUND(E8/ABS(C8),4))</f>
        <v/>
      </c>
    </row>
    <row r="9" spans="1:6" ht="16.5" customHeight="1">
      <c r="A9" s="13" t="s">
        <v>134</v>
      </c>
      <c r="B9" s="71" t="s">
        <v>135</v>
      </c>
      <c r="C9" s="11">
        <f>'5.3衍生金融负债'!E27</f>
        <v>0</v>
      </c>
      <c r="D9" s="11">
        <f>'5.3衍生金融负债'!F27</f>
        <v>0</v>
      </c>
      <c r="E9" s="11" t="str">
        <f t="shared" si="0"/>
        <v/>
      </c>
      <c r="F9" s="59" t="str">
        <f t="shared" si="1"/>
        <v/>
      </c>
    </row>
    <row r="10" spans="1:6" ht="16.5" customHeight="1">
      <c r="A10" s="13" t="s">
        <v>136</v>
      </c>
      <c r="B10" s="291" t="s">
        <v>137</v>
      </c>
      <c r="C10" s="11">
        <f>'5.4应付票据'!I26</f>
        <v>0</v>
      </c>
      <c r="D10" s="11">
        <f>'5.4应付票据'!J26</f>
        <v>0</v>
      </c>
      <c r="E10" s="11" t="str">
        <f t="shared" si="0"/>
        <v/>
      </c>
      <c r="F10" s="59" t="str">
        <f t="shared" si="1"/>
        <v/>
      </c>
    </row>
    <row r="11" spans="1:6" ht="16.5" customHeight="1">
      <c r="A11" s="13" t="s">
        <v>138</v>
      </c>
      <c r="B11" s="291" t="s">
        <v>139</v>
      </c>
      <c r="C11" s="11">
        <f>'5.5应付账款 '!G26</f>
        <v>0</v>
      </c>
      <c r="D11" s="11">
        <f>'5.5应付账款 '!H26</f>
        <v>0</v>
      </c>
      <c r="E11" s="11"/>
      <c r="F11" s="59"/>
    </row>
    <row r="12" spans="1:6" ht="16.5" customHeight="1">
      <c r="A12" s="13" t="s">
        <v>140</v>
      </c>
      <c r="B12" s="291" t="s">
        <v>141</v>
      </c>
      <c r="C12" s="11">
        <f>'5.6预收款项'!E21</f>
        <v>0</v>
      </c>
      <c r="D12" s="11">
        <f>'5.6预收款项'!F21</f>
        <v>0</v>
      </c>
      <c r="E12" s="11" t="str">
        <f t="shared" si="0"/>
        <v/>
      </c>
      <c r="F12" s="59" t="str">
        <f t="shared" si="1"/>
        <v/>
      </c>
    </row>
    <row r="13" spans="1:6" ht="16.5" customHeight="1">
      <c r="A13" s="13" t="s">
        <v>142</v>
      </c>
      <c r="B13" s="291" t="s">
        <v>143</v>
      </c>
      <c r="C13" s="11">
        <f>'5.7应付职工薪酬'!D27</f>
        <v>0</v>
      </c>
      <c r="D13" s="11">
        <f>'5.7应付职工薪酬'!E27</f>
        <v>0</v>
      </c>
      <c r="E13" s="11" t="str">
        <f t="shared" si="0"/>
        <v/>
      </c>
      <c r="F13" s="59" t="str">
        <f t="shared" si="1"/>
        <v/>
      </c>
    </row>
    <row r="14" spans="1:6" ht="16.5" customHeight="1">
      <c r="A14" s="13" t="s">
        <v>144</v>
      </c>
      <c r="B14" s="291" t="s">
        <v>145</v>
      </c>
      <c r="C14" s="11">
        <f>'5.8应交税费'!E20</f>
        <v>0</v>
      </c>
      <c r="D14" s="11">
        <f>'5.8应交税费'!F20</f>
        <v>0</v>
      </c>
      <c r="E14" s="11" t="str">
        <f t="shared" si="0"/>
        <v/>
      </c>
      <c r="F14" s="59" t="str">
        <f t="shared" si="1"/>
        <v/>
      </c>
    </row>
    <row r="15" spans="1:6" ht="16.5" customHeight="1">
      <c r="A15" s="13" t="s">
        <v>146</v>
      </c>
      <c r="B15" s="291" t="s">
        <v>147</v>
      </c>
      <c r="C15" s="11">
        <f>'5.9其他应付款'!C23</f>
        <v>0</v>
      </c>
      <c r="D15" s="11">
        <f>'5.9其他应付款'!D23</f>
        <v>0</v>
      </c>
      <c r="E15" s="11" t="str">
        <f t="shared" si="0"/>
        <v/>
      </c>
      <c r="F15" s="59" t="str">
        <f t="shared" si="1"/>
        <v/>
      </c>
    </row>
    <row r="16" spans="1:6" ht="16.5" customHeight="1">
      <c r="A16" s="13" t="s">
        <v>148</v>
      </c>
      <c r="B16" s="291" t="s">
        <v>149</v>
      </c>
      <c r="C16" s="11">
        <f>'5.10持有待售负债'!E22</f>
        <v>0</v>
      </c>
      <c r="D16" s="11">
        <f>'5.10持有待售负债'!F22</f>
        <v>0</v>
      </c>
      <c r="E16" s="11" t="str">
        <f t="shared" si="0"/>
        <v/>
      </c>
      <c r="F16" s="59" t="str">
        <f t="shared" si="1"/>
        <v/>
      </c>
    </row>
    <row r="17" spans="1:6" ht="16.5" customHeight="1">
      <c r="A17" s="13" t="s">
        <v>150</v>
      </c>
      <c r="B17" s="291" t="s">
        <v>151</v>
      </c>
      <c r="C17" s="11">
        <f>'5.11一年内到期的非流动负债'!F20</f>
        <v>0</v>
      </c>
      <c r="D17" s="11">
        <f>'5.11一年内到期的非流动负债'!G20</f>
        <v>0</v>
      </c>
      <c r="E17" s="11" t="str">
        <f t="shared" si="0"/>
        <v/>
      </c>
      <c r="F17" s="59" t="str">
        <f t="shared" si="1"/>
        <v/>
      </c>
    </row>
    <row r="18" spans="1:6" ht="16.5" customHeight="1">
      <c r="A18" s="13" t="s">
        <v>152</v>
      </c>
      <c r="B18" s="291" t="s">
        <v>153</v>
      </c>
      <c r="C18" s="11">
        <f>'5.12其他流动负债'!E27</f>
        <v>0</v>
      </c>
      <c r="D18" s="11">
        <f>'5.12其他流动负债'!F27</f>
        <v>0</v>
      </c>
      <c r="E18" s="11" t="str">
        <f t="shared" si="0"/>
        <v/>
      </c>
      <c r="F18" s="59" t="str">
        <f t="shared" si="1"/>
        <v/>
      </c>
    </row>
    <row r="19" spans="1:6" ht="16.5" customHeight="1">
      <c r="A19" s="13"/>
      <c r="B19" s="14"/>
      <c r="C19" s="11"/>
      <c r="D19" s="11"/>
      <c r="E19" s="11" t="str">
        <f t="shared" si="0"/>
        <v/>
      </c>
      <c r="F19" s="59" t="str">
        <f t="shared" si="1"/>
        <v/>
      </c>
    </row>
    <row r="20" spans="1:6" ht="16.5" customHeight="1">
      <c r="A20" s="13"/>
      <c r="B20" s="14"/>
      <c r="C20" s="11"/>
      <c r="D20" s="11"/>
      <c r="E20" s="11" t="str">
        <f t="shared" si="0"/>
        <v/>
      </c>
      <c r="F20" s="59" t="str">
        <f t="shared" si="1"/>
        <v/>
      </c>
    </row>
    <row r="21" spans="1:6" ht="16.5" customHeight="1">
      <c r="A21" s="13"/>
      <c r="B21" s="14"/>
      <c r="C21" s="11"/>
      <c r="D21" s="11"/>
      <c r="E21" s="11" t="str">
        <f t="shared" si="0"/>
        <v/>
      </c>
      <c r="F21" s="59" t="str">
        <f t="shared" si="1"/>
        <v/>
      </c>
    </row>
    <row r="22" spans="1:6" ht="16.5" customHeight="1">
      <c r="A22" s="13"/>
      <c r="B22" s="73"/>
      <c r="C22" s="11"/>
      <c r="D22" s="11"/>
      <c r="E22" s="11" t="str">
        <f t="shared" si="0"/>
        <v/>
      </c>
      <c r="F22" s="59" t="str">
        <f t="shared" si="1"/>
        <v/>
      </c>
    </row>
    <row r="23" spans="1:6" ht="16.5" customHeight="1">
      <c r="A23" s="13"/>
      <c r="B23" s="73"/>
      <c r="C23" s="11"/>
      <c r="D23" s="11"/>
      <c r="E23" s="11" t="str">
        <f t="shared" si="0"/>
        <v/>
      </c>
      <c r="F23" s="59" t="str">
        <f t="shared" si="1"/>
        <v/>
      </c>
    </row>
    <row r="24" spans="1:6" ht="16.5" customHeight="1">
      <c r="A24" s="13"/>
      <c r="B24" s="73"/>
      <c r="C24" s="11"/>
      <c r="D24" s="11"/>
      <c r="E24" s="11" t="str">
        <f t="shared" si="0"/>
        <v/>
      </c>
      <c r="F24" s="59" t="str">
        <f t="shared" si="1"/>
        <v/>
      </c>
    </row>
    <row r="25" spans="1:6" ht="16.5" customHeight="1">
      <c r="A25" s="13"/>
      <c r="B25" s="73"/>
      <c r="C25" s="11"/>
      <c r="D25" s="11"/>
      <c r="E25" s="11" t="str">
        <f t="shared" si="0"/>
        <v/>
      </c>
      <c r="F25" s="59" t="str">
        <f t="shared" si="1"/>
        <v/>
      </c>
    </row>
    <row r="26" spans="1:6" ht="16.5" customHeight="1">
      <c r="A26" s="13"/>
      <c r="B26" s="14"/>
      <c r="C26" s="11"/>
      <c r="D26" s="11"/>
      <c r="E26" s="11" t="str">
        <f t="shared" si="0"/>
        <v/>
      </c>
      <c r="F26" s="59" t="str">
        <f t="shared" si="1"/>
        <v/>
      </c>
    </row>
    <row r="27" spans="1:6" ht="16.5" customHeight="1">
      <c r="A27" s="944" t="s">
        <v>2686</v>
      </c>
      <c r="B27" s="944"/>
      <c r="C27" s="11">
        <f>SUM(C7:C18)</f>
        <v>0</v>
      </c>
      <c r="D27" s="11">
        <f>SUM(D7:D18)</f>
        <v>0</v>
      </c>
      <c r="E27" s="11" t="str">
        <f t="shared" si="0"/>
        <v/>
      </c>
      <c r="F27" s="59" t="str">
        <f t="shared" si="1"/>
        <v/>
      </c>
    </row>
    <row r="28" spans="1:6" s="3" customFormat="1" ht="14.25" customHeight="1">
      <c r="A28" s="3" t="str">
        <f>基本情况!C65</f>
        <v>产权持有单位填表人：田仕军</v>
      </c>
      <c r="D28" s="3" t="str">
        <f>基本情况!D65</f>
        <v>评估人员：邓泽华、余颖莉、李英婕</v>
      </c>
    </row>
    <row r="29" spans="1:6" s="3" customFormat="1" ht="14.25" customHeight="1">
      <c r="A29" s="3" t="str">
        <f>基本情况!C2</f>
        <v>填表日期：2022年4月26日</v>
      </c>
    </row>
  </sheetData>
  <mergeCells count="3">
    <mergeCell ref="A1:F1"/>
    <mergeCell ref="A2:F2"/>
    <mergeCell ref="A27:B27"/>
  </mergeCells>
  <phoneticPr fontId="24" type="noConversion"/>
  <hyperlinks>
    <hyperlink ref="B7" location="'5.1短期借款'!A1" display="短期借款"/>
    <hyperlink ref="B8" location="'5.2公允价值计量金融负债'!A1" display="以公允价值计量且其变动计入当期损益金融负债"/>
    <hyperlink ref="B9" location="'5.3衍生金融负债'!A1" display="衍生金融负债"/>
    <hyperlink ref="B10" location="'5.4应付票据'!A1" display="应付票据"/>
    <hyperlink ref="B12" location="'5.6预收款项'!A1" display="预收款项"/>
    <hyperlink ref="B13" location="'5.7应付职工薪酬'!A1" display="应付职工薪酬"/>
    <hyperlink ref="F3" location="基本情况!A1" display="表5"/>
    <hyperlink ref="B14" location="'5.8应交税费'!A1" display="应交税费"/>
    <hyperlink ref="B15" location="'5.9其他应付款'!A1" display="其他应付款"/>
    <hyperlink ref="B16" location="'5.10持有待售负债'!A1" display="持有待售负债"/>
    <hyperlink ref="B17" location="'5.11一年内到期的非流动负债'!A1" display="一年内到期的非流动负债"/>
    <hyperlink ref="B18" location="'5.12其他流动负债'!A1" display="其他流动负债"/>
    <hyperlink ref="B11" location="'5.5应付账款 '!A1" display="应付账款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M28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207" customWidth="1"/>
    <col min="2" max="2" width="18.5" style="208" customWidth="1"/>
    <col min="3" max="3" width="8" style="208" customWidth="1"/>
    <col min="4" max="4" width="8.125" style="208" customWidth="1"/>
    <col min="5" max="5" width="7" style="208" customWidth="1"/>
    <col min="6" max="6" width="8.125" style="208" customWidth="1"/>
    <col min="7" max="7" width="7.25" style="208" customWidth="1"/>
    <col min="8" max="8" width="12.875" style="208" customWidth="1"/>
    <col min="9" max="9" width="12.375" style="208" customWidth="1"/>
    <col min="10" max="11" width="11.875" style="208" customWidth="1"/>
    <col min="12" max="12" width="11.125" style="208" customWidth="1"/>
    <col min="13" max="13" width="6.625" style="208" customWidth="1"/>
    <col min="14" max="16384" width="9" style="208"/>
  </cols>
  <sheetData>
    <row r="1" spans="1:13" ht="30" customHeight="1">
      <c r="A1" s="1002" t="s">
        <v>2687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</row>
    <row r="2" spans="1:13" ht="14.25" customHeight="1">
      <c r="A2" s="1003" t="str">
        <f>基本情况!C1</f>
        <v>评估基准日：2022年4月26日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</row>
    <row r="3" spans="1:13" ht="14.25" customHeight="1">
      <c r="M3" s="16" t="s">
        <v>2688</v>
      </c>
    </row>
    <row r="4" spans="1:13" ht="14.25" customHeight="1">
      <c r="M4" s="218"/>
    </row>
    <row r="5" spans="1:13" ht="14.25" customHeight="1">
      <c r="A5" s="96" t="str">
        <f>基本情况!B2</f>
        <v>产权持有单位：瓮福（集团）有限责任公司</v>
      </c>
      <c r="M5" s="218" t="s">
        <v>287</v>
      </c>
    </row>
    <row r="6" spans="1:13" s="207" customFormat="1" ht="16.5" customHeight="1">
      <c r="A6" s="209" t="s">
        <v>288</v>
      </c>
      <c r="B6" s="209" t="s">
        <v>2689</v>
      </c>
      <c r="C6" s="209" t="s">
        <v>350</v>
      </c>
      <c r="D6" s="209" t="s">
        <v>2690</v>
      </c>
      <c r="E6" s="276" t="s">
        <v>2691</v>
      </c>
      <c r="F6" s="277" t="s">
        <v>291</v>
      </c>
      <c r="G6" s="277" t="s">
        <v>2692</v>
      </c>
      <c r="H6" s="278" t="s">
        <v>2693</v>
      </c>
      <c r="I6" s="209" t="s">
        <v>294</v>
      </c>
      <c r="J6" s="209" t="s">
        <v>295</v>
      </c>
      <c r="K6" s="6" t="s">
        <v>252</v>
      </c>
      <c r="L6" s="6" t="s">
        <v>253</v>
      </c>
      <c r="M6" s="209" t="s">
        <v>298</v>
      </c>
    </row>
    <row r="7" spans="1:13" ht="16.5" customHeight="1">
      <c r="A7" s="216" t="s">
        <v>275</v>
      </c>
      <c r="B7" s="279"/>
      <c r="C7" s="280"/>
      <c r="D7" s="280"/>
      <c r="E7" s="281"/>
      <c r="F7" s="280"/>
      <c r="G7" s="281"/>
      <c r="H7" s="281"/>
      <c r="I7" s="281"/>
      <c r="J7" s="55"/>
      <c r="K7" s="11" t="str">
        <f>IF(J7=I7,"",J7-I7)</f>
        <v/>
      </c>
      <c r="L7" s="59" t="str">
        <f>IF(OR(I7=0,J7=I7),"",ROUND(K7/ABS(I7),4))</f>
        <v/>
      </c>
      <c r="M7" s="288"/>
    </row>
    <row r="8" spans="1:13" ht="16.5" customHeight="1">
      <c r="A8" s="216"/>
      <c r="B8" s="279"/>
      <c r="C8" s="280"/>
      <c r="D8" s="280"/>
      <c r="E8" s="281"/>
      <c r="F8" s="280"/>
      <c r="G8" s="281"/>
      <c r="H8" s="281"/>
      <c r="I8" s="281"/>
      <c r="J8" s="55"/>
      <c r="K8" s="11" t="str">
        <f t="shared" ref="K8:K25" si="0">IF(J8=I8,"",J8-I8)</f>
        <v/>
      </c>
      <c r="L8" s="59" t="str">
        <f t="shared" ref="L8:L25" si="1">IF(OR(I8=0,J8=I8),"",ROUND(K8/ABS(I8),4))</f>
        <v/>
      </c>
      <c r="M8" s="288"/>
    </row>
    <row r="9" spans="1:13" ht="16.5" customHeight="1">
      <c r="A9" s="216"/>
      <c r="B9" s="279"/>
      <c r="C9" s="280"/>
      <c r="D9" s="280"/>
      <c r="E9" s="281"/>
      <c r="F9" s="280"/>
      <c r="G9" s="281"/>
      <c r="H9" s="281"/>
      <c r="I9" s="281"/>
      <c r="J9" s="55"/>
      <c r="K9" s="11" t="str">
        <f t="shared" si="0"/>
        <v/>
      </c>
      <c r="L9" s="59" t="str">
        <f t="shared" si="1"/>
        <v/>
      </c>
      <c r="M9" s="289"/>
    </row>
    <row r="10" spans="1:13" ht="16.5" customHeight="1">
      <c r="A10" s="216"/>
      <c r="B10" s="279"/>
      <c r="C10" s="280"/>
      <c r="D10" s="280"/>
      <c r="E10" s="281"/>
      <c r="F10" s="280"/>
      <c r="G10" s="281"/>
      <c r="H10" s="281"/>
      <c r="I10" s="281"/>
      <c r="J10" s="55"/>
      <c r="K10" s="11" t="str">
        <f t="shared" si="0"/>
        <v/>
      </c>
      <c r="L10" s="59" t="str">
        <f t="shared" si="1"/>
        <v/>
      </c>
      <c r="M10" s="289"/>
    </row>
    <row r="11" spans="1:13" ht="16.5" customHeight="1">
      <c r="A11" s="216"/>
      <c r="B11" s="282"/>
      <c r="C11" s="280"/>
      <c r="D11" s="280"/>
      <c r="E11" s="281"/>
      <c r="F11" s="280"/>
      <c r="G11" s="281"/>
      <c r="H11" s="281"/>
      <c r="I11" s="281"/>
      <c r="J11" s="55"/>
      <c r="K11" s="11" t="str">
        <f t="shared" si="0"/>
        <v/>
      </c>
      <c r="L11" s="59" t="str">
        <f t="shared" si="1"/>
        <v/>
      </c>
      <c r="M11" s="289"/>
    </row>
    <row r="12" spans="1:13" ht="16.5" customHeight="1">
      <c r="A12" s="216"/>
      <c r="B12" s="279"/>
      <c r="C12" s="280"/>
      <c r="D12" s="280"/>
      <c r="E12" s="281"/>
      <c r="F12" s="280"/>
      <c r="G12" s="281"/>
      <c r="H12" s="281"/>
      <c r="I12" s="281"/>
      <c r="J12" s="55"/>
      <c r="K12" s="11" t="str">
        <f t="shared" si="0"/>
        <v/>
      </c>
      <c r="L12" s="59" t="str">
        <f t="shared" si="1"/>
        <v/>
      </c>
      <c r="M12" s="289"/>
    </row>
    <row r="13" spans="1:13" ht="16.5" customHeight="1">
      <c r="A13" s="216"/>
      <c r="B13" s="279"/>
      <c r="C13" s="280"/>
      <c r="D13" s="280"/>
      <c r="E13" s="281"/>
      <c r="F13" s="280"/>
      <c r="G13" s="281"/>
      <c r="H13" s="281"/>
      <c r="I13" s="281"/>
      <c r="J13" s="55"/>
      <c r="K13" s="11" t="str">
        <f t="shared" si="0"/>
        <v/>
      </c>
      <c r="L13" s="59" t="str">
        <f t="shared" si="1"/>
        <v/>
      </c>
      <c r="M13" s="289"/>
    </row>
    <row r="14" spans="1:13" ht="16.5" customHeight="1">
      <c r="A14" s="216"/>
      <c r="B14" s="283"/>
      <c r="C14" s="284"/>
      <c r="D14" s="285"/>
      <c r="E14" s="285"/>
      <c r="F14" s="97"/>
      <c r="G14" s="286"/>
      <c r="H14" s="286"/>
      <c r="I14" s="290"/>
      <c r="J14" s="55"/>
      <c r="K14" s="11" t="str">
        <f t="shared" si="0"/>
        <v/>
      </c>
      <c r="L14" s="59" t="str">
        <f t="shared" si="1"/>
        <v/>
      </c>
      <c r="M14" s="289"/>
    </row>
    <row r="15" spans="1:13" ht="16.5" customHeight="1">
      <c r="A15" s="216"/>
      <c r="B15" s="283"/>
      <c r="C15" s="284"/>
      <c r="D15" s="285"/>
      <c r="E15" s="285"/>
      <c r="F15" s="97"/>
      <c r="G15" s="286"/>
      <c r="H15" s="286"/>
      <c r="I15" s="290"/>
      <c r="J15" s="55"/>
      <c r="K15" s="11" t="str">
        <f t="shared" si="0"/>
        <v/>
      </c>
      <c r="L15" s="59" t="str">
        <f t="shared" si="1"/>
        <v/>
      </c>
      <c r="M15" s="289"/>
    </row>
    <row r="16" spans="1:13" ht="16.5" customHeight="1">
      <c r="A16" s="216"/>
      <c r="B16" s="283"/>
      <c r="C16" s="284"/>
      <c r="D16" s="285"/>
      <c r="E16" s="285"/>
      <c r="F16" s="97"/>
      <c r="G16" s="286"/>
      <c r="H16" s="286"/>
      <c r="I16" s="290"/>
      <c r="J16" s="55"/>
      <c r="K16" s="11" t="str">
        <f t="shared" si="0"/>
        <v/>
      </c>
      <c r="L16" s="59" t="str">
        <f t="shared" si="1"/>
        <v/>
      </c>
      <c r="M16" s="289"/>
    </row>
    <row r="17" spans="1:13" ht="16.5" customHeight="1">
      <c r="A17" s="216"/>
      <c r="B17" s="283"/>
      <c r="C17" s="284"/>
      <c r="D17" s="285"/>
      <c r="E17" s="285"/>
      <c r="F17" s="97"/>
      <c r="G17" s="286"/>
      <c r="H17" s="286"/>
      <c r="I17" s="290"/>
      <c r="J17" s="55"/>
      <c r="K17" s="11" t="str">
        <f t="shared" si="0"/>
        <v/>
      </c>
      <c r="L17" s="59" t="str">
        <f t="shared" si="1"/>
        <v/>
      </c>
      <c r="M17" s="289"/>
    </row>
    <row r="18" spans="1:13" ht="16.5" customHeight="1">
      <c r="A18" s="216"/>
      <c r="B18" s="217"/>
      <c r="C18" s="97"/>
      <c r="D18" s="287"/>
      <c r="E18" s="285"/>
      <c r="F18" s="285"/>
      <c r="G18" s="213"/>
      <c r="H18" s="213"/>
      <c r="I18" s="55"/>
      <c r="J18" s="55"/>
      <c r="K18" s="11" t="str">
        <f t="shared" si="0"/>
        <v/>
      </c>
      <c r="L18" s="59" t="str">
        <f t="shared" si="1"/>
        <v/>
      </c>
      <c r="M18" s="219"/>
    </row>
    <row r="19" spans="1:13" ht="16.5" customHeight="1">
      <c r="A19" s="216"/>
      <c r="B19" s="217"/>
      <c r="C19" s="97"/>
      <c r="D19" s="287"/>
      <c r="E19" s="285"/>
      <c r="F19" s="285"/>
      <c r="G19" s="213"/>
      <c r="H19" s="213"/>
      <c r="I19" s="55"/>
      <c r="J19" s="55"/>
      <c r="K19" s="11" t="str">
        <f t="shared" si="0"/>
        <v/>
      </c>
      <c r="L19" s="59" t="str">
        <f t="shared" si="1"/>
        <v/>
      </c>
      <c r="M19" s="219"/>
    </row>
    <row r="20" spans="1:13" ht="16.5" customHeight="1">
      <c r="A20" s="216"/>
      <c r="B20" s="217"/>
      <c r="C20" s="97"/>
      <c r="D20" s="287"/>
      <c r="E20" s="285"/>
      <c r="F20" s="285"/>
      <c r="G20" s="213"/>
      <c r="H20" s="213"/>
      <c r="I20" s="55"/>
      <c r="J20" s="55"/>
      <c r="K20" s="11" t="str">
        <f t="shared" si="0"/>
        <v/>
      </c>
      <c r="L20" s="59" t="str">
        <f t="shared" si="1"/>
        <v/>
      </c>
      <c r="M20" s="219"/>
    </row>
    <row r="21" spans="1:13" ht="16.5" customHeight="1">
      <c r="A21" s="216"/>
      <c r="B21" s="217"/>
      <c r="C21" s="97"/>
      <c r="D21" s="287"/>
      <c r="E21" s="285"/>
      <c r="F21" s="285"/>
      <c r="G21" s="213"/>
      <c r="H21" s="213"/>
      <c r="I21" s="55"/>
      <c r="J21" s="55"/>
      <c r="K21" s="11" t="str">
        <f t="shared" si="0"/>
        <v/>
      </c>
      <c r="L21" s="59" t="str">
        <f t="shared" si="1"/>
        <v/>
      </c>
      <c r="M21" s="219"/>
    </row>
    <row r="22" spans="1:13" ht="16.5" customHeight="1">
      <c r="A22" s="216"/>
      <c r="B22" s="217"/>
      <c r="C22" s="97"/>
      <c r="D22" s="287"/>
      <c r="E22" s="285"/>
      <c r="F22" s="285"/>
      <c r="G22" s="213"/>
      <c r="H22" s="213"/>
      <c r="I22" s="55"/>
      <c r="J22" s="55"/>
      <c r="K22" s="11" t="str">
        <f t="shared" si="0"/>
        <v/>
      </c>
      <c r="L22" s="59" t="str">
        <f t="shared" si="1"/>
        <v/>
      </c>
      <c r="M22" s="219"/>
    </row>
    <row r="23" spans="1:13" ht="16.5" customHeight="1">
      <c r="A23" s="216"/>
      <c r="B23" s="217"/>
      <c r="C23" s="97"/>
      <c r="D23" s="287"/>
      <c r="E23" s="285"/>
      <c r="F23" s="285"/>
      <c r="G23" s="213"/>
      <c r="H23" s="213"/>
      <c r="I23" s="55"/>
      <c r="J23" s="55"/>
      <c r="K23" s="11" t="str">
        <f t="shared" si="0"/>
        <v/>
      </c>
      <c r="L23" s="59" t="str">
        <f t="shared" si="1"/>
        <v/>
      </c>
      <c r="M23" s="219"/>
    </row>
    <row r="24" spans="1:13" ht="16.5" customHeight="1">
      <c r="A24" s="216"/>
      <c r="B24" s="217"/>
      <c r="C24" s="97"/>
      <c r="D24" s="287"/>
      <c r="E24" s="285"/>
      <c r="F24" s="285"/>
      <c r="G24" s="213"/>
      <c r="H24" s="213"/>
      <c r="I24" s="55"/>
      <c r="J24" s="55"/>
      <c r="K24" s="11" t="str">
        <f t="shared" si="0"/>
        <v/>
      </c>
      <c r="L24" s="59" t="str">
        <f t="shared" si="1"/>
        <v/>
      </c>
      <c r="M24" s="219"/>
    </row>
    <row r="25" spans="1:13" ht="16.5" customHeight="1">
      <c r="A25" s="1094" t="s">
        <v>299</v>
      </c>
      <c r="B25" s="1094"/>
      <c r="C25" s="209"/>
      <c r="D25" s="209"/>
      <c r="E25" s="209"/>
      <c r="F25" s="209"/>
      <c r="G25" s="213"/>
      <c r="H25" s="213"/>
      <c r="I25" s="55">
        <f>SUM(I7:I24)</f>
        <v>0</v>
      </c>
      <c r="J25" s="55">
        <f>SUM(J7:J24)</f>
        <v>0</v>
      </c>
      <c r="K25" s="11" t="str">
        <f t="shared" si="0"/>
        <v/>
      </c>
      <c r="L25" s="59" t="str">
        <f t="shared" si="1"/>
        <v/>
      </c>
      <c r="M25" s="219"/>
    </row>
    <row r="26" spans="1:13" s="96" customFormat="1" ht="14.25" customHeight="1">
      <c r="A26" s="96" t="str">
        <f>基本情况!C66</f>
        <v>产权持有单位填表人：田仕军</v>
      </c>
      <c r="I26" s="96" t="str">
        <f>基本情况!D66</f>
        <v>评估人员：邓泽华、余颖莉、李英婕</v>
      </c>
    </row>
    <row r="27" spans="1:13" s="96" customFormat="1" ht="14.25" customHeight="1">
      <c r="A27" s="96" t="str">
        <f>基本情况!C2</f>
        <v>填表日期：2022年4月26日</v>
      </c>
    </row>
    <row r="28" spans="1:13" ht="12.75"/>
  </sheetData>
  <mergeCells count="3">
    <mergeCell ref="A1:M1"/>
    <mergeCell ref="A2:M2"/>
    <mergeCell ref="A25:B25"/>
  </mergeCells>
  <phoneticPr fontId="24" type="noConversion"/>
  <hyperlinks>
    <hyperlink ref="M3" location="基本情况!A1" display="表5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F29"/>
  <sheetViews>
    <sheetView view="pageBreakPreview" zoomScaleNormal="100" zoomScaleSheetLayoutView="100" workbookViewId="0">
      <pane xSplit="2" ySplit="6" topLeftCell="C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39.125" style="4" customWidth="1"/>
    <col min="3" max="3" width="20.875" style="4" customWidth="1"/>
    <col min="4" max="4" width="19.875" style="4" customWidth="1"/>
    <col min="5" max="5" width="23.625" style="4" customWidth="1"/>
    <col min="6" max="6" width="19.375" style="4" customWidth="1"/>
    <col min="7" max="16384" width="9" style="4"/>
  </cols>
  <sheetData>
    <row r="1" spans="1:6" ht="30" customHeight="1">
      <c r="A1" s="950" t="s">
        <v>2694</v>
      </c>
      <c r="B1" s="950"/>
      <c r="C1" s="950"/>
      <c r="D1" s="950"/>
      <c r="E1" s="950"/>
      <c r="F1" s="950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2695</v>
      </c>
    </row>
    <row r="4" spans="1:6" ht="14.25" customHeight="1">
      <c r="F4" s="70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ht="16.5" customHeight="1">
      <c r="A7" s="13" t="s">
        <v>2696</v>
      </c>
      <c r="B7" s="275" t="s">
        <v>2697</v>
      </c>
      <c r="C7" s="11">
        <f>'5.2.1公允计量负债-股票'!G27</f>
        <v>0</v>
      </c>
      <c r="D7" s="11">
        <f>'5.2.1公允计量负债-股票'!I27</f>
        <v>0</v>
      </c>
      <c r="E7" s="11" t="str">
        <f t="shared" ref="E7" si="0">IF(D7=C7,"",D7-C7)</f>
        <v/>
      </c>
      <c r="F7" s="59" t="str">
        <f t="shared" ref="F7" si="1">IF(OR(C7=0,D7=C7),"",ROUND(E7/ABS(C7),4))</f>
        <v/>
      </c>
    </row>
    <row r="8" spans="1:6" ht="16.5" customHeight="1">
      <c r="A8" s="13" t="s">
        <v>2698</v>
      </c>
      <c r="B8" s="275" t="s">
        <v>2699</v>
      </c>
      <c r="C8" s="11">
        <f>'5.2.2公允计量负债-债券 '!H27</f>
        <v>0</v>
      </c>
      <c r="D8" s="11">
        <f>'5.2.2公允计量负债-债券 '!I27</f>
        <v>0</v>
      </c>
      <c r="E8" s="11" t="str">
        <f t="shared" ref="E8:E27" si="2">IF(D8=C8,"",D8-C8)</f>
        <v/>
      </c>
      <c r="F8" s="59" t="str">
        <f t="shared" ref="F8:F27" si="3">IF(OR(C8=0,D8=C8),"",ROUND(E8/ABS(C8),4))</f>
        <v/>
      </c>
    </row>
    <row r="9" spans="1:6" ht="16.5" customHeight="1">
      <c r="A9" s="13" t="s">
        <v>2700</v>
      </c>
      <c r="B9" s="275" t="s">
        <v>2701</v>
      </c>
      <c r="C9" s="11">
        <f>'5.2.3公允计量负债-其他 '!G27</f>
        <v>0</v>
      </c>
      <c r="D9" s="11">
        <f>'5.2.3公允计量负债-其他 '!I27</f>
        <v>0</v>
      </c>
      <c r="E9" s="11" t="str">
        <f t="shared" si="2"/>
        <v/>
      </c>
      <c r="F9" s="59" t="str">
        <f t="shared" si="3"/>
        <v/>
      </c>
    </row>
    <row r="10" spans="1:6" ht="16.5" customHeight="1">
      <c r="A10" s="13"/>
      <c r="B10" s="74"/>
      <c r="C10" s="11"/>
      <c r="D10" s="11"/>
      <c r="E10" s="11" t="str">
        <f t="shared" si="2"/>
        <v/>
      </c>
      <c r="F10" s="59" t="str">
        <f t="shared" si="3"/>
        <v/>
      </c>
    </row>
    <row r="11" spans="1:6" ht="16.5" customHeight="1">
      <c r="A11" s="13"/>
      <c r="B11" s="74"/>
      <c r="C11" s="11"/>
      <c r="D11" s="11"/>
      <c r="E11" s="11" t="str">
        <f t="shared" si="2"/>
        <v/>
      </c>
      <c r="F11" s="59" t="str">
        <f t="shared" si="3"/>
        <v/>
      </c>
    </row>
    <row r="12" spans="1:6" ht="16.5" customHeight="1">
      <c r="A12" s="13"/>
      <c r="B12" s="74"/>
      <c r="C12" s="11"/>
      <c r="D12" s="11"/>
      <c r="E12" s="11" t="str">
        <f t="shared" si="2"/>
        <v/>
      </c>
      <c r="F12" s="59" t="str">
        <f t="shared" si="3"/>
        <v/>
      </c>
    </row>
    <row r="13" spans="1:6" ht="16.5" customHeight="1">
      <c r="A13" s="13"/>
      <c r="B13" s="74"/>
      <c r="C13" s="11"/>
      <c r="D13" s="11"/>
      <c r="E13" s="11" t="str">
        <f t="shared" si="2"/>
        <v/>
      </c>
      <c r="F13" s="59" t="str">
        <f t="shared" si="3"/>
        <v/>
      </c>
    </row>
    <row r="14" spans="1:6" ht="16.5" customHeight="1">
      <c r="A14" s="13"/>
      <c r="B14" s="74"/>
      <c r="C14" s="11"/>
      <c r="D14" s="11"/>
      <c r="E14" s="11" t="str">
        <f t="shared" si="2"/>
        <v/>
      </c>
      <c r="F14" s="59" t="str">
        <f t="shared" si="3"/>
        <v/>
      </c>
    </row>
    <row r="15" spans="1:6" ht="16.5" customHeight="1">
      <c r="A15" s="13"/>
      <c r="B15" s="74"/>
      <c r="C15" s="11"/>
      <c r="D15" s="11"/>
      <c r="E15" s="11" t="str">
        <f t="shared" si="2"/>
        <v/>
      </c>
      <c r="F15" s="59" t="str">
        <f t="shared" si="3"/>
        <v/>
      </c>
    </row>
    <row r="16" spans="1:6" ht="16.5" customHeight="1">
      <c r="A16" s="13"/>
      <c r="B16" s="14"/>
      <c r="C16" s="11"/>
      <c r="D16" s="11"/>
      <c r="E16" s="11" t="str">
        <f t="shared" si="2"/>
        <v/>
      </c>
      <c r="F16" s="59" t="str">
        <f t="shared" si="3"/>
        <v/>
      </c>
    </row>
    <row r="17" spans="1:6" ht="16.5" customHeight="1">
      <c r="A17" s="13"/>
      <c r="B17" s="14"/>
      <c r="C17" s="11"/>
      <c r="D17" s="11"/>
      <c r="E17" s="11" t="str">
        <f t="shared" si="2"/>
        <v/>
      </c>
      <c r="F17" s="59" t="str">
        <f t="shared" si="3"/>
        <v/>
      </c>
    </row>
    <row r="18" spans="1:6" ht="16.5" customHeight="1">
      <c r="A18" s="13"/>
      <c r="B18" s="14"/>
      <c r="C18" s="11"/>
      <c r="D18" s="11"/>
      <c r="E18" s="11" t="str">
        <f t="shared" si="2"/>
        <v/>
      </c>
      <c r="F18" s="59" t="str">
        <f t="shared" si="3"/>
        <v/>
      </c>
    </row>
    <row r="19" spans="1:6" ht="16.5" customHeight="1">
      <c r="A19" s="13"/>
      <c r="B19" s="14"/>
      <c r="C19" s="11"/>
      <c r="D19" s="11"/>
      <c r="E19" s="11" t="str">
        <f t="shared" si="2"/>
        <v/>
      </c>
      <c r="F19" s="59" t="str">
        <f t="shared" si="3"/>
        <v/>
      </c>
    </row>
    <row r="20" spans="1:6" ht="16.5" customHeight="1">
      <c r="A20" s="13"/>
      <c r="B20" s="14"/>
      <c r="C20" s="11"/>
      <c r="D20" s="11"/>
      <c r="E20" s="11" t="str">
        <f t="shared" si="2"/>
        <v/>
      </c>
      <c r="F20" s="59" t="str">
        <f t="shared" si="3"/>
        <v/>
      </c>
    </row>
    <row r="21" spans="1:6" ht="16.5" customHeight="1">
      <c r="A21" s="13"/>
      <c r="B21" s="14"/>
      <c r="C21" s="11"/>
      <c r="D21" s="11"/>
      <c r="E21" s="11" t="str">
        <f t="shared" si="2"/>
        <v/>
      </c>
      <c r="F21" s="59" t="str">
        <f t="shared" si="3"/>
        <v/>
      </c>
    </row>
    <row r="22" spans="1:6" ht="16.5" customHeight="1">
      <c r="A22" s="13"/>
      <c r="B22" s="14"/>
      <c r="C22" s="11"/>
      <c r="D22" s="11"/>
      <c r="E22" s="11" t="str">
        <f t="shared" si="2"/>
        <v/>
      </c>
      <c r="F22" s="59" t="str">
        <f t="shared" si="3"/>
        <v/>
      </c>
    </row>
    <row r="23" spans="1:6" ht="16.5" customHeight="1">
      <c r="A23" s="13"/>
      <c r="B23" s="14"/>
      <c r="C23" s="11"/>
      <c r="D23" s="11"/>
      <c r="E23" s="11" t="str">
        <f t="shared" si="2"/>
        <v/>
      </c>
      <c r="F23" s="59" t="str">
        <f t="shared" si="3"/>
        <v/>
      </c>
    </row>
    <row r="24" spans="1:6" ht="16.5" customHeight="1">
      <c r="A24" s="13"/>
      <c r="B24" s="14"/>
      <c r="C24" s="11"/>
      <c r="D24" s="11"/>
      <c r="E24" s="11" t="str">
        <f t="shared" si="2"/>
        <v/>
      </c>
      <c r="F24" s="59" t="str">
        <f t="shared" si="3"/>
        <v/>
      </c>
    </row>
    <row r="25" spans="1:6" ht="16.5" customHeight="1">
      <c r="A25" s="13"/>
      <c r="B25" s="14"/>
      <c r="C25" s="11"/>
      <c r="D25" s="11"/>
      <c r="E25" s="11" t="str">
        <f t="shared" si="2"/>
        <v/>
      </c>
      <c r="F25" s="59" t="str">
        <f t="shared" si="3"/>
        <v/>
      </c>
    </row>
    <row r="26" spans="1:6" ht="16.5" customHeight="1">
      <c r="A26" s="13"/>
      <c r="B26" s="14"/>
      <c r="C26" s="11"/>
      <c r="D26" s="11"/>
      <c r="E26" s="11" t="str">
        <f t="shared" si="2"/>
        <v/>
      </c>
      <c r="F26" s="59" t="str">
        <f t="shared" si="3"/>
        <v/>
      </c>
    </row>
    <row r="27" spans="1:6" ht="16.5" customHeight="1">
      <c r="A27" s="944" t="s">
        <v>255</v>
      </c>
      <c r="B27" s="944"/>
      <c r="C27" s="11">
        <f>SUM(C7:C26)</f>
        <v>0</v>
      </c>
      <c r="D27" s="11">
        <f>SUM(D7:D26)</f>
        <v>0</v>
      </c>
      <c r="E27" s="11" t="str">
        <f t="shared" si="2"/>
        <v/>
      </c>
      <c r="F27" s="59" t="str">
        <f t="shared" si="3"/>
        <v/>
      </c>
    </row>
    <row r="28" spans="1:6" ht="14.25" customHeight="1">
      <c r="A28" s="3" t="str">
        <f>基本情况!C12</f>
        <v>产权持有单位填表人：何治强</v>
      </c>
      <c r="D28" s="4" t="str">
        <f>基本情况!D12</f>
        <v>评估人员：邓泽华、余颖莉、李英婕</v>
      </c>
    </row>
    <row r="29" spans="1:6" ht="14.25" customHeight="1">
      <c r="A29" s="3" t="str">
        <f>基本情况!C2</f>
        <v>填表日期：2022年4月26日</v>
      </c>
    </row>
  </sheetData>
  <mergeCells count="3">
    <mergeCell ref="A1:F1"/>
    <mergeCell ref="A2:F2"/>
    <mergeCell ref="A27:B27"/>
  </mergeCells>
  <phoneticPr fontId="24" type="noConversion"/>
  <hyperlinks>
    <hyperlink ref="F3" location="基本情况!A1" display="表5-2"/>
    <hyperlink ref="B7" location="'5.2.1公允计量负债-股票'!A1" display="公允计量且其变动计入当期损益金融负债—股票"/>
    <hyperlink ref="B8" location="'5.2.2公允计量负债-债券 '!A1" display="公允计量且其变动计入当期损益金融负债—债券"/>
    <hyperlink ref="B9" location="'5.2.3公允计量负债-其他 '!A1" display="公允计量且其变动计入当期损益金融负债—其他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L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2.125" style="4" customWidth="1"/>
    <col min="3" max="3" width="10.125" style="4" customWidth="1"/>
    <col min="4" max="4" width="8.625" style="269" customWidth="1"/>
    <col min="5" max="6" width="10" style="4" customWidth="1"/>
    <col min="7" max="7" width="9.375" style="4" customWidth="1"/>
    <col min="8" max="8" width="12" style="4" customWidth="1"/>
    <col min="9" max="9" width="16.625" style="4" customWidth="1"/>
    <col min="10" max="10" width="12.625" style="4" customWidth="1"/>
    <col min="11" max="11" width="9.5" style="4" customWidth="1"/>
    <col min="12" max="12" width="7.5" style="4" customWidth="1"/>
    <col min="13" max="16384" width="9" style="4"/>
  </cols>
  <sheetData>
    <row r="1" spans="1:12" ht="30" customHeight="1">
      <c r="A1" s="950" t="s">
        <v>2702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2703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6" t="s">
        <v>219</v>
      </c>
      <c r="B6" s="6" t="s">
        <v>314</v>
      </c>
      <c r="C6" s="6" t="s">
        <v>315</v>
      </c>
      <c r="D6" s="270" t="s">
        <v>316</v>
      </c>
      <c r="E6" s="6" t="s">
        <v>317</v>
      </c>
      <c r="F6" s="6" t="s">
        <v>318</v>
      </c>
      <c r="G6" s="6" t="s">
        <v>250</v>
      </c>
      <c r="H6" s="260" t="s">
        <v>319</v>
      </c>
      <c r="I6" s="6" t="s">
        <v>251</v>
      </c>
      <c r="J6" s="6" t="s">
        <v>252</v>
      </c>
      <c r="K6" s="6" t="s">
        <v>253</v>
      </c>
      <c r="L6" s="6" t="s">
        <v>258</v>
      </c>
    </row>
    <row r="7" spans="1:12" ht="16.5" customHeight="1">
      <c r="A7" s="13" t="s">
        <v>275</v>
      </c>
      <c r="B7" s="14"/>
      <c r="C7" s="14"/>
      <c r="D7" s="271"/>
      <c r="E7" s="14"/>
      <c r="F7" s="272"/>
      <c r="G7" s="272"/>
      <c r="H7" s="272"/>
      <c r="I7" s="274"/>
      <c r="J7" s="274" t="str">
        <f>IF(I7=G7,"",I7-G7)</f>
        <v/>
      </c>
      <c r="K7" s="266" t="str">
        <f>IF(OR(G7=0,I7=G7),"",ROUND(J7/ABS(G7),4))</f>
        <v/>
      </c>
      <c r="L7" s="273"/>
    </row>
    <row r="8" spans="1:12" ht="16.5" customHeight="1">
      <c r="A8" s="13"/>
      <c r="B8" s="14"/>
      <c r="C8" s="14"/>
      <c r="D8" s="271"/>
      <c r="E8" s="14"/>
      <c r="F8" s="272"/>
      <c r="G8" s="272"/>
      <c r="H8" s="272"/>
      <c r="I8" s="274"/>
      <c r="J8" s="274" t="str">
        <f t="shared" ref="J8:J27" si="0">IF(I8=G8,"",I8-G8)</f>
        <v/>
      </c>
      <c r="K8" s="266" t="str">
        <f t="shared" ref="K8:K27" si="1">IF(OR(G8=0,I8=G8),"",ROUND(J8/ABS(G8),4))</f>
        <v/>
      </c>
      <c r="L8" s="273"/>
    </row>
    <row r="9" spans="1:12" ht="16.5" customHeight="1">
      <c r="A9" s="13"/>
      <c r="B9" s="14"/>
      <c r="C9" s="14"/>
      <c r="D9" s="271"/>
      <c r="E9" s="14"/>
      <c r="F9" s="272"/>
      <c r="G9" s="272"/>
      <c r="H9" s="273"/>
      <c r="I9" s="11"/>
      <c r="J9" s="274" t="str">
        <f t="shared" si="0"/>
        <v/>
      </c>
      <c r="K9" s="266" t="str">
        <f t="shared" si="1"/>
        <v/>
      </c>
      <c r="L9" s="273"/>
    </row>
    <row r="10" spans="1:12" ht="16.5" customHeight="1">
      <c r="A10" s="13"/>
      <c r="B10" s="14"/>
      <c r="C10" s="14"/>
      <c r="D10" s="271"/>
      <c r="E10" s="14"/>
      <c r="F10" s="272"/>
      <c r="G10" s="272"/>
      <c r="H10" s="273"/>
      <c r="I10" s="11"/>
      <c r="J10" s="274" t="str">
        <f t="shared" si="0"/>
        <v/>
      </c>
      <c r="K10" s="266" t="str">
        <f t="shared" si="1"/>
        <v/>
      </c>
      <c r="L10" s="273"/>
    </row>
    <row r="11" spans="1:12" ht="16.5" customHeight="1">
      <c r="A11" s="13"/>
      <c r="B11" s="14"/>
      <c r="C11" s="14"/>
      <c r="D11" s="271"/>
      <c r="E11" s="14"/>
      <c r="F11" s="272"/>
      <c r="G11" s="272"/>
      <c r="H11" s="273"/>
      <c r="I11" s="11"/>
      <c r="J11" s="274" t="str">
        <f t="shared" si="0"/>
        <v/>
      </c>
      <c r="K11" s="266" t="str">
        <f t="shared" si="1"/>
        <v/>
      </c>
      <c r="L11" s="273"/>
    </row>
    <row r="12" spans="1:12" ht="16.5" customHeight="1">
      <c r="A12" s="13"/>
      <c r="B12" s="14"/>
      <c r="C12" s="14"/>
      <c r="D12" s="271"/>
      <c r="E12" s="14"/>
      <c r="F12" s="272"/>
      <c r="G12" s="272"/>
      <c r="H12" s="273"/>
      <c r="I12" s="11"/>
      <c r="J12" s="274" t="str">
        <f t="shared" si="0"/>
        <v/>
      </c>
      <c r="K12" s="266" t="str">
        <f t="shared" si="1"/>
        <v/>
      </c>
      <c r="L12" s="273"/>
    </row>
    <row r="13" spans="1:12" ht="16.5" customHeight="1">
      <c r="A13" s="13"/>
      <c r="B13" s="14"/>
      <c r="C13" s="14"/>
      <c r="D13" s="271"/>
      <c r="E13" s="14"/>
      <c r="F13" s="272"/>
      <c r="G13" s="272"/>
      <c r="H13" s="273"/>
      <c r="I13" s="11"/>
      <c r="J13" s="274" t="str">
        <f t="shared" si="0"/>
        <v/>
      </c>
      <c r="K13" s="266" t="str">
        <f t="shared" si="1"/>
        <v/>
      </c>
      <c r="L13" s="273"/>
    </row>
    <row r="14" spans="1:12" ht="16.5" customHeight="1">
      <c r="A14" s="13"/>
      <c r="B14" s="14"/>
      <c r="C14" s="14"/>
      <c r="D14" s="271"/>
      <c r="E14" s="14"/>
      <c r="F14" s="272"/>
      <c r="G14" s="272"/>
      <c r="H14" s="273"/>
      <c r="I14" s="11"/>
      <c r="J14" s="274" t="str">
        <f t="shared" si="0"/>
        <v/>
      </c>
      <c r="K14" s="266" t="str">
        <f t="shared" si="1"/>
        <v/>
      </c>
      <c r="L14" s="273"/>
    </row>
    <row r="15" spans="1:12" ht="16.5" customHeight="1">
      <c r="A15" s="13"/>
      <c r="B15" s="14"/>
      <c r="C15" s="14"/>
      <c r="D15" s="271"/>
      <c r="E15" s="14"/>
      <c r="F15" s="272"/>
      <c r="G15" s="272"/>
      <c r="H15" s="273"/>
      <c r="I15" s="11"/>
      <c r="J15" s="274" t="str">
        <f t="shared" si="0"/>
        <v/>
      </c>
      <c r="K15" s="266" t="str">
        <f t="shared" si="1"/>
        <v/>
      </c>
      <c r="L15" s="273"/>
    </row>
    <row r="16" spans="1:12" ht="16.5" customHeight="1">
      <c r="A16" s="13"/>
      <c r="B16" s="14"/>
      <c r="C16" s="14"/>
      <c r="D16" s="271"/>
      <c r="E16" s="14"/>
      <c r="F16" s="272"/>
      <c r="G16" s="272"/>
      <c r="H16" s="273"/>
      <c r="I16" s="11"/>
      <c r="J16" s="274" t="str">
        <f t="shared" si="0"/>
        <v/>
      </c>
      <c r="K16" s="266" t="str">
        <f t="shared" si="1"/>
        <v/>
      </c>
      <c r="L16" s="273"/>
    </row>
    <row r="17" spans="1:12" ht="16.5" customHeight="1">
      <c r="A17" s="13"/>
      <c r="B17" s="14"/>
      <c r="C17" s="14"/>
      <c r="D17" s="271"/>
      <c r="E17" s="14"/>
      <c r="F17" s="272"/>
      <c r="G17" s="273"/>
      <c r="H17" s="273"/>
      <c r="I17" s="11"/>
      <c r="J17" s="274" t="str">
        <f t="shared" si="0"/>
        <v/>
      </c>
      <c r="K17" s="266" t="str">
        <f t="shared" si="1"/>
        <v/>
      </c>
      <c r="L17" s="273"/>
    </row>
    <row r="18" spans="1:12" ht="16.5" customHeight="1">
      <c r="A18" s="13"/>
      <c r="B18" s="14"/>
      <c r="C18" s="14"/>
      <c r="D18" s="271"/>
      <c r="E18" s="14"/>
      <c r="F18" s="272"/>
      <c r="G18" s="273"/>
      <c r="H18" s="273"/>
      <c r="I18" s="11"/>
      <c r="J18" s="274" t="str">
        <f t="shared" si="0"/>
        <v/>
      </c>
      <c r="K18" s="266" t="str">
        <f t="shared" si="1"/>
        <v/>
      </c>
      <c r="L18" s="273"/>
    </row>
    <row r="19" spans="1:12" ht="16.5" customHeight="1">
      <c r="A19" s="13"/>
      <c r="B19" s="14"/>
      <c r="C19" s="14"/>
      <c r="D19" s="271"/>
      <c r="E19" s="14"/>
      <c r="F19" s="272"/>
      <c r="G19" s="273"/>
      <c r="H19" s="273"/>
      <c r="I19" s="11"/>
      <c r="J19" s="274" t="str">
        <f t="shared" si="0"/>
        <v/>
      </c>
      <c r="K19" s="266" t="str">
        <f t="shared" si="1"/>
        <v/>
      </c>
      <c r="L19" s="273"/>
    </row>
    <row r="20" spans="1:12" ht="16.5" customHeight="1">
      <c r="A20" s="13"/>
      <c r="B20" s="14"/>
      <c r="C20" s="14"/>
      <c r="D20" s="271"/>
      <c r="E20" s="14"/>
      <c r="F20" s="272"/>
      <c r="G20" s="273"/>
      <c r="H20" s="273"/>
      <c r="I20" s="11"/>
      <c r="J20" s="274" t="str">
        <f t="shared" si="0"/>
        <v/>
      </c>
      <c r="K20" s="266" t="str">
        <f t="shared" si="1"/>
        <v/>
      </c>
      <c r="L20" s="273"/>
    </row>
    <row r="21" spans="1:12" ht="16.5" customHeight="1">
      <c r="A21" s="13"/>
      <c r="B21" s="14"/>
      <c r="C21" s="14"/>
      <c r="D21" s="271"/>
      <c r="E21" s="14"/>
      <c r="F21" s="272"/>
      <c r="G21" s="273"/>
      <c r="H21" s="273"/>
      <c r="I21" s="11"/>
      <c r="J21" s="274" t="str">
        <f t="shared" si="0"/>
        <v/>
      </c>
      <c r="K21" s="266" t="str">
        <f t="shared" si="1"/>
        <v/>
      </c>
      <c r="L21" s="273"/>
    </row>
    <row r="22" spans="1:12" ht="16.5" customHeight="1">
      <c r="A22" s="13"/>
      <c r="B22" s="14"/>
      <c r="C22" s="14"/>
      <c r="D22" s="271"/>
      <c r="E22" s="14"/>
      <c r="F22" s="273"/>
      <c r="G22" s="273"/>
      <c r="H22" s="273"/>
      <c r="I22" s="11"/>
      <c r="J22" s="274" t="str">
        <f t="shared" si="0"/>
        <v/>
      </c>
      <c r="K22" s="266" t="str">
        <f t="shared" si="1"/>
        <v/>
      </c>
      <c r="L22" s="273"/>
    </row>
    <row r="23" spans="1:12" ht="16.5" customHeight="1">
      <c r="A23" s="13"/>
      <c r="B23" s="14"/>
      <c r="C23" s="14"/>
      <c r="D23" s="271"/>
      <c r="E23" s="14"/>
      <c r="F23" s="273"/>
      <c r="G23" s="273"/>
      <c r="H23" s="273"/>
      <c r="I23" s="11"/>
      <c r="J23" s="274" t="str">
        <f t="shared" si="0"/>
        <v/>
      </c>
      <c r="K23" s="266" t="str">
        <f t="shared" si="1"/>
        <v/>
      </c>
      <c r="L23" s="273"/>
    </row>
    <row r="24" spans="1:12" ht="16.5" customHeight="1">
      <c r="A24" s="13"/>
      <c r="B24" s="14"/>
      <c r="C24" s="14"/>
      <c r="D24" s="271"/>
      <c r="E24" s="14"/>
      <c r="F24" s="273"/>
      <c r="G24" s="273"/>
      <c r="H24" s="273"/>
      <c r="I24" s="11"/>
      <c r="J24" s="274" t="str">
        <f t="shared" si="0"/>
        <v/>
      </c>
      <c r="K24" s="266" t="str">
        <f t="shared" si="1"/>
        <v/>
      </c>
      <c r="L24" s="273"/>
    </row>
    <row r="25" spans="1:12" ht="16.5" customHeight="1">
      <c r="A25" s="13"/>
      <c r="B25" s="14"/>
      <c r="C25" s="14"/>
      <c r="D25" s="271"/>
      <c r="E25" s="14"/>
      <c r="F25" s="273"/>
      <c r="G25" s="273"/>
      <c r="H25" s="273"/>
      <c r="I25" s="11"/>
      <c r="J25" s="274" t="str">
        <f t="shared" si="0"/>
        <v/>
      </c>
      <c r="K25" s="266" t="str">
        <f t="shared" si="1"/>
        <v/>
      </c>
      <c r="L25" s="273"/>
    </row>
    <row r="26" spans="1:12" ht="16.5" customHeight="1">
      <c r="A26" s="13"/>
      <c r="B26" s="14"/>
      <c r="C26" s="14"/>
      <c r="D26" s="271"/>
      <c r="E26" s="14"/>
      <c r="F26" s="273"/>
      <c r="G26" s="273"/>
      <c r="H26" s="273"/>
      <c r="I26" s="11"/>
      <c r="J26" s="274" t="str">
        <f t="shared" si="0"/>
        <v/>
      </c>
      <c r="K26" s="266" t="str">
        <f t="shared" si="1"/>
        <v/>
      </c>
      <c r="L26" s="273"/>
    </row>
    <row r="27" spans="1:12" ht="16.5" customHeight="1">
      <c r="A27" s="946" t="s">
        <v>255</v>
      </c>
      <c r="B27" s="946"/>
      <c r="C27" s="14"/>
      <c r="D27" s="271"/>
      <c r="E27" s="14"/>
      <c r="F27" s="14"/>
      <c r="G27" s="11">
        <f>SUM(G7:G26)</f>
        <v>0</v>
      </c>
      <c r="H27" s="14"/>
      <c r="I27" s="11">
        <f>SUM(I7:I26)</f>
        <v>0</v>
      </c>
      <c r="J27" s="274" t="str">
        <f t="shared" si="0"/>
        <v/>
      </c>
      <c r="K27" s="266" t="str">
        <f t="shared" si="1"/>
        <v/>
      </c>
      <c r="L27" s="273"/>
    </row>
    <row r="28" spans="1:12" ht="14.25" customHeight="1">
      <c r="A28" s="3" t="str">
        <f>基本情况!C13</f>
        <v>产权持有单位填表人：何治强</v>
      </c>
      <c r="I28" s="4" t="str">
        <f>基本情况!D13</f>
        <v>评估人员：邓泽华、余颖莉、李英婕</v>
      </c>
    </row>
    <row r="29" spans="1:12" ht="14.25" customHeight="1">
      <c r="A29" s="3" t="str">
        <f>基本情况!C2</f>
        <v>填表日期：2022年4月26日</v>
      </c>
    </row>
  </sheetData>
  <mergeCells count="3">
    <mergeCell ref="A1:L1"/>
    <mergeCell ref="A2:L2"/>
    <mergeCell ref="A27:B27"/>
  </mergeCells>
  <phoneticPr fontId="24" type="noConversion"/>
  <hyperlinks>
    <hyperlink ref="L3" location="基本情况!A1" display="表5-2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L29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7.5" style="4" customWidth="1"/>
    <col min="3" max="3" width="10.875" style="4" customWidth="1"/>
    <col min="4" max="4" width="9.625" style="4" customWidth="1"/>
    <col min="5" max="5" width="9.125" style="4" customWidth="1"/>
    <col min="6" max="6" width="8" style="4" customWidth="1"/>
    <col min="7" max="7" width="11.625" style="4" customWidth="1"/>
    <col min="8" max="8" width="15.625" style="4" customWidth="1"/>
    <col min="9" max="9" width="14" style="4" customWidth="1"/>
    <col min="10" max="10" width="6.375" style="4" customWidth="1"/>
    <col min="11" max="11" width="7.875" style="4" customWidth="1"/>
    <col min="12" max="16384" width="9" style="4"/>
  </cols>
  <sheetData>
    <row r="1" spans="1:12" ht="30" customHeight="1">
      <c r="A1" s="950" t="s">
        <v>2704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2705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6" t="s">
        <v>219</v>
      </c>
      <c r="B6" s="6" t="s">
        <v>314</v>
      </c>
      <c r="C6" s="6" t="s">
        <v>322</v>
      </c>
      <c r="D6" s="6" t="s">
        <v>323</v>
      </c>
      <c r="E6" s="6" t="s">
        <v>324</v>
      </c>
      <c r="F6" s="6" t="s">
        <v>325</v>
      </c>
      <c r="G6" s="6" t="s">
        <v>318</v>
      </c>
      <c r="H6" s="6" t="s">
        <v>250</v>
      </c>
      <c r="I6" s="6" t="s">
        <v>251</v>
      </c>
      <c r="J6" s="6" t="s">
        <v>252</v>
      </c>
      <c r="K6" s="6" t="s">
        <v>253</v>
      </c>
      <c r="L6" s="6" t="s">
        <v>258</v>
      </c>
    </row>
    <row r="7" spans="1:12" s="1" customFormat="1" ht="16.5" customHeight="1">
      <c r="A7" s="6">
        <v>1</v>
      </c>
      <c r="B7" s="6"/>
      <c r="C7" s="6"/>
      <c r="D7" s="268"/>
      <c r="E7" s="268"/>
      <c r="F7" s="257"/>
      <c r="G7" s="6"/>
      <c r="H7" s="6"/>
      <c r="I7" s="6"/>
      <c r="J7" s="6" t="str">
        <f t="shared" ref="J7" si="0">IF(I7=H7,"",I7-H7)</f>
        <v/>
      </c>
      <c r="K7" s="257" t="str">
        <f t="shared" ref="K7" si="1">IF(OR(H7=0,I7=H7),"",ROUND(J7/ABS(H7),4))</f>
        <v/>
      </c>
      <c r="L7" s="6"/>
    </row>
    <row r="8" spans="1:12" ht="16.5" customHeight="1">
      <c r="A8" s="13"/>
      <c r="B8" s="14"/>
      <c r="C8" s="14"/>
      <c r="D8" s="15"/>
      <c r="E8" s="15"/>
      <c r="F8" s="59"/>
      <c r="G8" s="59"/>
      <c r="H8" s="59"/>
      <c r="I8" s="11"/>
      <c r="J8" s="6" t="str">
        <f t="shared" ref="J8:J27" si="2">IF(I8=H8,"",I8-H8)</f>
        <v/>
      </c>
      <c r="K8" s="257" t="str">
        <f t="shared" ref="K8:K27" si="3">IF(OR(H8=0,I8=H8),"",ROUND(J8/ABS(H8),4))</f>
        <v/>
      </c>
      <c r="L8" s="14"/>
    </row>
    <row r="9" spans="1:12" ht="16.5" customHeight="1">
      <c r="A9" s="13"/>
      <c r="B9" s="14"/>
      <c r="C9" s="14"/>
      <c r="D9" s="15"/>
      <c r="E9" s="15"/>
      <c r="F9" s="59"/>
      <c r="G9" s="59"/>
      <c r="H9" s="59"/>
      <c r="I9" s="11"/>
      <c r="J9" s="6" t="str">
        <f t="shared" si="2"/>
        <v/>
      </c>
      <c r="K9" s="257" t="str">
        <f t="shared" si="3"/>
        <v/>
      </c>
      <c r="L9" s="14"/>
    </row>
    <row r="10" spans="1:12" ht="16.5" customHeight="1">
      <c r="A10" s="13"/>
      <c r="B10" s="14"/>
      <c r="C10" s="14"/>
      <c r="D10" s="15"/>
      <c r="E10" s="15"/>
      <c r="F10" s="59"/>
      <c r="G10" s="59"/>
      <c r="H10" s="59"/>
      <c r="I10" s="11"/>
      <c r="J10" s="6" t="str">
        <f t="shared" si="2"/>
        <v/>
      </c>
      <c r="K10" s="257" t="str">
        <f t="shared" si="3"/>
        <v/>
      </c>
      <c r="L10" s="14"/>
    </row>
    <row r="11" spans="1:12" ht="16.5" customHeight="1">
      <c r="A11" s="13"/>
      <c r="B11" s="14"/>
      <c r="C11" s="14"/>
      <c r="D11" s="15"/>
      <c r="E11" s="15"/>
      <c r="F11" s="59"/>
      <c r="G11" s="59"/>
      <c r="H11" s="59"/>
      <c r="I11" s="11"/>
      <c r="J11" s="6" t="str">
        <f t="shared" si="2"/>
        <v/>
      </c>
      <c r="K11" s="257" t="str">
        <f t="shared" si="3"/>
        <v/>
      </c>
      <c r="L11" s="14"/>
    </row>
    <row r="12" spans="1:12" ht="16.5" customHeight="1">
      <c r="A12" s="13"/>
      <c r="B12" s="14"/>
      <c r="C12" s="14"/>
      <c r="D12" s="15"/>
      <c r="E12" s="15"/>
      <c r="F12" s="59"/>
      <c r="G12" s="59"/>
      <c r="H12" s="59"/>
      <c r="I12" s="11"/>
      <c r="J12" s="6" t="str">
        <f t="shared" si="2"/>
        <v/>
      </c>
      <c r="K12" s="257" t="str">
        <f t="shared" si="3"/>
        <v/>
      </c>
      <c r="L12" s="14"/>
    </row>
    <row r="13" spans="1:12" ht="16.5" customHeight="1">
      <c r="A13" s="13"/>
      <c r="B13" s="14"/>
      <c r="C13" s="14"/>
      <c r="D13" s="15"/>
      <c r="E13" s="15"/>
      <c r="F13" s="59"/>
      <c r="G13" s="59"/>
      <c r="H13" s="59"/>
      <c r="I13" s="11"/>
      <c r="J13" s="6" t="str">
        <f t="shared" si="2"/>
        <v/>
      </c>
      <c r="K13" s="257" t="str">
        <f t="shared" si="3"/>
        <v/>
      </c>
      <c r="L13" s="14"/>
    </row>
    <row r="14" spans="1:12" ht="16.5" customHeight="1">
      <c r="A14" s="13"/>
      <c r="B14" s="14"/>
      <c r="C14" s="14"/>
      <c r="D14" s="15"/>
      <c r="E14" s="15"/>
      <c r="F14" s="59"/>
      <c r="G14" s="59"/>
      <c r="H14" s="59"/>
      <c r="I14" s="11"/>
      <c r="J14" s="6" t="str">
        <f t="shared" si="2"/>
        <v/>
      </c>
      <c r="K14" s="257" t="str">
        <f t="shared" si="3"/>
        <v/>
      </c>
      <c r="L14" s="14"/>
    </row>
    <row r="15" spans="1:12" ht="16.5" customHeight="1">
      <c r="A15" s="13"/>
      <c r="B15" s="14"/>
      <c r="C15" s="14"/>
      <c r="D15" s="15"/>
      <c r="E15" s="15"/>
      <c r="F15" s="59"/>
      <c r="G15" s="59"/>
      <c r="H15" s="59"/>
      <c r="I15" s="11"/>
      <c r="J15" s="6" t="str">
        <f t="shared" si="2"/>
        <v/>
      </c>
      <c r="K15" s="257" t="str">
        <f t="shared" si="3"/>
        <v/>
      </c>
      <c r="L15" s="14"/>
    </row>
    <row r="16" spans="1:12" ht="16.5" customHeight="1">
      <c r="A16" s="13"/>
      <c r="B16" s="14"/>
      <c r="C16" s="14"/>
      <c r="D16" s="15"/>
      <c r="E16" s="15"/>
      <c r="F16" s="59"/>
      <c r="G16" s="59"/>
      <c r="H16" s="59"/>
      <c r="I16" s="11"/>
      <c r="J16" s="6" t="str">
        <f t="shared" si="2"/>
        <v/>
      </c>
      <c r="K16" s="257" t="str">
        <f t="shared" si="3"/>
        <v/>
      </c>
      <c r="L16" s="14"/>
    </row>
    <row r="17" spans="1:12" ht="16.5" customHeight="1">
      <c r="A17" s="13"/>
      <c r="B17" s="14"/>
      <c r="C17" s="14"/>
      <c r="D17" s="15"/>
      <c r="E17" s="15"/>
      <c r="F17" s="59"/>
      <c r="G17" s="59"/>
      <c r="H17" s="59"/>
      <c r="I17" s="11"/>
      <c r="J17" s="6" t="str">
        <f t="shared" si="2"/>
        <v/>
      </c>
      <c r="K17" s="257" t="str">
        <f t="shared" si="3"/>
        <v/>
      </c>
      <c r="L17" s="14"/>
    </row>
    <row r="18" spans="1:12" ht="16.5" customHeight="1">
      <c r="A18" s="13"/>
      <c r="B18" s="14"/>
      <c r="C18" s="14"/>
      <c r="D18" s="15"/>
      <c r="E18" s="15"/>
      <c r="F18" s="59"/>
      <c r="G18" s="59"/>
      <c r="H18" s="59"/>
      <c r="I18" s="11"/>
      <c r="J18" s="6" t="str">
        <f t="shared" si="2"/>
        <v/>
      </c>
      <c r="K18" s="257" t="str">
        <f t="shared" si="3"/>
        <v/>
      </c>
      <c r="L18" s="14"/>
    </row>
    <row r="19" spans="1:12" ht="16.5" customHeight="1">
      <c r="A19" s="13"/>
      <c r="B19" s="14"/>
      <c r="C19" s="14"/>
      <c r="D19" s="15"/>
      <c r="E19" s="15"/>
      <c r="F19" s="59"/>
      <c r="G19" s="59"/>
      <c r="H19" s="59"/>
      <c r="I19" s="11"/>
      <c r="J19" s="6" t="str">
        <f t="shared" si="2"/>
        <v/>
      </c>
      <c r="K19" s="257" t="str">
        <f t="shared" si="3"/>
        <v/>
      </c>
      <c r="L19" s="14"/>
    </row>
    <row r="20" spans="1:12" ht="16.5" customHeight="1">
      <c r="A20" s="13"/>
      <c r="B20" s="14"/>
      <c r="C20" s="14"/>
      <c r="D20" s="15"/>
      <c r="E20" s="15"/>
      <c r="F20" s="59"/>
      <c r="G20" s="59"/>
      <c r="H20" s="59"/>
      <c r="I20" s="11"/>
      <c r="J20" s="6" t="str">
        <f t="shared" si="2"/>
        <v/>
      </c>
      <c r="K20" s="257" t="str">
        <f t="shared" si="3"/>
        <v/>
      </c>
      <c r="L20" s="14"/>
    </row>
    <row r="21" spans="1:12" ht="16.5" customHeight="1">
      <c r="A21" s="13"/>
      <c r="B21" s="14"/>
      <c r="C21" s="14"/>
      <c r="D21" s="15"/>
      <c r="E21" s="15"/>
      <c r="F21" s="59"/>
      <c r="G21" s="59"/>
      <c r="H21" s="59"/>
      <c r="I21" s="11"/>
      <c r="J21" s="6" t="str">
        <f t="shared" si="2"/>
        <v/>
      </c>
      <c r="K21" s="257" t="str">
        <f t="shared" si="3"/>
        <v/>
      </c>
      <c r="L21" s="14"/>
    </row>
    <row r="22" spans="1:12" ht="16.5" customHeight="1">
      <c r="A22" s="13"/>
      <c r="B22" s="14"/>
      <c r="C22" s="14"/>
      <c r="D22" s="15"/>
      <c r="E22" s="15"/>
      <c r="F22" s="59"/>
      <c r="G22" s="59"/>
      <c r="H22" s="59"/>
      <c r="I22" s="11"/>
      <c r="J22" s="6" t="str">
        <f t="shared" si="2"/>
        <v/>
      </c>
      <c r="K22" s="257" t="str">
        <f t="shared" si="3"/>
        <v/>
      </c>
      <c r="L22" s="14"/>
    </row>
    <row r="23" spans="1:12" ht="16.5" customHeight="1">
      <c r="A23" s="13"/>
      <c r="B23" s="14"/>
      <c r="C23" s="14"/>
      <c r="D23" s="15"/>
      <c r="E23" s="15"/>
      <c r="F23" s="59"/>
      <c r="G23" s="59"/>
      <c r="H23" s="59"/>
      <c r="I23" s="11"/>
      <c r="J23" s="6" t="str">
        <f t="shared" si="2"/>
        <v/>
      </c>
      <c r="K23" s="257" t="str">
        <f t="shared" si="3"/>
        <v/>
      </c>
      <c r="L23" s="14"/>
    </row>
    <row r="24" spans="1:12" ht="16.5" customHeight="1">
      <c r="A24" s="13"/>
      <c r="B24" s="14"/>
      <c r="C24" s="14"/>
      <c r="D24" s="15"/>
      <c r="E24" s="15"/>
      <c r="F24" s="59"/>
      <c r="G24" s="59"/>
      <c r="H24" s="59"/>
      <c r="I24" s="11"/>
      <c r="J24" s="6" t="str">
        <f t="shared" si="2"/>
        <v/>
      </c>
      <c r="K24" s="257" t="str">
        <f t="shared" si="3"/>
        <v/>
      </c>
      <c r="L24" s="14"/>
    </row>
    <row r="25" spans="1:12" ht="16.5" customHeight="1">
      <c r="A25" s="13"/>
      <c r="B25" s="14"/>
      <c r="C25" s="14"/>
      <c r="D25" s="15"/>
      <c r="E25" s="15"/>
      <c r="F25" s="59"/>
      <c r="G25" s="59"/>
      <c r="H25" s="59"/>
      <c r="I25" s="11"/>
      <c r="J25" s="6" t="str">
        <f t="shared" si="2"/>
        <v/>
      </c>
      <c r="K25" s="257" t="str">
        <f t="shared" si="3"/>
        <v/>
      </c>
      <c r="L25" s="14"/>
    </row>
    <row r="26" spans="1:12" ht="16.5" customHeight="1">
      <c r="A26" s="13"/>
      <c r="B26" s="14"/>
      <c r="C26" s="14"/>
      <c r="D26" s="15"/>
      <c r="E26" s="15"/>
      <c r="F26" s="59"/>
      <c r="G26" s="59"/>
      <c r="H26" s="59"/>
      <c r="I26" s="11"/>
      <c r="J26" s="6" t="str">
        <f t="shared" si="2"/>
        <v/>
      </c>
      <c r="K26" s="257" t="str">
        <f t="shared" si="3"/>
        <v/>
      </c>
      <c r="L26" s="14"/>
    </row>
    <row r="27" spans="1:12" ht="16.5" customHeight="1">
      <c r="A27" s="946" t="s">
        <v>255</v>
      </c>
      <c r="B27" s="946"/>
      <c r="C27" s="6"/>
      <c r="D27" s="6"/>
      <c r="E27" s="6"/>
      <c r="F27" s="6"/>
      <c r="G27" s="6"/>
      <c r="H27" s="11">
        <f>SUM(H7:H26)</f>
        <v>0</v>
      </c>
      <c r="I27" s="11">
        <f>SUM(I7:I26)</f>
        <v>0</v>
      </c>
      <c r="J27" s="6" t="str">
        <f t="shared" si="2"/>
        <v/>
      </c>
      <c r="K27" s="257" t="str">
        <f t="shared" si="3"/>
        <v/>
      </c>
      <c r="L27" s="14"/>
    </row>
    <row r="28" spans="1:12" ht="14.25" customHeight="1">
      <c r="A28" s="3" t="str">
        <f>基本情况!C14</f>
        <v>产权持有单位填表人：何治强</v>
      </c>
      <c r="I28" s="4" t="str">
        <f>基本情况!D14</f>
        <v>评估人员：邓泽华、余颖莉、李英婕</v>
      </c>
    </row>
    <row r="29" spans="1:12" ht="14.25" customHeight="1">
      <c r="A29" s="3" t="str">
        <f>基本情况!C2</f>
        <v>填表日期：2022年4月26日</v>
      </c>
    </row>
  </sheetData>
  <mergeCells count="3">
    <mergeCell ref="A1:L1"/>
    <mergeCell ref="A2:L2"/>
    <mergeCell ref="A27:B27"/>
  </mergeCells>
  <phoneticPr fontId="24" type="noConversion"/>
  <hyperlinks>
    <hyperlink ref="L3" location="基本情况!A1" display="表5-2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29"/>
  <sheetViews>
    <sheetView view="pageBreakPreview" zoomScale="101" zoomScaleNormal="100" zoomScaleSheetLayoutView="101" workbookViewId="0">
      <pane xSplit="1" ySplit="6" topLeftCell="B16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8.5" style="4" customWidth="1"/>
    <col min="3" max="3" width="9.875" style="4" customWidth="1"/>
    <col min="4" max="4" width="9.375" style="4" customWidth="1"/>
    <col min="5" max="5" width="8" style="4" customWidth="1"/>
    <col min="6" max="6" width="11.5" style="4" customWidth="1"/>
    <col min="7" max="7" width="11" style="4" customWidth="1"/>
    <col min="8" max="8" width="15.375" style="4" customWidth="1"/>
    <col min="9" max="9" width="10.125" style="4" customWidth="1"/>
    <col min="10" max="10" width="8.625" style="4" customWidth="1"/>
    <col min="11" max="11" width="6.875" style="4" customWidth="1"/>
    <col min="12" max="12" width="4.875" style="4" customWidth="1"/>
    <col min="13" max="16384" width="9" style="4"/>
  </cols>
  <sheetData>
    <row r="1" spans="1:12" ht="30" customHeight="1">
      <c r="A1" s="950" t="s">
        <v>2706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</row>
    <row r="2" spans="1:12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</row>
    <row r="3" spans="1:12" ht="14.25" customHeight="1">
      <c r="L3" s="16" t="s">
        <v>2707</v>
      </c>
    </row>
    <row r="4" spans="1:12" ht="14.25" customHeight="1">
      <c r="L4" s="16"/>
    </row>
    <row r="5" spans="1:12" ht="14.25" customHeight="1">
      <c r="A5" s="3" t="str">
        <f>基本情况!B2</f>
        <v>产权持有单位：瓮福（集团）有限责任公司</v>
      </c>
      <c r="L5" s="17" t="s">
        <v>247</v>
      </c>
    </row>
    <row r="6" spans="1:12" s="1" customFormat="1" ht="16.5" customHeight="1">
      <c r="A6" s="6" t="s">
        <v>219</v>
      </c>
      <c r="B6" s="6" t="s">
        <v>328</v>
      </c>
      <c r="C6" s="6" t="s">
        <v>329</v>
      </c>
      <c r="D6" s="6" t="s">
        <v>330</v>
      </c>
      <c r="E6" s="6" t="s">
        <v>324</v>
      </c>
      <c r="F6" s="6" t="s">
        <v>318</v>
      </c>
      <c r="G6" s="6" t="s">
        <v>250</v>
      </c>
      <c r="H6" s="6" t="s">
        <v>331</v>
      </c>
      <c r="I6" s="6" t="s">
        <v>251</v>
      </c>
      <c r="J6" s="6" t="s">
        <v>252</v>
      </c>
      <c r="K6" s="6" t="s">
        <v>253</v>
      </c>
      <c r="L6" s="6" t="s">
        <v>258</v>
      </c>
    </row>
    <row r="7" spans="1:12" s="258" customFormat="1" ht="16.5" customHeight="1">
      <c r="A7" s="260">
        <v>1</v>
      </c>
      <c r="B7" s="261"/>
      <c r="C7" s="260"/>
      <c r="D7" s="260"/>
      <c r="E7" s="262"/>
      <c r="F7" s="11"/>
      <c r="G7" s="11"/>
      <c r="H7" s="260"/>
      <c r="I7" s="265"/>
      <c r="J7" s="265" t="str">
        <f>IF(I7=G7,"",I7-G7)</f>
        <v/>
      </c>
      <c r="K7" s="266" t="str">
        <f>IF(OR(G7=0,I7=G7),"",ROUND(J7/ABS(G7),4))</f>
        <v/>
      </c>
      <c r="L7" s="260"/>
    </row>
    <row r="8" spans="1:12" s="259" customFormat="1" ht="16.5" customHeight="1">
      <c r="A8" s="260">
        <v>2</v>
      </c>
      <c r="B8" s="261"/>
      <c r="C8" s="15"/>
      <c r="D8" s="75"/>
      <c r="E8" s="262"/>
      <c r="F8" s="11"/>
      <c r="G8" s="11"/>
      <c r="H8" s="11"/>
      <c r="I8" s="11"/>
      <c r="J8" s="265" t="str">
        <f t="shared" ref="J8:J27" si="0">IF(I8=G8,"",I8-G8)</f>
        <v/>
      </c>
      <c r="K8" s="266" t="str">
        <f t="shared" ref="K8:K27" si="1">IF(OR(G8=0,I8=G8),"",ROUND(J8/ABS(G8),4))</f>
        <v/>
      </c>
      <c r="L8" s="260"/>
    </row>
    <row r="9" spans="1:12" s="259" customFormat="1" ht="16.5" customHeight="1">
      <c r="A9" s="260">
        <v>3</v>
      </c>
      <c r="B9" s="261"/>
      <c r="C9" s="15"/>
      <c r="D9" s="75"/>
      <c r="E9" s="262"/>
      <c r="F9" s="11"/>
      <c r="G9" s="11"/>
      <c r="H9" s="11"/>
      <c r="I9" s="11"/>
      <c r="J9" s="265" t="str">
        <f t="shared" si="0"/>
        <v/>
      </c>
      <c r="K9" s="266" t="str">
        <f t="shared" si="1"/>
        <v/>
      </c>
      <c r="L9" s="260"/>
    </row>
    <row r="10" spans="1:12" s="259" customFormat="1" ht="16.5" customHeight="1">
      <c r="A10" s="260"/>
      <c r="B10" s="261"/>
      <c r="C10" s="15"/>
      <c r="D10" s="75"/>
      <c r="E10" s="262"/>
      <c r="F10" s="11"/>
      <c r="G10" s="11"/>
      <c r="H10" s="11"/>
      <c r="I10" s="11"/>
      <c r="J10" s="265" t="str">
        <f t="shared" si="0"/>
        <v/>
      </c>
      <c r="K10" s="266" t="str">
        <f t="shared" si="1"/>
        <v/>
      </c>
      <c r="L10" s="260"/>
    </row>
    <row r="11" spans="1:12" s="259" customFormat="1" ht="16.5" customHeight="1">
      <c r="A11" s="260"/>
      <c r="B11" s="75"/>
      <c r="C11" s="15"/>
      <c r="D11" s="75"/>
      <c r="E11" s="262"/>
      <c r="F11" s="11"/>
      <c r="G11" s="11"/>
      <c r="H11" s="11"/>
      <c r="I11" s="11"/>
      <c r="J11" s="265" t="str">
        <f t="shared" si="0"/>
        <v/>
      </c>
      <c r="K11" s="266" t="str">
        <f t="shared" si="1"/>
        <v/>
      </c>
      <c r="L11" s="267"/>
    </row>
    <row r="12" spans="1:12" s="259" customFormat="1" ht="16.5" customHeight="1">
      <c r="A12" s="260"/>
      <c r="B12" s="75"/>
      <c r="C12" s="15"/>
      <c r="D12" s="75"/>
      <c r="E12" s="262"/>
      <c r="F12" s="11"/>
      <c r="G12" s="11"/>
      <c r="H12" s="11"/>
      <c r="I12" s="11"/>
      <c r="J12" s="265" t="str">
        <f t="shared" si="0"/>
        <v/>
      </c>
      <c r="K12" s="266" t="str">
        <f t="shared" si="1"/>
        <v/>
      </c>
      <c r="L12" s="267"/>
    </row>
    <row r="13" spans="1:12" s="259" customFormat="1" ht="16.5" customHeight="1">
      <c r="A13" s="260"/>
      <c r="B13" s="75"/>
      <c r="C13" s="15"/>
      <c r="D13" s="75"/>
      <c r="E13" s="262"/>
      <c r="F13" s="11"/>
      <c r="G13" s="11"/>
      <c r="H13" s="11"/>
      <c r="I13" s="11"/>
      <c r="J13" s="265" t="str">
        <f t="shared" si="0"/>
        <v/>
      </c>
      <c r="K13" s="266" t="str">
        <f t="shared" si="1"/>
        <v/>
      </c>
      <c r="L13" s="267"/>
    </row>
    <row r="14" spans="1:12" ht="16.5" customHeight="1">
      <c r="A14" s="13"/>
      <c r="B14" s="14"/>
      <c r="C14" s="15"/>
      <c r="D14" s="14"/>
      <c r="E14" s="59"/>
      <c r="F14" s="59"/>
      <c r="G14" s="59"/>
      <c r="H14" s="11"/>
      <c r="I14" s="11"/>
      <c r="J14" s="265" t="str">
        <f t="shared" si="0"/>
        <v/>
      </c>
      <c r="K14" s="266" t="str">
        <f t="shared" si="1"/>
        <v/>
      </c>
      <c r="L14" s="59"/>
    </row>
    <row r="15" spans="1:12" ht="16.5" customHeight="1">
      <c r="A15" s="13"/>
      <c r="B15" s="14"/>
      <c r="C15" s="15"/>
      <c r="D15" s="14"/>
      <c r="E15" s="59"/>
      <c r="F15" s="59"/>
      <c r="G15" s="59"/>
      <c r="H15" s="11"/>
      <c r="I15" s="11"/>
      <c r="J15" s="265" t="str">
        <f t="shared" si="0"/>
        <v/>
      </c>
      <c r="K15" s="266" t="str">
        <f t="shared" si="1"/>
        <v/>
      </c>
      <c r="L15" s="59"/>
    </row>
    <row r="16" spans="1:12" ht="16.5" customHeight="1">
      <c r="A16" s="13"/>
      <c r="B16" s="14"/>
      <c r="C16" s="15"/>
      <c r="D16" s="14"/>
      <c r="E16" s="59"/>
      <c r="F16" s="59"/>
      <c r="G16" s="59"/>
      <c r="H16" s="11"/>
      <c r="I16" s="11"/>
      <c r="J16" s="265" t="str">
        <f t="shared" si="0"/>
        <v/>
      </c>
      <c r="K16" s="266" t="str">
        <f t="shared" si="1"/>
        <v/>
      </c>
      <c r="L16" s="59"/>
    </row>
    <row r="17" spans="1:12" ht="16.5" customHeight="1">
      <c r="A17" s="13"/>
      <c r="B17" s="14"/>
      <c r="C17" s="15"/>
      <c r="D17" s="14"/>
      <c r="E17" s="59"/>
      <c r="F17" s="59"/>
      <c r="G17" s="59"/>
      <c r="H17" s="11"/>
      <c r="I17" s="11"/>
      <c r="J17" s="265" t="str">
        <f t="shared" si="0"/>
        <v/>
      </c>
      <c r="K17" s="266" t="str">
        <f t="shared" si="1"/>
        <v/>
      </c>
      <c r="L17" s="59"/>
    </row>
    <row r="18" spans="1:12" ht="16.5" customHeight="1">
      <c r="A18" s="13"/>
      <c r="B18" s="14"/>
      <c r="C18" s="15"/>
      <c r="D18" s="14"/>
      <c r="E18" s="59"/>
      <c r="F18" s="59"/>
      <c r="G18" s="59"/>
      <c r="H18" s="11"/>
      <c r="I18" s="11"/>
      <c r="J18" s="265" t="str">
        <f t="shared" si="0"/>
        <v/>
      </c>
      <c r="K18" s="266" t="str">
        <f t="shared" si="1"/>
        <v/>
      </c>
      <c r="L18" s="59"/>
    </row>
    <row r="19" spans="1:12" ht="16.5" customHeight="1">
      <c r="A19" s="13"/>
      <c r="B19" s="14"/>
      <c r="C19" s="15"/>
      <c r="D19" s="14"/>
      <c r="E19" s="59"/>
      <c r="F19" s="59"/>
      <c r="G19" s="59"/>
      <c r="H19" s="11"/>
      <c r="I19" s="11"/>
      <c r="J19" s="265" t="str">
        <f t="shared" si="0"/>
        <v/>
      </c>
      <c r="K19" s="266" t="str">
        <f t="shared" si="1"/>
        <v/>
      </c>
      <c r="L19" s="59"/>
    </row>
    <row r="20" spans="1:12" ht="16.5" customHeight="1">
      <c r="A20" s="13"/>
      <c r="B20" s="14"/>
      <c r="C20" s="15"/>
      <c r="D20" s="14"/>
      <c r="E20" s="59"/>
      <c r="F20" s="59"/>
      <c r="G20" s="59"/>
      <c r="H20" s="11"/>
      <c r="I20" s="11"/>
      <c r="J20" s="265" t="str">
        <f t="shared" si="0"/>
        <v/>
      </c>
      <c r="K20" s="266" t="str">
        <f t="shared" si="1"/>
        <v/>
      </c>
      <c r="L20" s="59"/>
    </row>
    <row r="21" spans="1:12" ht="16.5" customHeight="1">
      <c r="A21" s="13"/>
      <c r="B21" s="14"/>
      <c r="C21" s="15"/>
      <c r="D21" s="14"/>
      <c r="E21" s="59"/>
      <c r="F21" s="59"/>
      <c r="G21" s="59"/>
      <c r="H21" s="11"/>
      <c r="I21" s="11"/>
      <c r="J21" s="265" t="str">
        <f t="shared" si="0"/>
        <v/>
      </c>
      <c r="K21" s="266" t="str">
        <f t="shared" si="1"/>
        <v/>
      </c>
      <c r="L21" s="59"/>
    </row>
    <row r="22" spans="1:12" ht="16.5" customHeight="1">
      <c r="A22" s="13"/>
      <c r="B22" s="14"/>
      <c r="C22" s="15"/>
      <c r="D22" s="14"/>
      <c r="E22" s="59"/>
      <c r="F22" s="59"/>
      <c r="G22" s="59"/>
      <c r="H22" s="11"/>
      <c r="I22" s="11"/>
      <c r="J22" s="265" t="str">
        <f t="shared" si="0"/>
        <v/>
      </c>
      <c r="K22" s="266" t="str">
        <f t="shared" si="1"/>
        <v/>
      </c>
      <c r="L22" s="59"/>
    </row>
    <row r="23" spans="1:12" ht="16.5" customHeight="1">
      <c r="A23" s="13"/>
      <c r="B23" s="14"/>
      <c r="C23" s="15"/>
      <c r="D23" s="14"/>
      <c r="E23" s="59"/>
      <c r="F23" s="59"/>
      <c r="G23" s="59"/>
      <c r="H23" s="11"/>
      <c r="I23" s="11"/>
      <c r="J23" s="265" t="str">
        <f t="shared" si="0"/>
        <v/>
      </c>
      <c r="K23" s="266" t="str">
        <f t="shared" si="1"/>
        <v/>
      </c>
      <c r="L23" s="59"/>
    </row>
    <row r="24" spans="1:12" ht="16.5" customHeight="1">
      <c r="A24" s="13"/>
      <c r="B24" s="14"/>
      <c r="C24" s="15"/>
      <c r="D24" s="14"/>
      <c r="E24" s="59"/>
      <c r="F24" s="59"/>
      <c r="G24" s="59"/>
      <c r="H24" s="11"/>
      <c r="I24" s="11"/>
      <c r="J24" s="265" t="str">
        <f t="shared" si="0"/>
        <v/>
      </c>
      <c r="K24" s="266" t="str">
        <f t="shared" si="1"/>
        <v/>
      </c>
      <c r="L24" s="59"/>
    </row>
    <row r="25" spans="1:12" ht="16.5" customHeight="1">
      <c r="A25" s="13"/>
      <c r="B25" s="14"/>
      <c r="C25" s="15"/>
      <c r="D25" s="14"/>
      <c r="E25" s="59"/>
      <c r="F25" s="59"/>
      <c r="G25" s="59"/>
      <c r="H25" s="11"/>
      <c r="I25" s="11"/>
      <c r="J25" s="265" t="str">
        <f t="shared" si="0"/>
        <v/>
      </c>
      <c r="K25" s="266" t="str">
        <f t="shared" si="1"/>
        <v/>
      </c>
      <c r="L25" s="59"/>
    </row>
    <row r="26" spans="1:12" ht="16.5" customHeight="1">
      <c r="A26" s="13"/>
      <c r="B26" s="14"/>
      <c r="C26" s="15"/>
      <c r="D26" s="14"/>
      <c r="E26" s="59"/>
      <c r="F26" s="59"/>
      <c r="G26" s="59"/>
      <c r="H26" s="11"/>
      <c r="I26" s="11"/>
      <c r="J26" s="265" t="str">
        <f t="shared" si="0"/>
        <v/>
      </c>
      <c r="K26" s="266" t="str">
        <f t="shared" si="1"/>
        <v/>
      </c>
      <c r="L26" s="59"/>
    </row>
    <row r="27" spans="1:12" ht="16.5" customHeight="1">
      <c r="A27" s="946" t="s">
        <v>255</v>
      </c>
      <c r="B27" s="946"/>
      <c r="C27" s="263"/>
      <c r="D27" s="6"/>
      <c r="E27" s="6"/>
      <c r="F27" s="6"/>
      <c r="G27" s="11">
        <f>SUM(G7:G26)</f>
        <v>0</v>
      </c>
      <c r="H27" s="11"/>
      <c r="I27" s="11">
        <f t="shared" ref="I27" si="2">SUM(I7:I26)</f>
        <v>0</v>
      </c>
      <c r="J27" s="265" t="str">
        <f t="shared" si="0"/>
        <v/>
      </c>
      <c r="K27" s="266" t="str">
        <f t="shared" si="1"/>
        <v/>
      </c>
      <c r="L27" s="59"/>
    </row>
    <row r="28" spans="1:12" ht="14.25" customHeight="1">
      <c r="A28" s="3" t="str">
        <f>基本情况!C15</f>
        <v>产权持有单位填表人：田仕军</v>
      </c>
      <c r="I28" s="4" t="str">
        <f>基本情况!D15</f>
        <v>评估人员：邓泽华、余颖莉、李英婕</v>
      </c>
    </row>
    <row r="29" spans="1:12" ht="14.25" customHeight="1">
      <c r="A29" s="3" t="str">
        <f>基本情况!C2</f>
        <v>填表日期：2022年4月26日</v>
      </c>
      <c r="G29" s="264"/>
    </row>
  </sheetData>
  <mergeCells count="3">
    <mergeCell ref="A1:L1"/>
    <mergeCell ref="A2:L2"/>
    <mergeCell ref="A27:B27"/>
  </mergeCells>
  <phoneticPr fontId="24" type="noConversion"/>
  <hyperlinks>
    <hyperlink ref="L3" location="基本情况!A1" display="表5-2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I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2.375" style="4" customWidth="1"/>
    <col min="3" max="3" width="9.25" style="4" customWidth="1"/>
    <col min="4" max="4" width="14.625" style="4" customWidth="1"/>
    <col min="5" max="5" width="13.25" style="4" customWidth="1"/>
    <col min="6" max="8" width="12.875" style="4" customWidth="1"/>
    <col min="9" max="9" width="14.375" style="4" customWidth="1"/>
    <col min="10" max="16384" width="9" style="4"/>
  </cols>
  <sheetData>
    <row r="1" spans="1:9" ht="30" customHeight="1">
      <c r="A1" s="939" t="s">
        <v>2708</v>
      </c>
      <c r="B1" s="939"/>
      <c r="C1" s="939"/>
      <c r="D1" s="939"/>
      <c r="E1" s="939"/>
      <c r="F1" s="939"/>
      <c r="G1" s="939"/>
      <c r="H1" s="939"/>
      <c r="I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</row>
    <row r="3" spans="1:9" ht="14.25" customHeight="1">
      <c r="I3" s="16" t="s">
        <v>2709</v>
      </c>
    </row>
    <row r="4" spans="1:9" ht="14.25" customHeight="1">
      <c r="I4" s="17"/>
    </row>
    <row r="5" spans="1:9" ht="14.25" customHeight="1">
      <c r="A5" s="3" t="str">
        <f>基本情况!B2</f>
        <v>产权持有单位：瓮福（集团）有限责任公司</v>
      </c>
      <c r="I5" s="17" t="s">
        <v>247</v>
      </c>
    </row>
    <row r="6" spans="1:9" s="1" customFormat="1" ht="16.5" customHeight="1">
      <c r="A6" s="6" t="s">
        <v>219</v>
      </c>
      <c r="B6" s="6" t="s">
        <v>334</v>
      </c>
      <c r="C6" s="6" t="s">
        <v>357</v>
      </c>
      <c r="D6" s="6" t="s">
        <v>356</v>
      </c>
      <c r="E6" s="6" t="s">
        <v>250</v>
      </c>
      <c r="F6" s="6" t="s">
        <v>251</v>
      </c>
      <c r="G6" s="255" t="s">
        <v>2680</v>
      </c>
      <c r="H6" s="256" t="s">
        <v>2681</v>
      </c>
      <c r="I6" s="6" t="s">
        <v>258</v>
      </c>
    </row>
    <row r="7" spans="1:9" s="1" customFormat="1" ht="16.5" customHeight="1">
      <c r="A7" s="6"/>
      <c r="B7" s="6"/>
      <c r="C7" s="6"/>
      <c r="D7" s="6"/>
      <c r="E7" s="6"/>
      <c r="F7" s="6"/>
      <c r="G7" s="7" t="str">
        <f>IF(F7=E7,"",F7-E7)</f>
        <v/>
      </c>
      <c r="H7" s="257" t="str">
        <f>IF(OR(E7=0,F7=E7),"",ROUND(G7/ABS(E7),4))</f>
        <v/>
      </c>
      <c r="I7" s="6"/>
    </row>
    <row r="8" spans="1:9" s="1" customFormat="1" ht="16.5" customHeight="1">
      <c r="A8" s="6"/>
      <c r="B8" s="6"/>
      <c r="C8" s="6"/>
      <c r="D8" s="6"/>
      <c r="E8" s="6"/>
      <c r="F8" s="6"/>
      <c r="G8" s="7" t="str">
        <f t="shared" ref="G8:G27" si="0">IF(F8=E8,"",F8-E8)</f>
        <v/>
      </c>
      <c r="H8" s="257" t="str">
        <f t="shared" ref="H8:H27" si="1">IF(OR(E8=0,F8=E8),"",ROUND(G8/ABS(E8),4))</f>
        <v/>
      </c>
      <c r="I8" s="6"/>
    </row>
    <row r="9" spans="1:9" s="1" customFormat="1" ht="16.5" customHeight="1">
      <c r="A9" s="6"/>
      <c r="B9" s="6"/>
      <c r="C9" s="6"/>
      <c r="D9" s="6"/>
      <c r="E9" s="6"/>
      <c r="F9" s="6"/>
      <c r="G9" s="7" t="str">
        <f t="shared" si="0"/>
        <v/>
      </c>
      <c r="H9" s="257" t="str">
        <f t="shared" si="1"/>
        <v/>
      </c>
      <c r="I9" s="6"/>
    </row>
    <row r="10" spans="1:9" ht="16.5" customHeight="1">
      <c r="A10" s="13"/>
      <c r="B10" s="74"/>
      <c r="C10" s="74"/>
      <c r="D10" s="74"/>
      <c r="E10" s="11"/>
      <c r="F10" s="11"/>
      <c r="G10" s="7" t="str">
        <f t="shared" si="0"/>
        <v/>
      </c>
      <c r="H10" s="257" t="str">
        <f t="shared" si="1"/>
        <v/>
      </c>
      <c r="I10" s="59"/>
    </row>
    <row r="11" spans="1:9" ht="16.5" customHeight="1">
      <c r="A11" s="13"/>
      <c r="B11" s="74"/>
      <c r="C11" s="74"/>
      <c r="D11" s="74"/>
      <c r="E11" s="11"/>
      <c r="F11" s="11"/>
      <c r="G11" s="7" t="str">
        <f t="shared" si="0"/>
        <v/>
      </c>
      <c r="H11" s="257" t="str">
        <f t="shared" si="1"/>
        <v/>
      </c>
      <c r="I11" s="59"/>
    </row>
    <row r="12" spans="1:9" ht="16.5" customHeight="1">
      <c r="A12" s="13"/>
      <c r="B12" s="14"/>
      <c r="C12" s="14"/>
      <c r="D12" s="14"/>
      <c r="E12" s="11"/>
      <c r="F12" s="11"/>
      <c r="G12" s="7" t="str">
        <f t="shared" si="0"/>
        <v/>
      </c>
      <c r="H12" s="257" t="str">
        <f t="shared" si="1"/>
        <v/>
      </c>
      <c r="I12" s="59"/>
    </row>
    <row r="13" spans="1:9" ht="16.5" customHeight="1">
      <c r="A13" s="13"/>
      <c r="B13" s="14"/>
      <c r="C13" s="14"/>
      <c r="D13" s="14"/>
      <c r="E13" s="11"/>
      <c r="F13" s="11"/>
      <c r="G13" s="7" t="str">
        <f t="shared" si="0"/>
        <v/>
      </c>
      <c r="H13" s="257" t="str">
        <f t="shared" si="1"/>
        <v/>
      </c>
      <c r="I13" s="59"/>
    </row>
    <row r="14" spans="1:9" ht="16.5" customHeight="1">
      <c r="A14" s="13"/>
      <c r="B14" s="14"/>
      <c r="C14" s="14"/>
      <c r="D14" s="14"/>
      <c r="E14" s="11"/>
      <c r="F14" s="11"/>
      <c r="G14" s="7" t="str">
        <f t="shared" si="0"/>
        <v/>
      </c>
      <c r="H14" s="257" t="str">
        <f t="shared" si="1"/>
        <v/>
      </c>
      <c r="I14" s="59"/>
    </row>
    <row r="15" spans="1:9" ht="16.5" customHeight="1">
      <c r="A15" s="13"/>
      <c r="B15" s="14"/>
      <c r="C15" s="14"/>
      <c r="D15" s="14"/>
      <c r="E15" s="11"/>
      <c r="F15" s="11"/>
      <c r="G15" s="7" t="str">
        <f t="shared" si="0"/>
        <v/>
      </c>
      <c r="H15" s="257" t="str">
        <f t="shared" si="1"/>
        <v/>
      </c>
      <c r="I15" s="59"/>
    </row>
    <row r="16" spans="1:9" ht="16.5" customHeight="1">
      <c r="A16" s="13"/>
      <c r="B16" s="14"/>
      <c r="C16" s="14"/>
      <c r="D16" s="14"/>
      <c r="E16" s="11"/>
      <c r="F16" s="11"/>
      <c r="G16" s="7" t="str">
        <f t="shared" si="0"/>
        <v/>
      </c>
      <c r="H16" s="257" t="str">
        <f t="shared" si="1"/>
        <v/>
      </c>
      <c r="I16" s="59"/>
    </row>
    <row r="17" spans="1:9" ht="16.5" customHeight="1">
      <c r="A17" s="13"/>
      <c r="B17" s="14"/>
      <c r="C17" s="14"/>
      <c r="D17" s="14"/>
      <c r="E17" s="11"/>
      <c r="F17" s="11"/>
      <c r="G17" s="7" t="str">
        <f t="shared" si="0"/>
        <v/>
      </c>
      <c r="H17" s="257" t="str">
        <f t="shared" si="1"/>
        <v/>
      </c>
      <c r="I17" s="59"/>
    </row>
    <row r="18" spans="1:9" ht="16.5" customHeight="1">
      <c r="A18" s="13"/>
      <c r="B18" s="14"/>
      <c r="C18" s="14"/>
      <c r="D18" s="14"/>
      <c r="E18" s="11"/>
      <c r="F18" s="11"/>
      <c r="G18" s="7" t="str">
        <f t="shared" si="0"/>
        <v/>
      </c>
      <c r="H18" s="257" t="str">
        <f t="shared" si="1"/>
        <v/>
      </c>
      <c r="I18" s="59"/>
    </row>
    <row r="19" spans="1:9" ht="16.5" customHeight="1">
      <c r="A19" s="13"/>
      <c r="B19" s="14"/>
      <c r="C19" s="14"/>
      <c r="D19" s="14"/>
      <c r="E19" s="11"/>
      <c r="F19" s="11"/>
      <c r="G19" s="7" t="str">
        <f t="shared" si="0"/>
        <v/>
      </c>
      <c r="H19" s="257" t="str">
        <f t="shared" si="1"/>
        <v/>
      </c>
      <c r="I19" s="59"/>
    </row>
    <row r="20" spans="1:9" ht="16.5" customHeight="1">
      <c r="A20" s="13"/>
      <c r="B20" s="14"/>
      <c r="C20" s="14"/>
      <c r="D20" s="14"/>
      <c r="E20" s="11"/>
      <c r="F20" s="11"/>
      <c r="G20" s="7" t="str">
        <f t="shared" si="0"/>
        <v/>
      </c>
      <c r="H20" s="257" t="str">
        <f t="shared" si="1"/>
        <v/>
      </c>
      <c r="I20" s="59"/>
    </row>
    <row r="21" spans="1:9" ht="16.5" customHeight="1">
      <c r="A21" s="13"/>
      <c r="B21" s="14"/>
      <c r="C21" s="14"/>
      <c r="D21" s="14"/>
      <c r="E21" s="11"/>
      <c r="F21" s="11"/>
      <c r="G21" s="7" t="str">
        <f t="shared" si="0"/>
        <v/>
      </c>
      <c r="H21" s="257" t="str">
        <f t="shared" si="1"/>
        <v/>
      </c>
      <c r="I21" s="59"/>
    </row>
    <row r="22" spans="1:9" ht="16.5" customHeight="1">
      <c r="A22" s="13"/>
      <c r="B22" s="14"/>
      <c r="C22" s="14"/>
      <c r="D22" s="14"/>
      <c r="E22" s="11"/>
      <c r="F22" s="11"/>
      <c r="G22" s="7" t="str">
        <f t="shared" si="0"/>
        <v/>
      </c>
      <c r="H22" s="257" t="str">
        <f t="shared" si="1"/>
        <v/>
      </c>
      <c r="I22" s="59"/>
    </row>
    <row r="23" spans="1:9" ht="16.5" customHeight="1">
      <c r="A23" s="13"/>
      <c r="B23" s="14"/>
      <c r="C23" s="14"/>
      <c r="D23" s="14"/>
      <c r="E23" s="11"/>
      <c r="F23" s="11"/>
      <c r="G23" s="7" t="str">
        <f t="shared" si="0"/>
        <v/>
      </c>
      <c r="H23" s="257" t="str">
        <f t="shared" si="1"/>
        <v/>
      </c>
      <c r="I23" s="59"/>
    </row>
    <row r="24" spans="1:9" ht="16.5" customHeight="1">
      <c r="A24" s="13"/>
      <c r="B24" s="14"/>
      <c r="C24" s="14"/>
      <c r="D24" s="14"/>
      <c r="E24" s="11"/>
      <c r="F24" s="11"/>
      <c r="G24" s="7" t="str">
        <f t="shared" si="0"/>
        <v/>
      </c>
      <c r="H24" s="257" t="str">
        <f t="shared" si="1"/>
        <v/>
      </c>
      <c r="I24" s="59"/>
    </row>
    <row r="25" spans="1:9" ht="16.5" customHeight="1">
      <c r="A25" s="13"/>
      <c r="B25" s="74"/>
      <c r="C25" s="74"/>
      <c r="D25" s="74"/>
      <c r="E25" s="11"/>
      <c r="F25" s="11"/>
      <c r="G25" s="7" t="str">
        <f t="shared" si="0"/>
        <v/>
      </c>
      <c r="H25" s="257" t="str">
        <f t="shared" si="1"/>
        <v/>
      </c>
      <c r="I25" s="59"/>
    </row>
    <row r="26" spans="1:9" ht="16.5" customHeight="1">
      <c r="A26" s="6"/>
      <c r="B26" s="74"/>
      <c r="C26" s="74"/>
      <c r="D26" s="74"/>
      <c r="E26" s="11"/>
      <c r="F26" s="11"/>
      <c r="G26" s="7" t="str">
        <f t="shared" si="0"/>
        <v/>
      </c>
      <c r="H26" s="257" t="str">
        <f t="shared" si="1"/>
        <v/>
      </c>
      <c r="I26" s="59"/>
    </row>
    <row r="27" spans="1:9" ht="16.5" customHeight="1">
      <c r="A27" s="944" t="s">
        <v>255</v>
      </c>
      <c r="B27" s="944"/>
      <c r="C27" s="6"/>
      <c r="D27" s="6"/>
      <c r="E27" s="11">
        <f>SUM(E7:E26)</f>
        <v>0</v>
      </c>
      <c r="F27" s="11">
        <f>SUM(F7:F26)</f>
        <v>0</v>
      </c>
      <c r="G27" s="7" t="str">
        <f t="shared" si="0"/>
        <v/>
      </c>
      <c r="H27" s="257" t="str">
        <f t="shared" si="1"/>
        <v/>
      </c>
      <c r="I27" s="59"/>
    </row>
    <row r="28" spans="1:9" ht="14.25" customHeight="1">
      <c r="A28" s="3" t="str">
        <f>基本情况!C67</f>
        <v>产权持有单位填表人：田仕军</v>
      </c>
      <c r="F28" s="4" t="str">
        <f>基本情况!D67</f>
        <v>评估人员：邓泽华、余颖莉、李英婕</v>
      </c>
    </row>
    <row r="29" spans="1:9" ht="14.25" customHeight="1">
      <c r="A29" s="3" t="str">
        <f>基本情况!C2</f>
        <v>填表日期：2022年4月26日</v>
      </c>
    </row>
  </sheetData>
  <mergeCells count="3">
    <mergeCell ref="A1:I1"/>
    <mergeCell ref="A2:I2"/>
    <mergeCell ref="A27:B27"/>
  </mergeCells>
  <phoneticPr fontId="24" type="noConversion"/>
  <hyperlinks>
    <hyperlink ref="I3" location="基本情况!A1" display="表5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M33"/>
  <sheetViews>
    <sheetView view="pageBreakPreview" zoomScale="97" zoomScaleNormal="100" zoomScaleSheetLayoutView="97" workbookViewId="0">
      <pane xSplit="1" ySplit="6" topLeftCell="B22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220" customWidth="1"/>
    <col min="2" max="2" width="20.25" style="223" customWidth="1"/>
    <col min="3" max="3" width="9.625" style="223" customWidth="1"/>
    <col min="4" max="4" width="9.375" style="223" customWidth="1"/>
    <col min="5" max="8" width="7.5" style="223" customWidth="1"/>
    <col min="9" max="9" width="12.125" style="223" customWidth="1"/>
    <col min="10" max="10" width="11.875" style="223" customWidth="1"/>
    <col min="11" max="11" width="10" style="223" customWidth="1"/>
    <col min="12" max="12" width="10.625" style="223" customWidth="1"/>
    <col min="13" max="13" width="10" style="223" customWidth="1"/>
    <col min="14" max="16384" width="9" style="223"/>
  </cols>
  <sheetData>
    <row r="1" spans="1:13" ht="30" customHeight="1">
      <c r="A1" s="952" t="s">
        <v>2710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</row>
    <row r="2" spans="1:13" ht="14.25" customHeight="1">
      <c r="A2" s="954" t="str">
        <f>[3]基本情况!C1</f>
        <v>评估基准日：2018年12月31日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</row>
    <row r="3" spans="1:13" ht="14.25" customHeight="1">
      <c r="I3" s="224"/>
      <c r="M3" s="245" t="s">
        <v>2711</v>
      </c>
    </row>
    <row r="4" spans="1:13" ht="14.25" customHeight="1">
      <c r="I4" s="224"/>
      <c r="M4" s="245"/>
    </row>
    <row r="5" spans="1:13" ht="12.75">
      <c r="A5" s="225" t="str">
        <f>基本情况!B2</f>
        <v>产权持有单位：瓮福（集团）有限责任公司</v>
      </c>
      <c r="I5" s="226"/>
      <c r="M5" s="246" t="s">
        <v>287</v>
      </c>
    </row>
    <row r="6" spans="1:13" s="220" customFormat="1" ht="37.5" customHeight="1">
      <c r="A6" s="197" t="s">
        <v>288</v>
      </c>
      <c r="B6" s="197" t="s">
        <v>339</v>
      </c>
      <c r="C6" s="249" t="s">
        <v>340</v>
      </c>
      <c r="D6" s="250" t="s">
        <v>341</v>
      </c>
      <c r="E6" s="250" t="s">
        <v>342</v>
      </c>
      <c r="F6" s="251" t="s">
        <v>343</v>
      </c>
      <c r="G6" s="251" t="s">
        <v>344</v>
      </c>
      <c r="H6" s="252" t="s">
        <v>345</v>
      </c>
      <c r="I6" s="197" t="s">
        <v>294</v>
      </c>
      <c r="J6" s="197" t="s">
        <v>295</v>
      </c>
      <c r="K6" s="197" t="s">
        <v>296</v>
      </c>
      <c r="L6" s="197" t="s">
        <v>297</v>
      </c>
      <c r="M6" s="197" t="s">
        <v>298</v>
      </c>
    </row>
    <row r="7" spans="1:13" s="221" customFormat="1" ht="16.5" customHeight="1">
      <c r="A7" s="228">
        <v>1</v>
      </c>
      <c r="B7" s="229"/>
      <c r="C7" s="253"/>
      <c r="D7" s="254"/>
      <c r="E7" s="254"/>
      <c r="F7" s="253"/>
      <c r="G7" s="253"/>
      <c r="I7" s="230"/>
      <c r="J7" s="231"/>
      <c r="K7" s="200" t="str">
        <f>IF(J7=I7,"",J7-I7)</f>
        <v/>
      </c>
      <c r="L7" s="201" t="str">
        <f>IF(OR(I7=0,J7=I7),"",ROUND(K7/ABS(I7),4))</f>
        <v/>
      </c>
      <c r="M7" s="228"/>
    </row>
    <row r="8" spans="1:13" s="222" customFormat="1" ht="16.5" customHeight="1">
      <c r="A8" s="228"/>
      <c r="B8" s="232"/>
      <c r="C8" s="233"/>
      <c r="D8" s="234"/>
      <c r="E8" s="228"/>
      <c r="F8" s="228"/>
      <c r="G8" s="228"/>
      <c r="H8" s="228"/>
      <c r="I8" s="235"/>
      <c r="J8" s="231"/>
      <c r="K8" s="200" t="str">
        <f t="shared" ref="K8:K26" si="0">IF(J8=I8,"",J8-I8)</f>
        <v/>
      </c>
      <c r="L8" s="201" t="str">
        <f t="shared" ref="L8:L26" si="1">IF(OR(I8=0,J8=I8),"",ROUND(K8/ABS(I8),4))</f>
        <v/>
      </c>
      <c r="M8" s="247"/>
    </row>
    <row r="9" spans="1:13" s="221" customFormat="1" ht="16.5" customHeight="1">
      <c r="A9" s="228"/>
      <c r="B9" s="229"/>
      <c r="C9" s="229"/>
      <c r="D9" s="228"/>
      <c r="E9" s="228"/>
      <c r="F9" s="228"/>
      <c r="G9" s="228"/>
      <c r="H9" s="228"/>
      <c r="I9" s="230"/>
      <c r="J9" s="231"/>
      <c r="K9" s="200" t="str">
        <f t="shared" si="0"/>
        <v/>
      </c>
      <c r="L9" s="201" t="str">
        <f t="shared" si="1"/>
        <v/>
      </c>
      <c r="M9" s="228"/>
    </row>
    <row r="10" spans="1:13" s="221" customFormat="1" ht="16.5" customHeight="1">
      <c r="A10" s="228"/>
      <c r="B10" s="229"/>
      <c r="C10" s="229"/>
      <c r="D10" s="228"/>
      <c r="E10" s="228"/>
      <c r="F10" s="228"/>
      <c r="G10" s="228"/>
      <c r="H10" s="228"/>
      <c r="I10" s="230"/>
      <c r="J10" s="231"/>
      <c r="K10" s="200" t="str">
        <f t="shared" si="0"/>
        <v/>
      </c>
      <c r="L10" s="201" t="str">
        <f t="shared" si="1"/>
        <v/>
      </c>
      <c r="M10" s="228"/>
    </row>
    <row r="11" spans="1:13" s="221" customFormat="1" ht="16.5" customHeight="1">
      <c r="A11" s="228"/>
      <c r="B11" s="229"/>
      <c r="C11" s="229"/>
      <c r="D11" s="228"/>
      <c r="E11" s="228"/>
      <c r="F11" s="228"/>
      <c r="G11" s="228"/>
      <c r="H11" s="228"/>
      <c r="I11" s="230"/>
      <c r="J11" s="231"/>
      <c r="K11" s="200" t="str">
        <f t="shared" si="0"/>
        <v/>
      </c>
      <c r="L11" s="201" t="str">
        <f t="shared" si="1"/>
        <v/>
      </c>
      <c r="M11" s="228"/>
    </row>
    <row r="12" spans="1:13" s="221" customFormat="1" ht="16.5" customHeight="1">
      <c r="A12" s="228"/>
      <c r="B12" s="229"/>
      <c r="C12" s="229"/>
      <c r="D12" s="228"/>
      <c r="E12" s="228"/>
      <c r="F12" s="228"/>
      <c r="G12" s="228"/>
      <c r="H12" s="228"/>
      <c r="I12" s="230"/>
      <c r="J12" s="231"/>
      <c r="K12" s="200" t="str">
        <f t="shared" si="0"/>
        <v/>
      </c>
      <c r="L12" s="201" t="str">
        <f t="shared" si="1"/>
        <v/>
      </c>
      <c r="M12" s="228"/>
    </row>
    <row r="13" spans="1:13" s="221" customFormat="1" ht="16.5" customHeight="1">
      <c r="A13" s="228"/>
      <c r="B13" s="229"/>
      <c r="C13" s="229"/>
      <c r="D13" s="228"/>
      <c r="E13" s="228"/>
      <c r="F13" s="228"/>
      <c r="G13" s="228"/>
      <c r="H13" s="228"/>
      <c r="I13" s="230"/>
      <c r="J13" s="231"/>
      <c r="K13" s="200" t="str">
        <f t="shared" si="0"/>
        <v/>
      </c>
      <c r="L13" s="201" t="str">
        <f t="shared" si="1"/>
        <v/>
      </c>
      <c r="M13" s="228"/>
    </row>
    <row r="14" spans="1:13" s="221" customFormat="1" ht="16.5" customHeight="1">
      <c r="A14" s="228"/>
      <c r="B14" s="229"/>
      <c r="C14" s="229"/>
      <c r="D14" s="228"/>
      <c r="E14" s="228"/>
      <c r="F14" s="228"/>
      <c r="G14" s="228"/>
      <c r="H14" s="228"/>
      <c r="I14" s="230"/>
      <c r="J14" s="231"/>
      <c r="K14" s="200" t="str">
        <f t="shared" si="0"/>
        <v/>
      </c>
      <c r="L14" s="201" t="str">
        <f t="shared" si="1"/>
        <v/>
      </c>
      <c r="M14" s="228"/>
    </row>
    <row r="15" spans="1:13" s="221" customFormat="1" ht="16.5" customHeight="1">
      <c r="A15" s="228"/>
      <c r="B15" s="229"/>
      <c r="C15" s="229"/>
      <c r="D15" s="228"/>
      <c r="E15" s="228"/>
      <c r="F15" s="228"/>
      <c r="G15" s="228"/>
      <c r="H15" s="228"/>
      <c r="I15" s="230"/>
      <c r="J15" s="231"/>
      <c r="K15" s="200" t="str">
        <f t="shared" si="0"/>
        <v/>
      </c>
      <c r="L15" s="201" t="str">
        <f t="shared" si="1"/>
        <v/>
      </c>
      <c r="M15" s="228"/>
    </row>
    <row r="16" spans="1:13" s="221" customFormat="1" ht="16.5" customHeight="1">
      <c r="A16" s="228"/>
      <c r="B16" s="229"/>
      <c r="C16" s="229"/>
      <c r="D16" s="228"/>
      <c r="E16" s="228"/>
      <c r="F16" s="228"/>
      <c r="G16" s="228"/>
      <c r="H16" s="228"/>
      <c r="I16" s="230"/>
      <c r="J16" s="231"/>
      <c r="K16" s="200" t="str">
        <f t="shared" si="0"/>
        <v/>
      </c>
      <c r="L16" s="201" t="str">
        <f t="shared" si="1"/>
        <v/>
      </c>
      <c r="M16" s="228"/>
    </row>
    <row r="17" spans="1:13" s="221" customFormat="1" ht="16.5" customHeight="1">
      <c r="A17" s="228"/>
      <c r="B17" s="229"/>
      <c r="C17" s="229"/>
      <c r="D17" s="228"/>
      <c r="E17" s="228"/>
      <c r="F17" s="228"/>
      <c r="G17" s="228"/>
      <c r="H17" s="228"/>
      <c r="I17" s="230"/>
      <c r="J17" s="231"/>
      <c r="K17" s="200" t="str">
        <f t="shared" si="0"/>
        <v/>
      </c>
      <c r="L17" s="201" t="str">
        <f t="shared" si="1"/>
        <v/>
      </c>
      <c r="M17" s="228"/>
    </row>
    <row r="18" spans="1:13" s="221" customFormat="1" ht="16.5" customHeight="1">
      <c r="A18" s="228"/>
      <c r="B18" s="229"/>
      <c r="C18" s="229"/>
      <c r="D18" s="228"/>
      <c r="E18" s="228"/>
      <c r="F18" s="228"/>
      <c r="G18" s="228"/>
      <c r="H18" s="228"/>
      <c r="I18" s="230"/>
      <c r="J18" s="231"/>
      <c r="K18" s="200" t="str">
        <f t="shared" si="0"/>
        <v/>
      </c>
      <c r="L18" s="201" t="str">
        <f t="shared" si="1"/>
        <v/>
      </c>
      <c r="M18" s="228"/>
    </row>
    <row r="19" spans="1:13" s="221" customFormat="1" ht="16.5" customHeight="1">
      <c r="A19" s="228"/>
      <c r="B19" s="229"/>
      <c r="C19" s="229"/>
      <c r="D19" s="228"/>
      <c r="E19" s="228"/>
      <c r="F19" s="228"/>
      <c r="G19" s="228"/>
      <c r="H19" s="228"/>
      <c r="I19" s="230"/>
      <c r="J19" s="231"/>
      <c r="K19" s="200" t="str">
        <f t="shared" si="0"/>
        <v/>
      </c>
      <c r="L19" s="201" t="str">
        <f t="shared" si="1"/>
        <v/>
      </c>
      <c r="M19" s="228"/>
    </row>
    <row r="20" spans="1:13" s="221" customFormat="1" ht="16.5" customHeight="1">
      <c r="A20" s="228"/>
      <c r="B20" s="229"/>
      <c r="C20" s="229"/>
      <c r="D20" s="228"/>
      <c r="E20" s="228"/>
      <c r="F20" s="228"/>
      <c r="G20" s="228"/>
      <c r="H20" s="228"/>
      <c r="I20" s="230"/>
      <c r="J20" s="231"/>
      <c r="K20" s="200" t="str">
        <f t="shared" si="0"/>
        <v/>
      </c>
      <c r="L20" s="201" t="str">
        <f t="shared" si="1"/>
        <v/>
      </c>
      <c r="M20" s="228"/>
    </row>
    <row r="21" spans="1:13" ht="16.5" customHeight="1">
      <c r="A21" s="197"/>
      <c r="B21" s="236"/>
      <c r="C21" s="236"/>
      <c r="D21" s="237"/>
      <c r="E21" s="236"/>
      <c r="F21" s="236"/>
      <c r="G21" s="236"/>
      <c r="H21" s="236"/>
      <c r="I21" s="238"/>
      <c r="J21" s="238"/>
      <c r="K21" s="200"/>
      <c r="L21" s="201"/>
      <c r="M21" s="248"/>
    </row>
    <row r="22" spans="1:13" ht="16.5" customHeight="1">
      <c r="A22" s="197"/>
      <c r="B22" s="236"/>
      <c r="C22" s="236"/>
      <c r="D22" s="237"/>
      <c r="E22" s="236"/>
      <c r="F22" s="236"/>
      <c r="G22" s="236"/>
      <c r="H22" s="236"/>
      <c r="I22" s="238"/>
      <c r="J22" s="238"/>
      <c r="K22" s="200"/>
      <c r="L22" s="201"/>
      <c r="M22" s="248"/>
    </row>
    <row r="23" spans="1:13" ht="16.5" customHeight="1">
      <c r="A23" s="197"/>
      <c r="B23" s="236"/>
      <c r="C23" s="236"/>
      <c r="D23" s="237"/>
      <c r="E23" s="236"/>
      <c r="F23" s="236"/>
      <c r="G23" s="236"/>
      <c r="H23" s="236"/>
      <c r="I23" s="238"/>
      <c r="J23" s="238"/>
      <c r="K23" s="200"/>
      <c r="L23" s="201"/>
      <c r="M23" s="248"/>
    </row>
    <row r="24" spans="1:13" ht="16.5" customHeight="1">
      <c r="A24" s="955"/>
      <c r="B24" s="955"/>
      <c r="C24" s="236"/>
      <c r="D24" s="237"/>
      <c r="E24" s="236"/>
      <c r="F24" s="236"/>
      <c r="G24" s="236"/>
      <c r="H24" s="236"/>
      <c r="I24" s="239"/>
      <c r="J24" s="239"/>
      <c r="K24" s="200"/>
      <c r="L24" s="201"/>
      <c r="M24" s="248"/>
    </row>
    <row r="25" spans="1:13" ht="16.5" customHeight="1">
      <c r="A25" s="955"/>
      <c r="B25" s="955"/>
      <c r="C25" s="236"/>
      <c r="D25" s="237"/>
      <c r="E25" s="236"/>
      <c r="F25" s="236"/>
      <c r="G25" s="236"/>
      <c r="H25" s="236"/>
      <c r="I25" s="239"/>
      <c r="J25" s="239"/>
      <c r="K25" s="200"/>
      <c r="L25" s="201"/>
      <c r="M25" s="248"/>
    </row>
    <row r="26" spans="1:13" ht="16.5" customHeight="1">
      <c r="A26" s="956" t="s">
        <v>299</v>
      </c>
      <c r="B26" s="956"/>
      <c r="C26" s="240"/>
      <c r="D26" s="197"/>
      <c r="E26" s="197"/>
      <c r="F26" s="197"/>
      <c r="G26" s="197"/>
      <c r="H26" s="197"/>
      <c r="I26" s="239">
        <f>SUM(I7:I25)</f>
        <v>0</v>
      </c>
      <c r="J26" s="239">
        <f>SUM(J7:J25)</f>
        <v>0</v>
      </c>
      <c r="K26" s="200" t="str">
        <f t="shared" si="0"/>
        <v/>
      </c>
      <c r="L26" s="201" t="str">
        <f t="shared" si="1"/>
        <v/>
      </c>
      <c r="M26" s="248"/>
    </row>
    <row r="27" spans="1:13" ht="14.25" customHeight="1">
      <c r="A27" s="225" t="str">
        <f>基本情况!C74</f>
        <v>产权持有单位填表人：田仕军</v>
      </c>
      <c r="J27" s="223" t="str">
        <f>基本情况!D74</f>
        <v>评估人员：邓泽华、余颖莉、李英婕</v>
      </c>
    </row>
    <row r="28" spans="1:13" ht="14.25" customHeight="1">
      <c r="A28" s="225" t="str">
        <f>基本情况!C2</f>
        <v>填表日期：2022年4月26日</v>
      </c>
    </row>
    <row r="30" spans="1:13" ht="14.25" customHeight="1">
      <c r="C30" s="241"/>
      <c r="D30" s="242"/>
      <c r="E30" s="957"/>
      <c r="F30" s="957"/>
      <c r="G30" s="957"/>
      <c r="H30" s="957"/>
      <c r="I30" s="957"/>
      <c r="J30" s="242"/>
    </row>
    <row r="31" spans="1:13" ht="14.25" customHeight="1">
      <c r="C31" s="241"/>
      <c r="D31" s="242"/>
      <c r="E31" s="958"/>
      <c r="F31" s="958"/>
      <c r="G31" s="958"/>
      <c r="H31" s="958"/>
      <c r="I31" s="958"/>
      <c r="J31" s="242"/>
    </row>
    <row r="32" spans="1:13" ht="14.25" customHeight="1">
      <c r="C32" s="241"/>
      <c r="D32" s="242"/>
      <c r="E32" s="242"/>
      <c r="F32" s="242"/>
      <c r="G32" s="242"/>
      <c r="H32" s="242"/>
      <c r="I32" s="243"/>
      <c r="J32" s="242"/>
    </row>
    <row r="33" spans="4:10" ht="14.25" customHeight="1">
      <c r="D33" s="242"/>
      <c r="E33" s="242"/>
      <c r="F33" s="242"/>
      <c r="G33" s="242"/>
      <c r="H33" s="242"/>
      <c r="I33" s="244"/>
      <c r="J33" s="242"/>
    </row>
  </sheetData>
  <mergeCells count="7">
    <mergeCell ref="E30:I30"/>
    <mergeCell ref="E31:I31"/>
    <mergeCell ref="A1:M1"/>
    <mergeCell ref="A2:M2"/>
    <mergeCell ref="A24:B24"/>
    <mergeCell ref="A25:B25"/>
    <mergeCell ref="A26:B26"/>
  </mergeCells>
  <phoneticPr fontId="24" type="noConversion"/>
  <hyperlinks>
    <hyperlink ref="M3" location="基本情况!A1" display="表5-4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K33"/>
  <sheetViews>
    <sheetView view="pageBreakPreview" zoomScale="97" zoomScaleNormal="100" zoomScaleSheetLayoutView="97" workbookViewId="0">
      <pane xSplit="1" ySplit="6" topLeftCell="B19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220" customWidth="1"/>
    <col min="2" max="2" width="24" style="223" customWidth="1"/>
    <col min="3" max="3" width="9.625" style="223" customWidth="1"/>
    <col min="4" max="4" width="10.375" style="223" customWidth="1"/>
    <col min="5" max="5" width="7.5" style="223" customWidth="1"/>
    <col min="6" max="6" width="10.5" style="223" customWidth="1"/>
    <col min="7" max="7" width="12.125" style="223" customWidth="1"/>
    <col min="8" max="8" width="14.625" style="223" customWidth="1"/>
    <col min="9" max="9" width="10" style="223" customWidth="1"/>
    <col min="10" max="10" width="10.625" style="223" customWidth="1"/>
    <col min="11" max="11" width="10" style="223" customWidth="1"/>
    <col min="12" max="16384" width="9" style="223"/>
  </cols>
  <sheetData>
    <row r="1" spans="1:11" ht="30" customHeight="1">
      <c r="A1" s="952" t="s">
        <v>346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</row>
    <row r="2" spans="1:11" ht="14.25" customHeight="1">
      <c r="A2" s="954" t="str">
        <f>[3]基本情况!C1</f>
        <v>评估基准日：2018年12月31日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</row>
    <row r="3" spans="1:11" ht="14.25" customHeight="1">
      <c r="G3" s="224"/>
      <c r="K3" s="245" t="s">
        <v>2712</v>
      </c>
    </row>
    <row r="4" spans="1:11" ht="14.25" customHeight="1">
      <c r="G4" s="224"/>
      <c r="K4" s="245"/>
    </row>
    <row r="5" spans="1:11" ht="12.75">
      <c r="A5" s="225" t="str">
        <f>基本情况!B2</f>
        <v>产权持有单位：瓮福（集团）有限责任公司</v>
      </c>
      <c r="G5" s="226"/>
      <c r="K5" s="246" t="s">
        <v>287</v>
      </c>
    </row>
    <row r="6" spans="1:11" s="220" customFormat="1" ht="28.5" customHeight="1">
      <c r="A6" s="197" t="s">
        <v>288</v>
      </c>
      <c r="B6" s="197" t="s">
        <v>348</v>
      </c>
      <c r="C6" s="197" t="s">
        <v>349</v>
      </c>
      <c r="D6" s="197" t="s">
        <v>350</v>
      </c>
      <c r="E6" s="197" t="s">
        <v>351</v>
      </c>
      <c r="F6" s="227" t="s">
        <v>352</v>
      </c>
      <c r="G6" s="197" t="s">
        <v>294</v>
      </c>
      <c r="H6" s="197" t="s">
        <v>295</v>
      </c>
      <c r="I6" s="197" t="s">
        <v>296</v>
      </c>
      <c r="J6" s="197" t="s">
        <v>297</v>
      </c>
      <c r="K6" s="197" t="s">
        <v>298</v>
      </c>
    </row>
    <row r="7" spans="1:11" s="221" customFormat="1" ht="16.5" customHeight="1">
      <c r="A7" s="228">
        <v>1</v>
      </c>
      <c r="B7" s="229"/>
      <c r="C7" s="229"/>
      <c r="D7" s="228"/>
      <c r="E7" s="228"/>
      <c r="G7" s="230"/>
      <c r="H7" s="231"/>
      <c r="I7" s="200" t="str">
        <f t="shared" ref="I7" si="0">IF(H7=G7,"",H7-G7)</f>
        <v/>
      </c>
      <c r="J7" s="201" t="str">
        <f t="shared" ref="J7" si="1">IF(OR(G7=0,H7=G7),"",ROUND(I7/ABS(G7),4))</f>
        <v/>
      </c>
      <c r="K7" s="228"/>
    </row>
    <row r="8" spans="1:11" s="222" customFormat="1" ht="16.5" customHeight="1">
      <c r="A8" s="228"/>
      <c r="B8" s="232"/>
      <c r="C8" s="233"/>
      <c r="D8" s="234"/>
      <c r="E8" s="228"/>
      <c r="F8" s="228"/>
      <c r="G8" s="235"/>
      <c r="H8" s="231"/>
      <c r="I8" s="200" t="str">
        <f t="shared" ref="I8:I26" si="2">IF(H8=G8,"",H8-G8)</f>
        <v/>
      </c>
      <c r="J8" s="201" t="str">
        <f t="shared" ref="J8:J26" si="3">IF(OR(G8=0,H8=G8),"",ROUND(I8/ABS(G8),4))</f>
        <v/>
      </c>
      <c r="K8" s="247"/>
    </row>
    <row r="9" spans="1:11" s="221" customFormat="1" ht="16.5" customHeight="1">
      <c r="A9" s="228"/>
      <c r="B9" s="229"/>
      <c r="C9" s="229"/>
      <c r="D9" s="228"/>
      <c r="E9" s="228"/>
      <c r="F9" s="228"/>
      <c r="G9" s="230"/>
      <c r="H9" s="231"/>
      <c r="I9" s="200" t="str">
        <f t="shared" si="2"/>
        <v/>
      </c>
      <c r="J9" s="201" t="str">
        <f t="shared" si="3"/>
        <v/>
      </c>
      <c r="K9" s="228"/>
    </row>
    <row r="10" spans="1:11" s="221" customFormat="1" ht="16.5" customHeight="1">
      <c r="A10" s="228"/>
      <c r="B10" s="229"/>
      <c r="C10" s="229"/>
      <c r="D10" s="228"/>
      <c r="E10" s="228"/>
      <c r="F10" s="228"/>
      <c r="G10" s="230"/>
      <c r="H10" s="231"/>
      <c r="I10" s="200" t="str">
        <f t="shared" si="2"/>
        <v/>
      </c>
      <c r="J10" s="201" t="str">
        <f t="shared" si="3"/>
        <v/>
      </c>
      <c r="K10" s="228"/>
    </row>
    <row r="11" spans="1:11" s="221" customFormat="1" ht="16.5" customHeight="1">
      <c r="A11" s="228"/>
      <c r="B11" s="229"/>
      <c r="C11" s="229"/>
      <c r="D11" s="228"/>
      <c r="E11" s="228"/>
      <c r="F11" s="228"/>
      <c r="G11" s="230"/>
      <c r="H11" s="231"/>
      <c r="I11" s="200" t="str">
        <f t="shared" si="2"/>
        <v/>
      </c>
      <c r="J11" s="201" t="str">
        <f t="shared" si="3"/>
        <v/>
      </c>
      <c r="K11" s="228"/>
    </row>
    <row r="12" spans="1:11" s="221" customFormat="1" ht="16.5" customHeight="1">
      <c r="A12" s="228"/>
      <c r="B12" s="229"/>
      <c r="C12" s="229"/>
      <c r="D12" s="228"/>
      <c r="E12" s="228"/>
      <c r="F12" s="228"/>
      <c r="G12" s="230"/>
      <c r="H12" s="231"/>
      <c r="I12" s="200" t="str">
        <f t="shared" si="2"/>
        <v/>
      </c>
      <c r="J12" s="201" t="str">
        <f t="shared" si="3"/>
        <v/>
      </c>
      <c r="K12" s="228"/>
    </row>
    <row r="13" spans="1:11" s="221" customFormat="1" ht="16.5" customHeight="1">
      <c r="A13" s="228"/>
      <c r="B13" s="229"/>
      <c r="C13" s="229"/>
      <c r="D13" s="228"/>
      <c r="E13" s="228"/>
      <c r="F13" s="228"/>
      <c r="G13" s="230"/>
      <c r="H13" s="231"/>
      <c r="I13" s="200" t="str">
        <f t="shared" si="2"/>
        <v/>
      </c>
      <c r="J13" s="201" t="str">
        <f t="shared" si="3"/>
        <v/>
      </c>
      <c r="K13" s="228"/>
    </row>
    <row r="14" spans="1:11" s="221" customFormat="1" ht="16.5" customHeight="1">
      <c r="A14" s="228"/>
      <c r="B14" s="229"/>
      <c r="C14" s="229"/>
      <c r="D14" s="228"/>
      <c r="E14" s="228"/>
      <c r="F14" s="228"/>
      <c r="G14" s="230"/>
      <c r="H14" s="231"/>
      <c r="I14" s="200" t="str">
        <f t="shared" si="2"/>
        <v/>
      </c>
      <c r="J14" s="201" t="str">
        <f t="shared" si="3"/>
        <v/>
      </c>
      <c r="K14" s="228"/>
    </row>
    <row r="15" spans="1:11" s="221" customFormat="1" ht="16.5" customHeight="1">
      <c r="A15" s="228"/>
      <c r="B15" s="229"/>
      <c r="C15" s="229"/>
      <c r="D15" s="228"/>
      <c r="E15" s="228"/>
      <c r="F15" s="228"/>
      <c r="G15" s="230"/>
      <c r="H15" s="231"/>
      <c r="I15" s="200" t="str">
        <f t="shared" si="2"/>
        <v/>
      </c>
      <c r="J15" s="201" t="str">
        <f t="shared" si="3"/>
        <v/>
      </c>
      <c r="K15" s="228"/>
    </row>
    <row r="16" spans="1:11" s="221" customFormat="1" ht="16.5" customHeight="1">
      <c r="A16" s="228"/>
      <c r="B16" s="229"/>
      <c r="C16" s="229"/>
      <c r="D16" s="228"/>
      <c r="E16" s="228"/>
      <c r="F16" s="228"/>
      <c r="G16" s="230"/>
      <c r="H16" s="231"/>
      <c r="I16" s="200" t="str">
        <f t="shared" si="2"/>
        <v/>
      </c>
      <c r="J16" s="201" t="str">
        <f t="shared" si="3"/>
        <v/>
      </c>
      <c r="K16" s="228"/>
    </row>
    <row r="17" spans="1:11" s="221" customFormat="1" ht="16.5" customHeight="1">
      <c r="A17" s="228"/>
      <c r="B17" s="229"/>
      <c r="C17" s="229"/>
      <c r="D17" s="228"/>
      <c r="E17" s="228"/>
      <c r="F17" s="228"/>
      <c r="G17" s="230"/>
      <c r="H17" s="231"/>
      <c r="I17" s="200" t="str">
        <f t="shared" si="2"/>
        <v/>
      </c>
      <c r="J17" s="201" t="str">
        <f t="shared" si="3"/>
        <v/>
      </c>
      <c r="K17" s="228"/>
    </row>
    <row r="18" spans="1:11" s="221" customFormat="1" ht="16.5" customHeight="1">
      <c r="A18" s="228"/>
      <c r="B18" s="229"/>
      <c r="C18" s="229"/>
      <c r="D18" s="228"/>
      <c r="E18" s="228"/>
      <c r="F18" s="228"/>
      <c r="G18" s="230"/>
      <c r="H18" s="231"/>
      <c r="I18" s="200" t="str">
        <f t="shared" si="2"/>
        <v/>
      </c>
      <c r="J18" s="201" t="str">
        <f t="shared" si="3"/>
        <v/>
      </c>
      <c r="K18" s="228"/>
    </row>
    <row r="19" spans="1:11" s="221" customFormat="1" ht="16.5" customHeight="1">
      <c r="A19" s="228"/>
      <c r="B19" s="229"/>
      <c r="C19" s="229"/>
      <c r="D19" s="228"/>
      <c r="E19" s="228"/>
      <c r="F19" s="228"/>
      <c r="G19" s="230"/>
      <c r="H19" s="231"/>
      <c r="I19" s="200" t="str">
        <f t="shared" si="2"/>
        <v/>
      </c>
      <c r="J19" s="201" t="str">
        <f t="shared" si="3"/>
        <v/>
      </c>
      <c r="K19" s="228"/>
    </row>
    <row r="20" spans="1:11" s="221" customFormat="1" ht="16.5" customHeight="1">
      <c r="A20" s="228"/>
      <c r="B20" s="229"/>
      <c r="C20" s="229"/>
      <c r="D20" s="228"/>
      <c r="E20" s="228"/>
      <c r="F20" s="228"/>
      <c r="G20" s="230"/>
      <c r="H20" s="231"/>
      <c r="I20" s="200" t="str">
        <f t="shared" si="2"/>
        <v/>
      </c>
      <c r="J20" s="201" t="str">
        <f t="shared" si="3"/>
        <v/>
      </c>
      <c r="K20" s="228"/>
    </row>
    <row r="21" spans="1:11" ht="16.5" customHeight="1">
      <c r="A21" s="197"/>
      <c r="B21" s="236"/>
      <c r="C21" s="236"/>
      <c r="D21" s="237"/>
      <c r="E21" s="236"/>
      <c r="F21" s="236"/>
      <c r="G21" s="238"/>
      <c r="H21" s="238"/>
      <c r="I21" s="200"/>
      <c r="J21" s="201"/>
      <c r="K21" s="248"/>
    </row>
    <row r="22" spans="1:11" ht="16.5" customHeight="1">
      <c r="A22" s="197"/>
      <c r="B22" s="236"/>
      <c r="C22" s="236"/>
      <c r="D22" s="237"/>
      <c r="E22" s="236"/>
      <c r="F22" s="236"/>
      <c r="G22" s="238"/>
      <c r="H22" s="238"/>
      <c r="I22" s="200"/>
      <c r="J22" s="201"/>
      <c r="K22" s="248"/>
    </row>
    <row r="23" spans="1:11" ht="16.5" customHeight="1">
      <c r="A23" s="197"/>
      <c r="B23" s="236"/>
      <c r="C23" s="236"/>
      <c r="D23" s="237"/>
      <c r="E23" s="236"/>
      <c r="F23" s="236"/>
      <c r="G23" s="238"/>
      <c r="H23" s="238"/>
      <c r="I23" s="200"/>
      <c r="J23" s="201"/>
      <c r="K23" s="248"/>
    </row>
    <row r="24" spans="1:11" ht="16.5" customHeight="1">
      <c r="A24" s="955"/>
      <c r="B24" s="955"/>
      <c r="C24" s="236"/>
      <c r="D24" s="237"/>
      <c r="E24" s="236"/>
      <c r="F24" s="236"/>
      <c r="G24" s="239"/>
      <c r="H24" s="239"/>
      <c r="I24" s="200"/>
      <c r="J24" s="201"/>
      <c r="K24" s="248"/>
    </row>
    <row r="25" spans="1:11" ht="16.5" customHeight="1">
      <c r="A25" s="955"/>
      <c r="B25" s="955"/>
      <c r="C25" s="236"/>
      <c r="D25" s="237"/>
      <c r="E25" s="236"/>
      <c r="F25" s="236"/>
      <c r="G25" s="239"/>
      <c r="H25" s="239"/>
      <c r="I25" s="200"/>
      <c r="J25" s="201"/>
      <c r="K25" s="248"/>
    </row>
    <row r="26" spans="1:11" ht="16.5" customHeight="1">
      <c r="A26" s="956" t="s">
        <v>299</v>
      </c>
      <c r="B26" s="956"/>
      <c r="C26" s="240"/>
      <c r="D26" s="197"/>
      <c r="E26" s="197"/>
      <c r="F26" s="197"/>
      <c r="G26" s="239">
        <f>SUM(G7:G25)</f>
        <v>0</v>
      </c>
      <c r="H26" s="239">
        <f>SUM(H7:H25)</f>
        <v>0</v>
      </c>
      <c r="I26" s="200" t="str">
        <f t="shared" si="2"/>
        <v/>
      </c>
      <c r="J26" s="201" t="str">
        <f t="shared" si="3"/>
        <v/>
      </c>
      <c r="K26" s="248"/>
    </row>
    <row r="27" spans="1:11" ht="14.25" customHeight="1">
      <c r="A27" s="225" t="str">
        <f>基本情况!C74</f>
        <v>产权持有单位填表人：田仕军</v>
      </c>
      <c r="H27" s="223" t="str">
        <f>基本情况!D74</f>
        <v>评估人员：邓泽华、余颖莉、李英婕</v>
      </c>
    </row>
    <row r="28" spans="1:11" ht="14.25" customHeight="1">
      <c r="A28" s="225" t="str">
        <f>基本情况!C2</f>
        <v>填表日期：2022年4月26日</v>
      </c>
    </row>
    <row r="30" spans="1:11" ht="14.25" customHeight="1">
      <c r="C30" s="241"/>
      <c r="D30" s="242"/>
      <c r="E30" s="957"/>
      <c r="F30" s="957"/>
      <c r="G30" s="957"/>
      <c r="H30" s="242"/>
    </row>
    <row r="31" spans="1:11" ht="14.25" customHeight="1">
      <c r="C31" s="241"/>
      <c r="D31" s="242"/>
      <c r="E31" s="958"/>
      <c r="F31" s="958"/>
      <c r="G31" s="958"/>
      <c r="H31" s="242"/>
    </row>
    <row r="32" spans="1:11" ht="14.25" customHeight="1">
      <c r="C32" s="241"/>
      <c r="D32" s="242"/>
      <c r="E32" s="242"/>
      <c r="F32" s="242"/>
      <c r="G32" s="243"/>
      <c r="H32" s="242"/>
    </row>
    <row r="33" spans="4:8" ht="14.25" customHeight="1">
      <c r="D33" s="242"/>
      <c r="E33" s="242"/>
      <c r="F33" s="242"/>
      <c r="G33" s="244"/>
      <c r="H33" s="242"/>
    </row>
  </sheetData>
  <mergeCells count="7">
    <mergeCell ref="E30:G30"/>
    <mergeCell ref="E31:G31"/>
    <mergeCell ref="A1:K1"/>
    <mergeCell ref="A2:K2"/>
    <mergeCell ref="A24:B24"/>
    <mergeCell ref="A25:B25"/>
    <mergeCell ref="A26:B26"/>
  </mergeCells>
  <phoneticPr fontId="24" type="noConversion"/>
  <hyperlinks>
    <hyperlink ref="K3" location="基本情况!A1" display="表5-5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I23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207" customWidth="1"/>
    <col min="2" max="2" width="22.875" style="208" customWidth="1"/>
    <col min="3" max="3" width="11.375" style="208" customWidth="1"/>
    <col min="4" max="4" width="14.5" style="208" customWidth="1"/>
    <col min="5" max="5" width="14.625" style="208" customWidth="1"/>
    <col min="6" max="6" width="14.25" style="208" customWidth="1"/>
    <col min="7" max="7" width="12.625" style="208" customWidth="1"/>
    <col min="8" max="8" width="11.25" style="208" customWidth="1"/>
    <col min="9" max="9" width="13.625" style="208" customWidth="1"/>
    <col min="10" max="16384" width="9" style="208"/>
  </cols>
  <sheetData>
    <row r="1" spans="1:9" ht="30" customHeight="1">
      <c r="A1" s="1002" t="s">
        <v>2713</v>
      </c>
      <c r="B1" s="1002"/>
      <c r="C1" s="1002"/>
      <c r="D1" s="1002"/>
      <c r="E1" s="1002"/>
      <c r="F1" s="1002"/>
      <c r="G1" s="1002"/>
      <c r="H1" s="1002"/>
      <c r="I1" s="1002"/>
    </row>
    <row r="2" spans="1:9" ht="14.25" customHeight="1">
      <c r="A2" s="1003" t="str">
        <f>基本情况!C1</f>
        <v>评估基准日：2022年4月26日</v>
      </c>
      <c r="B2" s="1003"/>
      <c r="C2" s="1003"/>
      <c r="D2" s="1003"/>
      <c r="E2" s="1003"/>
      <c r="F2" s="1003"/>
      <c r="G2" s="1003"/>
      <c r="H2" s="1003"/>
      <c r="I2" s="1003"/>
    </row>
    <row r="3" spans="1:9" ht="14.25" customHeight="1">
      <c r="I3" s="16" t="s">
        <v>2714</v>
      </c>
    </row>
    <row r="4" spans="1:9" ht="14.25" customHeight="1">
      <c r="I4" s="218"/>
    </row>
    <row r="5" spans="1:9" ht="14.25" customHeight="1">
      <c r="A5" s="96" t="str">
        <f>基本情况!B2</f>
        <v>产权持有单位：瓮福（集团）有限责任公司</v>
      </c>
      <c r="I5" s="218" t="s">
        <v>287</v>
      </c>
    </row>
    <row r="6" spans="1:9" s="207" customFormat="1" ht="16.5" customHeight="1">
      <c r="A6" s="209" t="s">
        <v>288</v>
      </c>
      <c r="B6" s="209" t="s">
        <v>339</v>
      </c>
      <c r="C6" s="209" t="s">
        <v>350</v>
      </c>
      <c r="D6" s="209" t="s">
        <v>349</v>
      </c>
      <c r="E6" s="209" t="s">
        <v>294</v>
      </c>
      <c r="F6" s="209" t="s">
        <v>295</v>
      </c>
      <c r="G6" s="197" t="s">
        <v>296</v>
      </c>
      <c r="H6" s="197" t="s">
        <v>297</v>
      </c>
      <c r="I6" s="209" t="s">
        <v>298</v>
      </c>
    </row>
    <row r="7" spans="1:9" s="207" customFormat="1" ht="16.5" customHeight="1">
      <c r="A7" s="209"/>
      <c r="B7" s="210"/>
      <c r="C7" s="209"/>
      <c r="D7" s="211"/>
      <c r="E7" s="212"/>
      <c r="F7" s="213"/>
      <c r="G7" s="200" t="str">
        <f t="shared" ref="G7" si="0">IF(F7=E7,"",F7-E7)</f>
        <v/>
      </c>
      <c r="H7" s="201" t="str">
        <f t="shared" ref="H7" si="1">IF(OR(E7=0,F7=E7),"",ROUND(G7/ABS(E7),4))</f>
        <v/>
      </c>
      <c r="I7" s="209"/>
    </row>
    <row r="8" spans="1:9" s="207" customFormat="1" ht="16.5" customHeight="1">
      <c r="A8" s="209"/>
      <c r="B8" s="211"/>
      <c r="C8" s="209"/>
      <c r="D8" s="211"/>
      <c r="E8" s="212"/>
      <c r="F8" s="209"/>
      <c r="G8" s="200" t="str">
        <f t="shared" ref="G8:G21" si="2">IF(F8=E8,"",F8-E8)</f>
        <v/>
      </c>
      <c r="H8" s="201" t="str">
        <f t="shared" ref="H8:H21" si="3">IF(OR(E8=0,F8=E8),"",ROUND(G8/ABS(E8),4))</f>
        <v/>
      </c>
      <c r="I8" s="209"/>
    </row>
    <row r="9" spans="1:9" s="207" customFormat="1" ht="16.5" customHeight="1">
      <c r="A9" s="209"/>
      <c r="B9" s="211"/>
      <c r="C9" s="209"/>
      <c r="D9" s="211"/>
      <c r="E9" s="212"/>
      <c r="F9" s="209"/>
      <c r="G9" s="200" t="str">
        <f t="shared" si="2"/>
        <v/>
      </c>
      <c r="H9" s="201" t="str">
        <f t="shared" si="3"/>
        <v/>
      </c>
      <c r="I9" s="209"/>
    </row>
    <row r="10" spans="1:9" s="207" customFormat="1" ht="16.5" customHeight="1">
      <c r="A10" s="209"/>
      <c r="B10" s="211"/>
      <c r="C10" s="209"/>
      <c r="D10" s="211"/>
      <c r="E10" s="212"/>
      <c r="F10" s="209"/>
      <c r="G10" s="200" t="str">
        <f t="shared" si="2"/>
        <v/>
      </c>
      <c r="H10" s="201" t="str">
        <f t="shared" si="3"/>
        <v/>
      </c>
      <c r="I10" s="209"/>
    </row>
    <row r="11" spans="1:9" s="207" customFormat="1" ht="16.5" customHeight="1">
      <c r="A11" s="209"/>
      <c r="B11" s="211"/>
      <c r="C11" s="209"/>
      <c r="D11" s="211"/>
      <c r="E11" s="212"/>
      <c r="F11" s="209"/>
      <c r="G11" s="200" t="str">
        <f t="shared" si="2"/>
        <v/>
      </c>
      <c r="H11" s="201" t="str">
        <f t="shared" si="3"/>
        <v/>
      </c>
      <c r="I11" s="209"/>
    </row>
    <row r="12" spans="1:9" s="207" customFormat="1" ht="16.5" customHeight="1">
      <c r="A12" s="209"/>
      <c r="B12" s="211"/>
      <c r="C12" s="209"/>
      <c r="D12" s="211"/>
      <c r="E12" s="212"/>
      <c r="F12" s="209"/>
      <c r="G12" s="200" t="str">
        <f t="shared" si="2"/>
        <v/>
      </c>
      <c r="H12" s="201" t="str">
        <f t="shared" si="3"/>
        <v/>
      </c>
      <c r="I12" s="209"/>
    </row>
    <row r="13" spans="1:9" s="207" customFormat="1" ht="16.5" customHeight="1">
      <c r="A13" s="209"/>
      <c r="B13" s="211"/>
      <c r="C13" s="209"/>
      <c r="D13" s="211"/>
      <c r="E13" s="212"/>
      <c r="F13" s="209"/>
      <c r="G13" s="200" t="str">
        <f t="shared" si="2"/>
        <v/>
      </c>
      <c r="H13" s="201" t="str">
        <f t="shared" si="3"/>
        <v/>
      </c>
      <c r="I13" s="209"/>
    </row>
    <row r="14" spans="1:9" s="207" customFormat="1" ht="16.5" customHeight="1">
      <c r="A14" s="209"/>
      <c r="B14" s="211"/>
      <c r="C14" s="209"/>
      <c r="D14" s="211"/>
      <c r="E14" s="212"/>
      <c r="F14" s="209"/>
      <c r="G14" s="200" t="str">
        <f t="shared" si="2"/>
        <v/>
      </c>
      <c r="H14" s="201" t="str">
        <f t="shared" si="3"/>
        <v/>
      </c>
      <c r="I14" s="209"/>
    </row>
    <row r="15" spans="1:9" s="207" customFormat="1" ht="16.5" customHeight="1">
      <c r="A15" s="209"/>
      <c r="B15" s="211"/>
      <c r="C15" s="209"/>
      <c r="D15" s="211"/>
      <c r="E15" s="212"/>
      <c r="F15" s="209"/>
      <c r="G15" s="200" t="str">
        <f t="shared" si="2"/>
        <v/>
      </c>
      <c r="H15" s="201" t="str">
        <f t="shared" si="3"/>
        <v/>
      </c>
      <c r="I15" s="209"/>
    </row>
    <row r="16" spans="1:9" s="207" customFormat="1" ht="16.5" customHeight="1">
      <c r="A16" s="209"/>
      <c r="B16" s="211"/>
      <c r="C16" s="209"/>
      <c r="D16" s="211"/>
      <c r="E16" s="212"/>
      <c r="F16" s="209"/>
      <c r="G16" s="200" t="str">
        <f t="shared" si="2"/>
        <v/>
      </c>
      <c r="H16" s="201" t="str">
        <f t="shared" si="3"/>
        <v/>
      </c>
      <c r="I16" s="209"/>
    </row>
    <row r="17" spans="1:9" s="207" customFormat="1" ht="16.5" customHeight="1">
      <c r="A17" s="209"/>
      <c r="B17" s="214"/>
      <c r="C17" s="209"/>
      <c r="D17" s="214"/>
      <c r="E17" s="215"/>
      <c r="F17" s="209"/>
      <c r="G17" s="200" t="str">
        <f t="shared" si="2"/>
        <v/>
      </c>
      <c r="H17" s="201" t="str">
        <f t="shared" si="3"/>
        <v/>
      </c>
      <c r="I17" s="209"/>
    </row>
    <row r="18" spans="1:9" s="207" customFormat="1" ht="16.5" customHeight="1">
      <c r="A18" s="209"/>
      <c r="B18" s="211"/>
      <c r="C18" s="209"/>
      <c r="D18" s="211"/>
      <c r="E18" s="212"/>
      <c r="F18" s="209"/>
      <c r="G18" s="200" t="str">
        <f t="shared" si="2"/>
        <v/>
      </c>
      <c r="H18" s="201" t="str">
        <f t="shared" si="3"/>
        <v/>
      </c>
      <c r="I18" s="209"/>
    </row>
    <row r="19" spans="1:9" s="207" customFormat="1" ht="16.5" customHeight="1">
      <c r="A19" s="209"/>
      <c r="B19" s="214"/>
      <c r="C19" s="209"/>
      <c r="D19" s="214"/>
      <c r="E19" s="215"/>
      <c r="F19" s="209"/>
      <c r="G19" s="200" t="str">
        <f t="shared" si="2"/>
        <v/>
      </c>
      <c r="H19" s="201" t="str">
        <f t="shared" si="3"/>
        <v/>
      </c>
      <c r="I19" s="209"/>
    </row>
    <row r="20" spans="1:9" ht="16.5" customHeight="1">
      <c r="A20" s="216"/>
      <c r="B20" s="217"/>
      <c r="C20" s="97"/>
      <c r="D20" s="97"/>
      <c r="E20" s="55"/>
      <c r="F20" s="55"/>
      <c r="G20" s="200" t="str">
        <f t="shared" si="2"/>
        <v/>
      </c>
      <c r="H20" s="201" t="str">
        <f t="shared" si="3"/>
        <v/>
      </c>
      <c r="I20" s="219"/>
    </row>
    <row r="21" spans="1:9" ht="16.5" customHeight="1">
      <c r="A21" s="1094" t="s">
        <v>299</v>
      </c>
      <c r="B21" s="1094"/>
      <c r="C21" s="97"/>
      <c r="D21" s="97"/>
      <c r="E21" s="55">
        <f>SUM(E7:E20)</f>
        <v>0</v>
      </c>
      <c r="F21" s="55">
        <f>SUM(F7:F20)</f>
        <v>0</v>
      </c>
      <c r="G21" s="200" t="str">
        <f t="shared" si="2"/>
        <v/>
      </c>
      <c r="H21" s="201" t="str">
        <f t="shared" si="3"/>
        <v/>
      </c>
      <c r="I21" s="219"/>
    </row>
    <row r="22" spans="1:9" s="96" customFormat="1" ht="14.25" customHeight="1">
      <c r="A22" s="96" t="str">
        <f>基本情况!C71</f>
        <v>产权持有单位填表人：田仕军</v>
      </c>
      <c r="E22" s="96" t="str">
        <f>基本情况!D71</f>
        <v>评估人员：邓泽华、余颖莉、李英婕</v>
      </c>
    </row>
    <row r="23" spans="1:9" s="96" customFormat="1" ht="14.25" customHeight="1">
      <c r="A23" s="96" t="str">
        <f>基本情况!C2</f>
        <v>填表日期：2022年4月26日</v>
      </c>
    </row>
  </sheetData>
  <autoFilter ref="A6:I23">
    <sortState ref="A6:I23">
      <sortCondition descending="1" ref="E6:E19"/>
    </sortState>
  </autoFilter>
  <mergeCells count="3">
    <mergeCell ref="A1:I1"/>
    <mergeCell ref="A2:I2"/>
    <mergeCell ref="A21:B21"/>
  </mergeCells>
  <phoneticPr fontId="24" type="noConversion"/>
  <hyperlinks>
    <hyperlink ref="I3" location="基本情况!A1" display="表5-6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H29"/>
  <sheetViews>
    <sheetView view="pageBreakPreview" zoomScaleNormal="100" zoomScaleSheetLayoutView="100" workbookViewId="0">
      <pane xSplit="1" ySplit="6" topLeftCell="B16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8.625" style="4" customWidth="1"/>
    <col min="3" max="3" width="10.5" style="4" customWidth="1"/>
    <col min="4" max="4" width="14.125" style="4" customWidth="1"/>
    <col min="5" max="5" width="15.375" style="4" customWidth="1"/>
    <col min="6" max="6" width="17" style="4" customWidth="1"/>
    <col min="7" max="7" width="17.625" style="4" customWidth="1"/>
    <col min="8" max="8" width="17.875" style="4" customWidth="1"/>
    <col min="9" max="16384" width="9" style="4"/>
  </cols>
  <sheetData>
    <row r="1" spans="1:8" ht="30" customHeight="1">
      <c r="A1" s="939" t="s">
        <v>2715</v>
      </c>
      <c r="B1" s="939"/>
      <c r="C1" s="939"/>
      <c r="D1" s="939"/>
      <c r="E1" s="939"/>
      <c r="F1" s="939"/>
      <c r="G1" s="939"/>
      <c r="H1" s="939"/>
    </row>
    <row r="2" spans="1:8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</row>
    <row r="3" spans="1:8" ht="14.25" customHeight="1">
      <c r="H3" s="16" t="s">
        <v>2716</v>
      </c>
    </row>
    <row r="4" spans="1:8" ht="14.25" customHeight="1">
      <c r="H4" s="17"/>
    </row>
    <row r="5" spans="1:8" ht="14.25" customHeight="1">
      <c r="A5" s="3" t="str">
        <f>基本情况!B2</f>
        <v>产权持有单位：瓮福（集团）有限责任公司</v>
      </c>
      <c r="H5" s="17" t="s">
        <v>247</v>
      </c>
    </row>
    <row r="6" spans="1:8" s="1" customFormat="1" ht="16.5" customHeight="1">
      <c r="A6" s="6" t="s">
        <v>219</v>
      </c>
      <c r="B6" s="6" t="s">
        <v>451</v>
      </c>
      <c r="C6" s="6" t="s">
        <v>357</v>
      </c>
      <c r="D6" s="6" t="s">
        <v>250</v>
      </c>
      <c r="E6" s="6" t="s">
        <v>251</v>
      </c>
      <c r="F6" s="197" t="s">
        <v>296</v>
      </c>
      <c r="G6" s="197" t="s">
        <v>297</v>
      </c>
      <c r="H6" s="6" t="s">
        <v>258</v>
      </c>
    </row>
    <row r="7" spans="1:8" ht="16.5" customHeight="1">
      <c r="A7" s="13" t="s">
        <v>275</v>
      </c>
      <c r="B7" s="206" t="s">
        <v>2717</v>
      </c>
      <c r="C7" s="65"/>
      <c r="D7" s="11"/>
      <c r="E7" s="11"/>
      <c r="F7" s="200" t="str">
        <f t="shared" ref="F7" si="0">IF(E7=D7,"",E7-D7)</f>
        <v/>
      </c>
      <c r="G7" s="201" t="str">
        <f t="shared" ref="G7" si="1">IF(OR(D7=0,E7=D7),"",ROUND(F7/ABS(D7),4))</f>
        <v/>
      </c>
      <c r="H7" s="14"/>
    </row>
    <row r="8" spans="1:8" ht="16.5" customHeight="1">
      <c r="A8" s="13" t="s">
        <v>276</v>
      </c>
      <c r="B8" s="14" t="s">
        <v>2718</v>
      </c>
      <c r="C8" s="65"/>
      <c r="D8" s="11"/>
      <c r="E8" s="11"/>
      <c r="F8" s="200" t="str">
        <f t="shared" ref="F8:F27" si="2">IF(E8=D8,"",E8-D8)</f>
        <v/>
      </c>
      <c r="G8" s="201" t="str">
        <f t="shared" ref="G8:G27" si="3">IF(OR(D8=0,E8=D8),"",ROUND(F8/ABS(D8),4))</f>
        <v/>
      </c>
      <c r="H8" s="18"/>
    </row>
    <row r="9" spans="1:8" ht="16.5" customHeight="1">
      <c r="A9" s="13" t="s">
        <v>9</v>
      </c>
      <c r="B9" s="14" t="s">
        <v>2719</v>
      </c>
      <c r="C9" s="65"/>
      <c r="D9" s="11"/>
      <c r="E9" s="11"/>
      <c r="F9" s="200" t="str">
        <f t="shared" si="2"/>
        <v/>
      </c>
      <c r="G9" s="201" t="str">
        <f t="shared" si="3"/>
        <v/>
      </c>
      <c r="H9" s="18"/>
    </row>
    <row r="10" spans="1:8" ht="16.5" customHeight="1">
      <c r="A10" s="13" t="s">
        <v>64</v>
      </c>
      <c r="B10" s="14" t="s">
        <v>2720</v>
      </c>
      <c r="C10" s="65"/>
      <c r="D10" s="11"/>
      <c r="E10" s="11"/>
      <c r="F10" s="200" t="str">
        <f t="shared" si="2"/>
        <v/>
      </c>
      <c r="G10" s="201" t="str">
        <f t="shared" si="3"/>
        <v/>
      </c>
      <c r="H10" s="18"/>
    </row>
    <row r="11" spans="1:8" ht="16.5" customHeight="1">
      <c r="A11" s="13" t="s">
        <v>128</v>
      </c>
      <c r="B11" s="14" t="s">
        <v>2721</v>
      </c>
      <c r="C11" s="65"/>
      <c r="D11" s="11"/>
      <c r="E11" s="11"/>
      <c r="F11" s="200" t="str">
        <f t="shared" si="2"/>
        <v/>
      </c>
      <c r="G11" s="201" t="str">
        <f t="shared" si="3"/>
        <v/>
      </c>
      <c r="H11" s="18"/>
    </row>
    <row r="12" spans="1:8" ht="16.5" customHeight="1">
      <c r="A12" s="13" t="s">
        <v>154</v>
      </c>
      <c r="B12" s="14" t="s">
        <v>2722</v>
      </c>
      <c r="C12" s="15"/>
      <c r="D12" s="11"/>
      <c r="E12" s="11"/>
      <c r="F12" s="200" t="str">
        <f t="shared" si="2"/>
        <v/>
      </c>
      <c r="G12" s="201" t="str">
        <f t="shared" si="3"/>
        <v/>
      </c>
      <c r="H12" s="18"/>
    </row>
    <row r="13" spans="1:8" ht="16.5" customHeight="1">
      <c r="A13" s="13" t="s">
        <v>277</v>
      </c>
      <c r="B13" s="14" t="s">
        <v>2723</v>
      </c>
      <c r="C13" s="15"/>
      <c r="D13" s="11"/>
      <c r="E13" s="11"/>
      <c r="F13" s="200" t="str">
        <f t="shared" si="2"/>
        <v/>
      </c>
      <c r="G13" s="201" t="str">
        <f t="shared" si="3"/>
        <v/>
      </c>
      <c r="H13" s="18"/>
    </row>
    <row r="14" spans="1:8" ht="16.5" customHeight="1">
      <c r="A14" s="13" t="s">
        <v>278</v>
      </c>
      <c r="B14" s="14" t="s">
        <v>2724</v>
      </c>
      <c r="C14" s="15"/>
      <c r="D14" s="11"/>
      <c r="E14" s="11"/>
      <c r="F14" s="200" t="str">
        <f t="shared" si="2"/>
        <v/>
      </c>
      <c r="G14" s="201" t="str">
        <f t="shared" si="3"/>
        <v/>
      </c>
      <c r="H14" s="18"/>
    </row>
    <row r="15" spans="1:8" ht="16.5" customHeight="1">
      <c r="A15" s="13" t="s">
        <v>279</v>
      </c>
      <c r="B15" s="14" t="s">
        <v>2725</v>
      </c>
      <c r="C15" s="15"/>
      <c r="D15" s="11"/>
      <c r="E15" s="11"/>
      <c r="F15" s="200" t="str">
        <f t="shared" si="2"/>
        <v/>
      </c>
      <c r="G15" s="201" t="str">
        <f t="shared" si="3"/>
        <v/>
      </c>
      <c r="H15" s="18"/>
    </row>
    <row r="16" spans="1:8" ht="16.5" customHeight="1">
      <c r="A16" s="13" t="s">
        <v>280</v>
      </c>
      <c r="B16" s="14" t="s">
        <v>2726</v>
      </c>
      <c r="C16" s="15"/>
      <c r="D16" s="11"/>
      <c r="E16" s="11"/>
      <c r="F16" s="200" t="str">
        <f t="shared" si="2"/>
        <v/>
      </c>
      <c r="G16" s="201" t="str">
        <f t="shared" si="3"/>
        <v/>
      </c>
      <c r="H16" s="18"/>
    </row>
    <row r="17" spans="1:8" ht="16.5" customHeight="1">
      <c r="A17" s="13" t="s">
        <v>281</v>
      </c>
      <c r="B17" s="14" t="s">
        <v>2727</v>
      </c>
      <c r="C17" s="15"/>
      <c r="D17" s="11"/>
      <c r="E17" s="11"/>
      <c r="F17" s="200" t="str">
        <f t="shared" si="2"/>
        <v/>
      </c>
      <c r="G17" s="201" t="str">
        <f t="shared" si="3"/>
        <v/>
      </c>
      <c r="H17" s="18"/>
    </row>
    <row r="18" spans="1:8" ht="16.5" customHeight="1">
      <c r="A18" s="13" t="s">
        <v>282</v>
      </c>
      <c r="B18" s="14" t="s">
        <v>2728</v>
      </c>
      <c r="C18" s="15"/>
      <c r="D18" s="11"/>
      <c r="E18" s="11"/>
      <c r="F18" s="200" t="str">
        <f t="shared" si="2"/>
        <v/>
      </c>
      <c r="G18" s="201" t="str">
        <f t="shared" si="3"/>
        <v/>
      </c>
      <c r="H18" s="18"/>
    </row>
    <row r="19" spans="1:8" ht="16.5" customHeight="1">
      <c r="A19" s="13" t="s">
        <v>283</v>
      </c>
      <c r="B19" s="14" t="s">
        <v>2729</v>
      </c>
      <c r="C19" s="15"/>
      <c r="D19" s="11"/>
      <c r="E19" s="11"/>
      <c r="F19" s="200" t="str">
        <f t="shared" si="2"/>
        <v/>
      </c>
      <c r="G19" s="201" t="str">
        <f t="shared" si="3"/>
        <v/>
      </c>
      <c r="H19" s="18"/>
    </row>
    <row r="20" spans="1:8" ht="16.5" customHeight="1">
      <c r="A20" s="13" t="s">
        <v>618</v>
      </c>
      <c r="B20" s="14" t="s">
        <v>2730</v>
      </c>
      <c r="C20" s="15"/>
      <c r="D20" s="11"/>
      <c r="E20" s="11"/>
      <c r="F20" s="200" t="str">
        <f t="shared" si="2"/>
        <v/>
      </c>
      <c r="G20" s="201" t="str">
        <f t="shared" si="3"/>
        <v/>
      </c>
      <c r="H20" s="18"/>
    </row>
    <row r="21" spans="1:8" ht="16.5" customHeight="1">
      <c r="A21" s="13" t="s">
        <v>623</v>
      </c>
      <c r="B21" s="14" t="s">
        <v>2731</v>
      </c>
      <c r="C21" s="15"/>
      <c r="D21" s="11"/>
      <c r="E21" s="11"/>
      <c r="F21" s="200" t="str">
        <f t="shared" si="2"/>
        <v/>
      </c>
      <c r="G21" s="201" t="str">
        <f t="shared" si="3"/>
        <v/>
      </c>
      <c r="H21" s="18"/>
    </row>
    <row r="22" spans="1:8" ht="16.5" customHeight="1">
      <c r="A22" s="13" t="s">
        <v>627</v>
      </c>
      <c r="B22" s="14" t="s">
        <v>2732</v>
      </c>
      <c r="C22" s="15"/>
      <c r="D22" s="11"/>
      <c r="E22" s="11"/>
      <c r="F22" s="200" t="str">
        <f t="shared" si="2"/>
        <v/>
      </c>
      <c r="G22" s="201" t="str">
        <f t="shared" si="3"/>
        <v/>
      </c>
      <c r="H22" s="18"/>
    </row>
    <row r="23" spans="1:8" ht="16.5" customHeight="1">
      <c r="A23" s="13"/>
      <c r="B23" s="14"/>
      <c r="C23" s="15"/>
      <c r="D23" s="11"/>
      <c r="E23" s="11"/>
      <c r="F23" s="200" t="str">
        <f t="shared" si="2"/>
        <v/>
      </c>
      <c r="G23" s="201" t="str">
        <f t="shared" si="3"/>
        <v/>
      </c>
      <c r="H23" s="18"/>
    </row>
    <row r="24" spans="1:8" ht="16.5" customHeight="1">
      <c r="A24" s="13"/>
      <c r="B24" s="14"/>
      <c r="C24" s="15"/>
      <c r="D24" s="11"/>
      <c r="E24" s="11"/>
      <c r="F24" s="200" t="str">
        <f t="shared" si="2"/>
        <v/>
      </c>
      <c r="G24" s="201" t="str">
        <f t="shared" si="3"/>
        <v/>
      </c>
      <c r="H24" s="18"/>
    </row>
    <row r="25" spans="1:8" ht="16.5" customHeight="1">
      <c r="A25" s="13"/>
      <c r="B25" s="14"/>
      <c r="C25" s="15"/>
      <c r="D25" s="11"/>
      <c r="E25" s="11"/>
      <c r="F25" s="200" t="str">
        <f t="shared" si="2"/>
        <v/>
      </c>
      <c r="G25" s="201" t="str">
        <f t="shared" si="3"/>
        <v/>
      </c>
      <c r="H25" s="18"/>
    </row>
    <row r="26" spans="1:8" ht="16.5" customHeight="1">
      <c r="A26" s="13"/>
      <c r="B26" s="14"/>
      <c r="C26" s="15"/>
      <c r="D26" s="11"/>
      <c r="E26" s="11"/>
      <c r="F26" s="200" t="str">
        <f t="shared" si="2"/>
        <v/>
      </c>
      <c r="G26" s="201" t="str">
        <f t="shared" si="3"/>
        <v/>
      </c>
      <c r="H26" s="18"/>
    </row>
    <row r="27" spans="1:8" ht="16.5" customHeight="1">
      <c r="A27" s="946" t="s">
        <v>255</v>
      </c>
      <c r="B27" s="946"/>
      <c r="C27" s="15"/>
      <c r="D27" s="11">
        <f>SUM(D7:D26)</f>
        <v>0</v>
      </c>
      <c r="E27" s="11">
        <f>SUM(E7:E26)</f>
        <v>0</v>
      </c>
      <c r="F27" s="200" t="str">
        <f t="shared" si="2"/>
        <v/>
      </c>
      <c r="G27" s="201" t="str">
        <f t="shared" si="3"/>
        <v/>
      </c>
      <c r="H27" s="18"/>
    </row>
    <row r="28" spans="1:8" s="3" customFormat="1" ht="14.25" customHeight="1">
      <c r="A28" s="180" t="str">
        <f>基本情况!C72</f>
        <v>产权持有单位填表人：田仕军</v>
      </c>
      <c r="E28" s="180" t="str">
        <f>基本情况!D72</f>
        <v>评估人员：邓泽华、余颖莉、李英婕</v>
      </c>
      <c r="F28" s="180"/>
      <c r="G28" s="180"/>
    </row>
    <row r="29" spans="1:8" s="3" customFormat="1" ht="14.25" customHeight="1">
      <c r="A29" s="3" t="str">
        <f>基本情况!C2</f>
        <v>填表日期：2022年4月26日</v>
      </c>
    </row>
  </sheetData>
  <mergeCells count="3">
    <mergeCell ref="A1:H1"/>
    <mergeCell ref="A2:H2"/>
    <mergeCell ref="A27:B27"/>
  </mergeCells>
  <phoneticPr fontId="24" type="noConversion"/>
  <hyperlinks>
    <hyperlink ref="H3" location="基本情况!A1" display="表5-7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I26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32" customWidth="1"/>
    <col min="2" max="2" width="26" style="35" customWidth="1"/>
    <col min="3" max="3" width="12" style="35" customWidth="1"/>
    <col min="4" max="4" width="13.75" style="34" customWidth="1"/>
    <col min="5" max="5" width="13.875" style="35" customWidth="1"/>
    <col min="6" max="6" width="13" style="35" customWidth="1"/>
    <col min="7" max="7" width="14.5" style="35" customWidth="1"/>
    <col min="8" max="8" width="14.125" style="35" customWidth="1"/>
    <col min="9" max="9" width="15.5" style="35" customWidth="1"/>
    <col min="10" max="16384" width="9" style="35"/>
  </cols>
  <sheetData>
    <row r="1" spans="1:9" ht="30" customHeight="1">
      <c r="A1" s="947" t="s">
        <v>2733</v>
      </c>
      <c r="B1" s="947"/>
      <c r="C1" s="947"/>
      <c r="D1" s="947"/>
      <c r="E1" s="947"/>
      <c r="F1" s="947"/>
      <c r="G1" s="947"/>
      <c r="H1" s="947"/>
      <c r="I1" s="947"/>
    </row>
    <row r="2" spans="1:9" ht="14.25" customHeight="1">
      <c r="A2" s="948" t="str">
        <f>基本情况!C1</f>
        <v>评估基准日：2022年4月26日</v>
      </c>
      <c r="B2" s="948"/>
      <c r="C2" s="948"/>
      <c r="D2" s="948"/>
      <c r="E2" s="948"/>
      <c r="F2" s="948"/>
      <c r="G2" s="948"/>
      <c r="H2" s="948"/>
      <c r="I2" s="948"/>
    </row>
    <row r="3" spans="1:9" ht="14.25" customHeight="1">
      <c r="I3" s="53" t="s">
        <v>2734</v>
      </c>
    </row>
    <row r="4" spans="1:9" ht="14.25" customHeight="1">
      <c r="I4" s="54"/>
    </row>
    <row r="5" spans="1:9" ht="14.25" customHeight="1">
      <c r="A5" s="96" t="str">
        <f>基本情况!B2</f>
        <v>产权持有单位：瓮福（集团）有限责任公司</v>
      </c>
      <c r="I5" s="54" t="s">
        <v>287</v>
      </c>
    </row>
    <row r="6" spans="1:9" s="32" customFormat="1" ht="16.5" customHeight="1">
      <c r="A6" s="36" t="s">
        <v>288</v>
      </c>
      <c r="B6" s="36" t="s">
        <v>2735</v>
      </c>
      <c r="C6" s="36" t="s">
        <v>350</v>
      </c>
      <c r="D6" s="36" t="s">
        <v>2736</v>
      </c>
      <c r="E6" s="36" t="s">
        <v>294</v>
      </c>
      <c r="F6" s="36" t="s">
        <v>295</v>
      </c>
      <c r="G6" s="197" t="s">
        <v>296</v>
      </c>
      <c r="H6" s="197" t="s">
        <v>297</v>
      </c>
      <c r="I6" s="36" t="s">
        <v>298</v>
      </c>
    </row>
    <row r="7" spans="1:9" ht="16.5" customHeight="1">
      <c r="A7" s="38" t="s">
        <v>275</v>
      </c>
      <c r="B7" s="114"/>
      <c r="C7" s="198"/>
      <c r="D7" s="48"/>
      <c r="E7" s="199"/>
      <c r="F7" s="44"/>
      <c r="G7" s="200" t="str">
        <f t="shared" ref="G7" si="0">IF(F7=E7,"",F7-E7)</f>
        <v/>
      </c>
      <c r="H7" s="201" t="str">
        <f t="shared" ref="H7" si="1">IF(OR(E7=0,F7=E7),"",ROUND(G7/ABS(E7),4))</f>
        <v/>
      </c>
      <c r="I7" s="203"/>
    </row>
    <row r="8" spans="1:9" ht="16.5" customHeight="1">
      <c r="A8" s="38"/>
      <c r="B8" s="114"/>
      <c r="C8" s="198"/>
      <c r="D8" s="48"/>
      <c r="E8" s="199"/>
      <c r="F8" s="44"/>
      <c r="G8" s="200" t="str">
        <f t="shared" ref="G8:G20" si="2">IF(F8=E8,"",F8-E8)</f>
        <v/>
      </c>
      <c r="H8" s="201" t="str">
        <f t="shared" ref="H8:H20" si="3">IF(OR(E8=0,F8=E8),"",ROUND(G8/ABS(E8),4))</f>
        <v/>
      </c>
      <c r="I8" s="58"/>
    </row>
    <row r="9" spans="1:9" ht="16.5" customHeight="1">
      <c r="A9" s="38"/>
      <c r="B9" s="114"/>
      <c r="C9" s="198"/>
      <c r="D9" s="48"/>
      <c r="E9" s="202"/>
      <c r="F9" s="44"/>
      <c r="G9" s="200" t="str">
        <f t="shared" si="2"/>
        <v/>
      </c>
      <c r="H9" s="201" t="str">
        <f t="shared" si="3"/>
        <v/>
      </c>
      <c r="I9" s="203"/>
    </row>
    <row r="10" spans="1:9" ht="16.5" customHeight="1">
      <c r="A10" s="38"/>
      <c r="B10" s="114"/>
      <c r="C10" s="198"/>
      <c r="D10" s="48"/>
      <c r="E10" s="202"/>
      <c r="F10" s="44"/>
      <c r="G10" s="200" t="str">
        <f t="shared" si="2"/>
        <v/>
      </c>
      <c r="H10" s="201" t="str">
        <f t="shared" si="3"/>
        <v/>
      </c>
      <c r="I10" s="58"/>
    </row>
    <row r="11" spans="1:9" ht="16.5" customHeight="1">
      <c r="A11" s="38"/>
      <c r="B11" s="114"/>
      <c r="C11" s="198"/>
      <c r="D11" s="48"/>
      <c r="E11" s="202"/>
      <c r="F11" s="44"/>
      <c r="G11" s="200" t="str">
        <f t="shared" si="2"/>
        <v/>
      </c>
      <c r="H11" s="201" t="str">
        <f t="shared" si="3"/>
        <v/>
      </c>
      <c r="I11" s="205"/>
    </row>
    <row r="12" spans="1:9" ht="16.5" customHeight="1">
      <c r="A12" s="38"/>
      <c r="B12" s="114"/>
      <c r="C12" s="198"/>
      <c r="D12" s="48"/>
      <c r="E12" s="202"/>
      <c r="F12" s="44"/>
      <c r="G12" s="200" t="str">
        <f t="shared" si="2"/>
        <v/>
      </c>
      <c r="H12" s="201" t="str">
        <f t="shared" si="3"/>
        <v/>
      </c>
      <c r="I12" s="205"/>
    </row>
    <row r="13" spans="1:9" ht="16.5" customHeight="1">
      <c r="A13" s="38"/>
      <c r="B13" s="114"/>
      <c r="C13" s="198"/>
      <c r="D13" s="48"/>
      <c r="E13" s="44"/>
      <c r="F13" s="44"/>
      <c r="G13" s="200" t="str">
        <f t="shared" si="2"/>
        <v/>
      </c>
      <c r="H13" s="201" t="str">
        <f t="shared" si="3"/>
        <v/>
      </c>
      <c r="I13" s="58"/>
    </row>
    <row r="14" spans="1:9" ht="16.5" customHeight="1">
      <c r="A14" s="38"/>
      <c r="B14" s="114"/>
      <c r="C14" s="198"/>
      <c r="D14" s="48"/>
      <c r="E14" s="44"/>
      <c r="F14" s="44"/>
      <c r="G14" s="200" t="str">
        <f t="shared" si="2"/>
        <v/>
      </c>
      <c r="H14" s="201" t="str">
        <f t="shared" si="3"/>
        <v/>
      </c>
      <c r="I14" s="205"/>
    </row>
    <row r="15" spans="1:9" ht="16.5" customHeight="1">
      <c r="A15" s="38"/>
      <c r="B15" s="114"/>
      <c r="C15" s="198"/>
      <c r="D15" s="48"/>
      <c r="E15" s="44"/>
      <c r="F15" s="44"/>
      <c r="G15" s="200" t="str">
        <f t="shared" si="2"/>
        <v/>
      </c>
      <c r="H15" s="201" t="str">
        <f t="shared" si="3"/>
        <v/>
      </c>
      <c r="I15" s="205"/>
    </row>
    <row r="16" spans="1:9" ht="16.5" customHeight="1">
      <c r="A16" s="51"/>
      <c r="B16" s="203"/>
      <c r="C16" s="38"/>
      <c r="D16" s="48"/>
      <c r="E16" s="44"/>
      <c r="F16" s="44"/>
      <c r="G16" s="200" t="str">
        <f t="shared" si="2"/>
        <v/>
      </c>
      <c r="H16" s="201" t="str">
        <f t="shared" si="3"/>
        <v/>
      </c>
      <c r="I16" s="58"/>
    </row>
    <row r="17" spans="1:9" ht="16.5" customHeight="1">
      <c r="A17" s="51"/>
      <c r="B17" s="203"/>
      <c r="C17" s="38"/>
      <c r="D17" s="48"/>
      <c r="E17" s="44"/>
      <c r="F17" s="44"/>
      <c r="G17" s="200" t="str">
        <f t="shared" si="2"/>
        <v/>
      </c>
      <c r="H17" s="201" t="str">
        <f t="shared" si="3"/>
        <v/>
      </c>
      <c r="I17" s="58"/>
    </row>
    <row r="18" spans="1:9" ht="16.5" customHeight="1">
      <c r="A18" s="51"/>
      <c r="B18" s="203"/>
      <c r="C18" s="38"/>
      <c r="D18" s="48"/>
      <c r="E18" s="44"/>
      <c r="F18" s="44"/>
      <c r="G18" s="200" t="str">
        <f t="shared" si="2"/>
        <v/>
      </c>
      <c r="H18" s="201" t="str">
        <f t="shared" si="3"/>
        <v/>
      </c>
      <c r="I18" s="58"/>
    </row>
    <row r="19" spans="1:9" ht="16.5" customHeight="1">
      <c r="A19" s="51"/>
      <c r="B19" s="203"/>
      <c r="C19" s="38"/>
      <c r="D19" s="48"/>
      <c r="E19" s="44"/>
      <c r="F19" s="44"/>
      <c r="G19" s="200" t="str">
        <f t="shared" si="2"/>
        <v/>
      </c>
      <c r="H19" s="201" t="str">
        <f t="shared" si="3"/>
        <v/>
      </c>
      <c r="I19" s="58"/>
    </row>
    <row r="20" spans="1:9" ht="16.5" customHeight="1">
      <c r="A20" s="949" t="s">
        <v>299</v>
      </c>
      <c r="B20" s="949"/>
      <c r="C20" s="38"/>
      <c r="D20" s="48"/>
      <c r="E20" s="44">
        <f>SUM(E7:E19)</f>
        <v>0</v>
      </c>
      <c r="F20" s="44">
        <f>SUM(F7:F19)</f>
        <v>0</v>
      </c>
      <c r="G20" s="200" t="str">
        <f t="shared" si="2"/>
        <v/>
      </c>
      <c r="H20" s="201" t="str">
        <f t="shared" si="3"/>
        <v/>
      </c>
      <c r="I20" s="58"/>
    </row>
    <row r="21" spans="1:9" s="34" customFormat="1" ht="14.25" customHeight="1">
      <c r="A21" s="34" t="str">
        <f>基本情况!C73</f>
        <v>产权持有单位填表人：田仕军</v>
      </c>
      <c r="F21" s="34" t="str">
        <f>基本情况!D73</f>
        <v>评估人员：邓泽华、余颖莉、李英婕</v>
      </c>
    </row>
    <row r="22" spans="1:9" s="34" customFormat="1" ht="14.25" customHeight="1">
      <c r="A22" s="34" t="str">
        <f>基本情况!C2</f>
        <v>填表日期：2022年4月26日</v>
      </c>
    </row>
    <row r="23" spans="1:9" ht="14.25" customHeight="1">
      <c r="E23" s="204"/>
    </row>
    <row r="25" spans="1:9" ht="14.25" customHeight="1">
      <c r="E25" s="204"/>
    </row>
    <row r="26" spans="1:9" ht="14.25" customHeight="1">
      <c r="E26" s="204"/>
    </row>
  </sheetData>
  <autoFilter ref="A6:J22"/>
  <mergeCells count="3">
    <mergeCell ref="A1:I1"/>
    <mergeCell ref="A2:I2"/>
    <mergeCell ref="A20:B20"/>
  </mergeCells>
  <phoneticPr fontId="24" type="noConversion"/>
  <hyperlinks>
    <hyperlink ref="I3" location="基本情况!A1" display="表5-8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I25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77" customWidth="1"/>
    <col min="2" max="2" width="30.5" style="76" customWidth="1"/>
    <col min="3" max="3" width="19.375" style="76" customWidth="1"/>
    <col min="4" max="4" width="17.5" style="76" customWidth="1"/>
    <col min="5" max="6" width="15.125" style="76" customWidth="1"/>
    <col min="7" max="7" width="16.625" style="76" customWidth="1"/>
    <col min="8" max="8" width="9" style="76"/>
    <col min="9" max="9" width="19.625" style="76" customWidth="1"/>
    <col min="10" max="16384" width="9" style="76"/>
  </cols>
  <sheetData>
    <row r="1" spans="1:9" ht="30" customHeight="1">
      <c r="A1" s="963" t="s">
        <v>2737</v>
      </c>
      <c r="B1" s="959"/>
      <c r="C1" s="959"/>
      <c r="D1" s="959"/>
      <c r="E1" s="959"/>
      <c r="F1" s="959"/>
      <c r="G1" s="959"/>
    </row>
    <row r="2" spans="1:9" ht="14.25" customHeight="1">
      <c r="A2" s="960" t="str">
        <f>基本情况!C1</f>
        <v>评估基准日：2022年4月26日</v>
      </c>
      <c r="B2" s="960"/>
      <c r="C2" s="960"/>
      <c r="D2" s="960"/>
      <c r="E2" s="960"/>
      <c r="F2" s="960"/>
      <c r="G2" s="960"/>
    </row>
    <row r="3" spans="1:9" ht="14.25" customHeight="1">
      <c r="G3" s="181" t="s">
        <v>2738</v>
      </c>
    </row>
    <row r="4" spans="1:9" ht="14.25" customHeight="1">
      <c r="G4" s="182"/>
    </row>
    <row r="5" spans="1:9" ht="14.25" customHeight="1">
      <c r="A5" s="3" t="str">
        <f>基本情况!B2</f>
        <v>产权持有单位：瓮福（集团）有限责任公司</v>
      </c>
      <c r="G5" s="182" t="s">
        <v>247</v>
      </c>
    </row>
    <row r="6" spans="1:9" s="177" customFormat="1" ht="16.5" customHeight="1">
      <c r="A6" s="62" t="s">
        <v>219</v>
      </c>
      <c r="B6" s="183" t="s">
        <v>8</v>
      </c>
      <c r="C6" s="62" t="s">
        <v>250</v>
      </c>
      <c r="D6" s="62" t="s">
        <v>251</v>
      </c>
      <c r="E6" s="85" t="s">
        <v>2680</v>
      </c>
      <c r="F6" s="85" t="s">
        <v>2681</v>
      </c>
      <c r="G6" s="62" t="s">
        <v>258</v>
      </c>
      <c r="I6" s="196"/>
    </row>
    <row r="7" spans="1:9" s="178" customFormat="1" ht="16.5" customHeight="1">
      <c r="A7" s="184" t="s">
        <v>2739</v>
      </c>
      <c r="B7" s="185" t="s">
        <v>2740</v>
      </c>
      <c r="C7" s="186">
        <f>'5.9.1其他应付—应付利息'!G28</f>
        <v>0</v>
      </c>
      <c r="D7" s="186">
        <f>'5.9.1其他应付—应付利息'!H28</f>
        <v>0</v>
      </c>
      <c r="E7" s="89" t="str">
        <f t="shared" ref="E7" si="0">IF(D7=C7,"",D7-C7)</f>
        <v/>
      </c>
      <c r="F7" s="93" t="str">
        <f t="shared" ref="F7" si="1">IF(OR(C7=0,D7=C7),"",ROUND(E7/ABS(C7),4))</f>
        <v/>
      </c>
      <c r="G7" s="187"/>
    </row>
    <row r="8" spans="1:9" s="178" customFormat="1" ht="16.5" customHeight="1">
      <c r="A8" s="184" t="s">
        <v>2741</v>
      </c>
      <c r="B8" s="185" t="s">
        <v>2742</v>
      </c>
      <c r="C8" s="186">
        <f>'5.9.2其他应付—应付股利'!E27</f>
        <v>0</v>
      </c>
      <c r="D8" s="186">
        <f>'5.9.2其他应付—应付股利'!F27</f>
        <v>0</v>
      </c>
      <c r="E8" s="89" t="str">
        <f t="shared" ref="E8:E23" si="2">IF(D8=C8,"",D8-C8)</f>
        <v/>
      </c>
      <c r="F8" s="93" t="str">
        <f t="shared" ref="F8:F23" si="3">IF(OR(C8=0,D8=C8),"",ROUND(E8/ABS(C8),4))</f>
        <v/>
      </c>
      <c r="G8" s="187"/>
    </row>
    <row r="9" spans="1:9" s="179" customFormat="1" ht="16.5" customHeight="1">
      <c r="A9" s="184" t="s">
        <v>2743</v>
      </c>
      <c r="B9" s="188" t="s">
        <v>2744</v>
      </c>
      <c r="C9" s="189">
        <f>'5.9.3其他应付款-其他'!E30</f>
        <v>0</v>
      </c>
      <c r="D9" s="189">
        <f>'5.9.3其他应付款-其他'!F30</f>
        <v>0</v>
      </c>
      <c r="E9" s="89" t="str">
        <f t="shared" si="2"/>
        <v/>
      </c>
      <c r="F9" s="93" t="str">
        <f t="shared" si="3"/>
        <v/>
      </c>
      <c r="G9" s="190"/>
    </row>
    <row r="10" spans="1:9" s="179" customFormat="1" ht="16.5" customHeight="1">
      <c r="A10" s="191"/>
      <c r="B10" s="192"/>
      <c r="C10" s="189"/>
      <c r="D10" s="72"/>
      <c r="E10" s="89" t="str">
        <f t="shared" si="2"/>
        <v/>
      </c>
      <c r="F10" s="93" t="str">
        <f t="shared" si="3"/>
        <v/>
      </c>
      <c r="G10" s="190"/>
    </row>
    <row r="11" spans="1:9" s="179" customFormat="1" ht="16.5" customHeight="1">
      <c r="A11" s="191"/>
      <c r="B11" s="192"/>
      <c r="C11" s="189"/>
      <c r="D11" s="72"/>
      <c r="E11" s="89" t="str">
        <f t="shared" si="2"/>
        <v/>
      </c>
      <c r="F11" s="93" t="str">
        <f t="shared" si="3"/>
        <v/>
      </c>
      <c r="G11" s="190"/>
    </row>
    <row r="12" spans="1:9" s="179" customFormat="1" ht="16.5" customHeight="1">
      <c r="A12" s="191"/>
      <c r="B12" s="192"/>
      <c r="C12" s="189"/>
      <c r="D12" s="72"/>
      <c r="E12" s="89" t="str">
        <f t="shared" si="2"/>
        <v/>
      </c>
      <c r="F12" s="93" t="str">
        <f t="shared" si="3"/>
        <v/>
      </c>
      <c r="G12" s="190"/>
    </row>
    <row r="13" spans="1:9" s="179" customFormat="1" ht="16.5" customHeight="1">
      <c r="A13" s="191"/>
      <c r="B13" s="192"/>
      <c r="C13" s="189"/>
      <c r="D13" s="72"/>
      <c r="E13" s="89" t="str">
        <f t="shared" si="2"/>
        <v/>
      </c>
      <c r="F13" s="93" t="str">
        <f t="shared" si="3"/>
        <v/>
      </c>
      <c r="G13" s="190"/>
    </row>
    <row r="14" spans="1:9" s="179" customFormat="1" ht="16.5" customHeight="1">
      <c r="A14" s="191"/>
      <c r="B14" s="192"/>
      <c r="C14" s="189"/>
      <c r="D14" s="72"/>
      <c r="E14" s="89" t="str">
        <f t="shared" si="2"/>
        <v/>
      </c>
      <c r="F14" s="93" t="str">
        <f t="shared" si="3"/>
        <v/>
      </c>
      <c r="G14" s="190"/>
    </row>
    <row r="15" spans="1:9" s="179" customFormat="1" ht="16.5" customHeight="1">
      <c r="A15" s="191"/>
      <c r="B15" s="192"/>
      <c r="C15" s="189"/>
      <c r="D15" s="72"/>
      <c r="E15" s="89" t="str">
        <f t="shared" si="2"/>
        <v/>
      </c>
      <c r="F15" s="93" t="str">
        <f t="shared" si="3"/>
        <v/>
      </c>
      <c r="G15" s="190"/>
    </row>
    <row r="16" spans="1:9" s="179" customFormat="1" ht="16.5" customHeight="1">
      <c r="A16" s="191"/>
      <c r="B16" s="192"/>
      <c r="C16" s="189"/>
      <c r="D16" s="72"/>
      <c r="E16" s="89" t="str">
        <f t="shared" si="2"/>
        <v/>
      </c>
      <c r="F16" s="93" t="str">
        <f t="shared" si="3"/>
        <v/>
      </c>
      <c r="G16" s="190"/>
    </row>
    <row r="17" spans="1:7" s="179" customFormat="1" ht="16.5" customHeight="1">
      <c r="A17" s="191"/>
      <c r="B17" s="192"/>
      <c r="C17" s="189"/>
      <c r="D17" s="72"/>
      <c r="E17" s="89" t="str">
        <f t="shared" si="2"/>
        <v/>
      </c>
      <c r="F17" s="93" t="str">
        <f t="shared" si="3"/>
        <v/>
      </c>
      <c r="G17" s="190"/>
    </row>
    <row r="18" spans="1:7" s="179" customFormat="1" ht="16.5" customHeight="1">
      <c r="A18" s="191"/>
      <c r="B18" s="192"/>
      <c r="C18" s="189"/>
      <c r="D18" s="72"/>
      <c r="E18" s="89" t="str">
        <f t="shared" si="2"/>
        <v/>
      </c>
      <c r="F18" s="93" t="str">
        <f t="shared" si="3"/>
        <v/>
      </c>
      <c r="G18" s="190"/>
    </row>
    <row r="19" spans="1:7" s="179" customFormat="1" ht="16.5" customHeight="1">
      <c r="A19" s="191"/>
      <c r="B19" s="192"/>
      <c r="C19" s="189"/>
      <c r="D19" s="72"/>
      <c r="E19" s="89" t="str">
        <f t="shared" si="2"/>
        <v/>
      </c>
      <c r="F19" s="93" t="str">
        <f t="shared" si="3"/>
        <v/>
      </c>
      <c r="G19" s="190"/>
    </row>
    <row r="20" spans="1:7" s="179" customFormat="1" ht="16.5" customHeight="1">
      <c r="A20" s="191"/>
      <c r="B20" s="192"/>
      <c r="C20" s="189"/>
      <c r="D20" s="72"/>
      <c r="E20" s="89" t="str">
        <f t="shared" si="2"/>
        <v/>
      </c>
      <c r="F20" s="93" t="str">
        <f t="shared" si="3"/>
        <v/>
      </c>
      <c r="G20" s="190"/>
    </row>
    <row r="21" spans="1:7" s="179" customFormat="1" ht="16.5" customHeight="1">
      <c r="A21" s="191"/>
      <c r="B21" s="192"/>
      <c r="C21" s="189"/>
      <c r="D21" s="72"/>
      <c r="E21" s="89" t="str">
        <f t="shared" si="2"/>
        <v/>
      </c>
      <c r="F21" s="93" t="str">
        <f t="shared" si="3"/>
        <v/>
      </c>
      <c r="G21" s="190"/>
    </row>
    <row r="22" spans="1:7" s="179" customFormat="1" ht="16.5" customHeight="1">
      <c r="A22" s="191"/>
      <c r="B22" s="193"/>
      <c r="C22" s="194"/>
      <c r="D22" s="72"/>
      <c r="E22" s="89" t="str">
        <f t="shared" si="2"/>
        <v/>
      </c>
      <c r="F22" s="93" t="str">
        <f t="shared" si="3"/>
        <v/>
      </c>
      <c r="G22" s="190"/>
    </row>
    <row r="23" spans="1:7" s="179" customFormat="1" ht="16.5" customHeight="1">
      <c r="A23" s="962" t="s">
        <v>255</v>
      </c>
      <c r="B23" s="962"/>
      <c r="C23" s="72">
        <f>SUM(C7:C21)</f>
        <v>0</v>
      </c>
      <c r="D23" s="72">
        <f>SUM(D7:D21)</f>
        <v>0</v>
      </c>
      <c r="E23" s="89" t="str">
        <f t="shared" si="2"/>
        <v/>
      </c>
      <c r="F23" s="93" t="str">
        <f t="shared" si="3"/>
        <v/>
      </c>
      <c r="G23" s="195"/>
    </row>
    <row r="24" spans="1:7" s="180" customFormat="1" ht="14.25" customHeight="1">
      <c r="A24" s="180" t="str">
        <f>基本情况!C74</f>
        <v>产权持有单位填表人：田仕军</v>
      </c>
      <c r="D24" s="180" t="str">
        <f>基本情况!D74</f>
        <v>评估人员：邓泽华、余颖莉、李英婕</v>
      </c>
    </row>
    <row r="25" spans="1:7" s="180" customFormat="1" ht="14.25" customHeight="1">
      <c r="A25" s="180" t="str">
        <f>基本情况!C2</f>
        <v>填表日期：2022年4月26日</v>
      </c>
    </row>
  </sheetData>
  <autoFilter ref="A6:I25"/>
  <mergeCells count="3">
    <mergeCell ref="A1:G1"/>
    <mergeCell ref="A2:G2"/>
    <mergeCell ref="A23:B23"/>
  </mergeCells>
  <phoneticPr fontId="24" type="noConversion"/>
  <hyperlinks>
    <hyperlink ref="G3" location="基本情况!A1" display="表5-9"/>
    <hyperlink ref="B7" location="'5.9.1其他应付—应付利息'!A1" display="其他应付款——应付利息"/>
    <hyperlink ref="B8" location="'5.9.2其他应付—应付股利'!A1" display="其他应付款——应付股利"/>
    <hyperlink ref="B9" location="'5.9.3其他应付款-其他'!A1" display="其他应付款——其他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K30"/>
  <sheetViews>
    <sheetView view="pageBreakPreview" zoomScale="96" zoomScaleNormal="100" zoomScaleSheetLayoutView="96" workbookViewId="0">
      <pane xSplit="1" ySplit="7" topLeftCell="B23" activePane="bottomRight" state="frozen"/>
      <selection pane="topRight"/>
      <selection pane="bottomLeft"/>
      <selection pane="bottomRight" activeCell="N14" sqref="N14"/>
    </sheetView>
  </sheetViews>
  <sheetFormatPr defaultColWidth="9" defaultRowHeight="15" customHeight="1"/>
  <cols>
    <col min="1" max="1" width="5.875" style="120" customWidth="1"/>
    <col min="2" max="2" width="22.125" style="116" customWidth="1"/>
    <col min="3" max="3" width="9.75" style="116" customWidth="1"/>
    <col min="4" max="4" width="10.75" style="116" customWidth="1"/>
    <col min="5" max="5" width="10.75" style="123" customWidth="1"/>
    <col min="6" max="6" width="11.5" style="123" customWidth="1"/>
    <col min="7" max="7" width="11.875" style="123" customWidth="1"/>
    <col min="8" max="8" width="11.25" style="123" customWidth="1"/>
    <col min="9" max="9" width="12.875" style="123" customWidth="1"/>
    <col min="10" max="10" width="9.375" style="123" customWidth="1"/>
    <col min="11" max="11" width="9.625" style="123" customWidth="1"/>
    <col min="12" max="257" width="9" style="123"/>
    <col min="258" max="258" width="6.25" style="123" customWidth="1"/>
    <col min="259" max="259" width="22.125" style="123" customWidth="1"/>
    <col min="260" max="260" width="9.75" style="123" customWidth="1"/>
    <col min="261" max="261" width="11.875" style="123" customWidth="1"/>
    <col min="262" max="262" width="10.75" style="123" customWidth="1"/>
    <col min="263" max="263" width="11.5" style="123" customWidth="1"/>
    <col min="264" max="265" width="16.25" style="123" customWidth="1"/>
    <col min="266" max="267" width="11.875" style="123" customWidth="1"/>
    <col min="268" max="513" width="9" style="123"/>
    <col min="514" max="514" width="6.25" style="123" customWidth="1"/>
    <col min="515" max="515" width="22.125" style="123" customWidth="1"/>
    <col min="516" max="516" width="9.75" style="123" customWidth="1"/>
    <col min="517" max="517" width="11.875" style="123" customWidth="1"/>
    <col min="518" max="518" width="10.75" style="123" customWidth="1"/>
    <col min="519" max="519" width="11.5" style="123" customWidth="1"/>
    <col min="520" max="521" width="16.25" style="123" customWidth="1"/>
    <col min="522" max="523" width="11.875" style="123" customWidth="1"/>
    <col min="524" max="769" width="9" style="123"/>
    <col min="770" max="770" width="6.25" style="123" customWidth="1"/>
    <col min="771" max="771" width="22.125" style="123" customWidth="1"/>
    <col min="772" max="772" width="9.75" style="123" customWidth="1"/>
    <col min="773" max="773" width="11.875" style="123" customWidth="1"/>
    <col min="774" max="774" width="10.75" style="123" customWidth="1"/>
    <col min="775" max="775" width="11.5" style="123" customWidth="1"/>
    <col min="776" max="777" width="16.25" style="123" customWidth="1"/>
    <col min="778" max="779" width="11.875" style="123" customWidth="1"/>
    <col min="780" max="1025" width="9" style="123"/>
    <col min="1026" max="1026" width="6.25" style="123" customWidth="1"/>
    <col min="1027" max="1027" width="22.125" style="123" customWidth="1"/>
    <col min="1028" max="1028" width="9.75" style="123" customWidth="1"/>
    <col min="1029" max="1029" width="11.875" style="123" customWidth="1"/>
    <col min="1030" max="1030" width="10.75" style="123" customWidth="1"/>
    <col min="1031" max="1031" width="11.5" style="123" customWidth="1"/>
    <col min="1032" max="1033" width="16.25" style="123" customWidth="1"/>
    <col min="1034" max="1035" width="11.875" style="123" customWidth="1"/>
    <col min="1036" max="1281" width="9" style="123"/>
    <col min="1282" max="1282" width="6.25" style="123" customWidth="1"/>
    <col min="1283" max="1283" width="22.125" style="123" customWidth="1"/>
    <col min="1284" max="1284" width="9.75" style="123" customWidth="1"/>
    <col min="1285" max="1285" width="11.875" style="123" customWidth="1"/>
    <col min="1286" max="1286" width="10.75" style="123" customWidth="1"/>
    <col min="1287" max="1287" width="11.5" style="123" customWidth="1"/>
    <col min="1288" max="1289" width="16.25" style="123" customWidth="1"/>
    <col min="1290" max="1291" width="11.875" style="123" customWidth="1"/>
    <col min="1292" max="1537" width="9" style="123"/>
    <col min="1538" max="1538" width="6.25" style="123" customWidth="1"/>
    <col min="1539" max="1539" width="22.125" style="123" customWidth="1"/>
    <col min="1540" max="1540" width="9.75" style="123" customWidth="1"/>
    <col min="1541" max="1541" width="11.875" style="123" customWidth="1"/>
    <col min="1542" max="1542" width="10.75" style="123" customWidth="1"/>
    <col min="1543" max="1543" width="11.5" style="123" customWidth="1"/>
    <col min="1544" max="1545" width="16.25" style="123" customWidth="1"/>
    <col min="1546" max="1547" width="11.875" style="123" customWidth="1"/>
    <col min="1548" max="1793" width="9" style="123"/>
    <col min="1794" max="1794" width="6.25" style="123" customWidth="1"/>
    <col min="1795" max="1795" width="22.125" style="123" customWidth="1"/>
    <col min="1796" max="1796" width="9.75" style="123" customWidth="1"/>
    <col min="1797" max="1797" width="11.875" style="123" customWidth="1"/>
    <col min="1798" max="1798" width="10.75" style="123" customWidth="1"/>
    <col min="1799" max="1799" width="11.5" style="123" customWidth="1"/>
    <col min="1800" max="1801" width="16.25" style="123" customWidth="1"/>
    <col min="1802" max="1803" width="11.875" style="123" customWidth="1"/>
    <col min="1804" max="2049" width="9" style="123"/>
    <col min="2050" max="2050" width="6.25" style="123" customWidth="1"/>
    <col min="2051" max="2051" width="22.125" style="123" customWidth="1"/>
    <col min="2052" max="2052" width="9.75" style="123" customWidth="1"/>
    <col min="2053" max="2053" width="11.875" style="123" customWidth="1"/>
    <col min="2054" max="2054" width="10.75" style="123" customWidth="1"/>
    <col min="2055" max="2055" width="11.5" style="123" customWidth="1"/>
    <col min="2056" max="2057" width="16.25" style="123" customWidth="1"/>
    <col min="2058" max="2059" width="11.875" style="123" customWidth="1"/>
    <col min="2060" max="2305" width="9" style="123"/>
    <col min="2306" max="2306" width="6.25" style="123" customWidth="1"/>
    <col min="2307" max="2307" width="22.125" style="123" customWidth="1"/>
    <col min="2308" max="2308" width="9.75" style="123" customWidth="1"/>
    <col min="2309" max="2309" width="11.875" style="123" customWidth="1"/>
    <col min="2310" max="2310" width="10.75" style="123" customWidth="1"/>
    <col min="2311" max="2311" width="11.5" style="123" customWidth="1"/>
    <col min="2312" max="2313" width="16.25" style="123" customWidth="1"/>
    <col min="2314" max="2315" width="11.875" style="123" customWidth="1"/>
    <col min="2316" max="2561" width="9" style="123"/>
    <col min="2562" max="2562" width="6.25" style="123" customWidth="1"/>
    <col min="2563" max="2563" width="22.125" style="123" customWidth="1"/>
    <col min="2564" max="2564" width="9.75" style="123" customWidth="1"/>
    <col min="2565" max="2565" width="11.875" style="123" customWidth="1"/>
    <col min="2566" max="2566" width="10.75" style="123" customWidth="1"/>
    <col min="2567" max="2567" width="11.5" style="123" customWidth="1"/>
    <col min="2568" max="2569" width="16.25" style="123" customWidth="1"/>
    <col min="2570" max="2571" width="11.875" style="123" customWidth="1"/>
    <col min="2572" max="2817" width="9" style="123"/>
    <col min="2818" max="2818" width="6.25" style="123" customWidth="1"/>
    <col min="2819" max="2819" width="22.125" style="123" customWidth="1"/>
    <col min="2820" max="2820" width="9.75" style="123" customWidth="1"/>
    <col min="2821" max="2821" width="11.875" style="123" customWidth="1"/>
    <col min="2822" max="2822" width="10.75" style="123" customWidth="1"/>
    <col min="2823" max="2823" width="11.5" style="123" customWidth="1"/>
    <col min="2824" max="2825" width="16.25" style="123" customWidth="1"/>
    <col min="2826" max="2827" width="11.875" style="123" customWidth="1"/>
    <col min="2828" max="3073" width="9" style="123"/>
    <col min="3074" max="3074" width="6.25" style="123" customWidth="1"/>
    <col min="3075" max="3075" width="22.125" style="123" customWidth="1"/>
    <col min="3076" max="3076" width="9.75" style="123" customWidth="1"/>
    <col min="3077" max="3077" width="11.875" style="123" customWidth="1"/>
    <col min="3078" max="3078" width="10.75" style="123" customWidth="1"/>
    <col min="3079" max="3079" width="11.5" style="123" customWidth="1"/>
    <col min="3080" max="3081" width="16.25" style="123" customWidth="1"/>
    <col min="3082" max="3083" width="11.875" style="123" customWidth="1"/>
    <col min="3084" max="3329" width="9" style="123"/>
    <col min="3330" max="3330" width="6.25" style="123" customWidth="1"/>
    <col min="3331" max="3331" width="22.125" style="123" customWidth="1"/>
    <col min="3332" max="3332" width="9.75" style="123" customWidth="1"/>
    <col min="3333" max="3333" width="11.875" style="123" customWidth="1"/>
    <col min="3334" max="3334" width="10.75" style="123" customWidth="1"/>
    <col min="3335" max="3335" width="11.5" style="123" customWidth="1"/>
    <col min="3336" max="3337" width="16.25" style="123" customWidth="1"/>
    <col min="3338" max="3339" width="11.875" style="123" customWidth="1"/>
    <col min="3340" max="3585" width="9" style="123"/>
    <col min="3586" max="3586" width="6.25" style="123" customWidth="1"/>
    <col min="3587" max="3587" width="22.125" style="123" customWidth="1"/>
    <col min="3588" max="3588" width="9.75" style="123" customWidth="1"/>
    <col min="3589" max="3589" width="11.875" style="123" customWidth="1"/>
    <col min="3590" max="3590" width="10.75" style="123" customWidth="1"/>
    <col min="3591" max="3591" width="11.5" style="123" customWidth="1"/>
    <col min="3592" max="3593" width="16.25" style="123" customWidth="1"/>
    <col min="3594" max="3595" width="11.875" style="123" customWidth="1"/>
    <col min="3596" max="3841" width="9" style="123"/>
    <col min="3842" max="3842" width="6.25" style="123" customWidth="1"/>
    <col min="3843" max="3843" width="22.125" style="123" customWidth="1"/>
    <col min="3844" max="3844" width="9.75" style="123" customWidth="1"/>
    <col min="3845" max="3845" width="11.875" style="123" customWidth="1"/>
    <col min="3846" max="3846" width="10.75" style="123" customWidth="1"/>
    <col min="3847" max="3847" width="11.5" style="123" customWidth="1"/>
    <col min="3848" max="3849" width="16.25" style="123" customWidth="1"/>
    <col min="3850" max="3851" width="11.875" style="123" customWidth="1"/>
    <col min="3852" max="4097" width="9" style="123"/>
    <col min="4098" max="4098" width="6.25" style="123" customWidth="1"/>
    <col min="4099" max="4099" width="22.125" style="123" customWidth="1"/>
    <col min="4100" max="4100" width="9.75" style="123" customWidth="1"/>
    <col min="4101" max="4101" width="11.875" style="123" customWidth="1"/>
    <col min="4102" max="4102" width="10.75" style="123" customWidth="1"/>
    <col min="4103" max="4103" width="11.5" style="123" customWidth="1"/>
    <col min="4104" max="4105" width="16.25" style="123" customWidth="1"/>
    <col min="4106" max="4107" width="11.875" style="123" customWidth="1"/>
    <col min="4108" max="4353" width="9" style="123"/>
    <col min="4354" max="4354" width="6.25" style="123" customWidth="1"/>
    <col min="4355" max="4355" width="22.125" style="123" customWidth="1"/>
    <col min="4356" max="4356" width="9.75" style="123" customWidth="1"/>
    <col min="4357" max="4357" width="11.875" style="123" customWidth="1"/>
    <col min="4358" max="4358" width="10.75" style="123" customWidth="1"/>
    <col min="4359" max="4359" width="11.5" style="123" customWidth="1"/>
    <col min="4360" max="4361" width="16.25" style="123" customWidth="1"/>
    <col min="4362" max="4363" width="11.875" style="123" customWidth="1"/>
    <col min="4364" max="4609" width="9" style="123"/>
    <col min="4610" max="4610" width="6.25" style="123" customWidth="1"/>
    <col min="4611" max="4611" width="22.125" style="123" customWidth="1"/>
    <col min="4612" max="4612" width="9.75" style="123" customWidth="1"/>
    <col min="4613" max="4613" width="11.875" style="123" customWidth="1"/>
    <col min="4614" max="4614" width="10.75" style="123" customWidth="1"/>
    <col min="4615" max="4615" width="11.5" style="123" customWidth="1"/>
    <col min="4616" max="4617" width="16.25" style="123" customWidth="1"/>
    <col min="4618" max="4619" width="11.875" style="123" customWidth="1"/>
    <col min="4620" max="4865" width="9" style="123"/>
    <col min="4866" max="4866" width="6.25" style="123" customWidth="1"/>
    <col min="4867" max="4867" width="22.125" style="123" customWidth="1"/>
    <col min="4868" max="4868" width="9.75" style="123" customWidth="1"/>
    <col min="4869" max="4869" width="11.875" style="123" customWidth="1"/>
    <col min="4870" max="4870" width="10.75" style="123" customWidth="1"/>
    <col min="4871" max="4871" width="11.5" style="123" customWidth="1"/>
    <col min="4872" max="4873" width="16.25" style="123" customWidth="1"/>
    <col min="4874" max="4875" width="11.875" style="123" customWidth="1"/>
    <col min="4876" max="5121" width="9" style="123"/>
    <col min="5122" max="5122" width="6.25" style="123" customWidth="1"/>
    <col min="5123" max="5123" width="22.125" style="123" customWidth="1"/>
    <col min="5124" max="5124" width="9.75" style="123" customWidth="1"/>
    <col min="5125" max="5125" width="11.875" style="123" customWidth="1"/>
    <col min="5126" max="5126" width="10.75" style="123" customWidth="1"/>
    <col min="5127" max="5127" width="11.5" style="123" customWidth="1"/>
    <col min="5128" max="5129" width="16.25" style="123" customWidth="1"/>
    <col min="5130" max="5131" width="11.875" style="123" customWidth="1"/>
    <col min="5132" max="5377" width="9" style="123"/>
    <col min="5378" max="5378" width="6.25" style="123" customWidth="1"/>
    <col min="5379" max="5379" width="22.125" style="123" customWidth="1"/>
    <col min="5380" max="5380" width="9.75" style="123" customWidth="1"/>
    <col min="5381" max="5381" width="11.875" style="123" customWidth="1"/>
    <col min="5382" max="5382" width="10.75" style="123" customWidth="1"/>
    <col min="5383" max="5383" width="11.5" style="123" customWidth="1"/>
    <col min="5384" max="5385" width="16.25" style="123" customWidth="1"/>
    <col min="5386" max="5387" width="11.875" style="123" customWidth="1"/>
    <col min="5388" max="5633" width="9" style="123"/>
    <col min="5634" max="5634" width="6.25" style="123" customWidth="1"/>
    <col min="5635" max="5635" width="22.125" style="123" customWidth="1"/>
    <col min="5636" max="5636" width="9.75" style="123" customWidth="1"/>
    <col min="5637" max="5637" width="11.875" style="123" customWidth="1"/>
    <col min="5638" max="5638" width="10.75" style="123" customWidth="1"/>
    <col min="5639" max="5639" width="11.5" style="123" customWidth="1"/>
    <col min="5640" max="5641" width="16.25" style="123" customWidth="1"/>
    <col min="5642" max="5643" width="11.875" style="123" customWidth="1"/>
    <col min="5644" max="5889" width="9" style="123"/>
    <col min="5890" max="5890" width="6.25" style="123" customWidth="1"/>
    <col min="5891" max="5891" width="22.125" style="123" customWidth="1"/>
    <col min="5892" max="5892" width="9.75" style="123" customWidth="1"/>
    <col min="5893" max="5893" width="11.875" style="123" customWidth="1"/>
    <col min="5894" max="5894" width="10.75" style="123" customWidth="1"/>
    <col min="5895" max="5895" width="11.5" style="123" customWidth="1"/>
    <col min="5896" max="5897" width="16.25" style="123" customWidth="1"/>
    <col min="5898" max="5899" width="11.875" style="123" customWidth="1"/>
    <col min="5900" max="6145" width="9" style="123"/>
    <col min="6146" max="6146" width="6.25" style="123" customWidth="1"/>
    <col min="6147" max="6147" width="22.125" style="123" customWidth="1"/>
    <col min="6148" max="6148" width="9.75" style="123" customWidth="1"/>
    <col min="6149" max="6149" width="11.875" style="123" customWidth="1"/>
    <col min="6150" max="6150" width="10.75" style="123" customWidth="1"/>
    <col min="6151" max="6151" width="11.5" style="123" customWidth="1"/>
    <col min="6152" max="6153" width="16.25" style="123" customWidth="1"/>
    <col min="6154" max="6155" width="11.875" style="123" customWidth="1"/>
    <col min="6156" max="6401" width="9" style="123"/>
    <col min="6402" max="6402" width="6.25" style="123" customWidth="1"/>
    <col min="6403" max="6403" width="22.125" style="123" customWidth="1"/>
    <col min="6404" max="6404" width="9.75" style="123" customWidth="1"/>
    <col min="6405" max="6405" width="11.875" style="123" customWidth="1"/>
    <col min="6406" max="6406" width="10.75" style="123" customWidth="1"/>
    <col min="6407" max="6407" width="11.5" style="123" customWidth="1"/>
    <col min="6408" max="6409" width="16.25" style="123" customWidth="1"/>
    <col min="6410" max="6411" width="11.875" style="123" customWidth="1"/>
    <col min="6412" max="6657" width="9" style="123"/>
    <col min="6658" max="6658" width="6.25" style="123" customWidth="1"/>
    <col min="6659" max="6659" width="22.125" style="123" customWidth="1"/>
    <col min="6660" max="6660" width="9.75" style="123" customWidth="1"/>
    <col min="6661" max="6661" width="11.875" style="123" customWidth="1"/>
    <col min="6662" max="6662" width="10.75" style="123" customWidth="1"/>
    <col min="6663" max="6663" width="11.5" style="123" customWidth="1"/>
    <col min="6664" max="6665" width="16.25" style="123" customWidth="1"/>
    <col min="6666" max="6667" width="11.875" style="123" customWidth="1"/>
    <col min="6668" max="6913" width="9" style="123"/>
    <col min="6914" max="6914" width="6.25" style="123" customWidth="1"/>
    <col min="6915" max="6915" width="22.125" style="123" customWidth="1"/>
    <col min="6916" max="6916" width="9.75" style="123" customWidth="1"/>
    <col min="6917" max="6917" width="11.875" style="123" customWidth="1"/>
    <col min="6918" max="6918" width="10.75" style="123" customWidth="1"/>
    <col min="6919" max="6919" width="11.5" style="123" customWidth="1"/>
    <col min="6920" max="6921" width="16.25" style="123" customWidth="1"/>
    <col min="6922" max="6923" width="11.875" style="123" customWidth="1"/>
    <col min="6924" max="7169" width="9" style="123"/>
    <col min="7170" max="7170" width="6.25" style="123" customWidth="1"/>
    <col min="7171" max="7171" width="22.125" style="123" customWidth="1"/>
    <col min="7172" max="7172" width="9.75" style="123" customWidth="1"/>
    <col min="7173" max="7173" width="11.875" style="123" customWidth="1"/>
    <col min="7174" max="7174" width="10.75" style="123" customWidth="1"/>
    <col min="7175" max="7175" width="11.5" style="123" customWidth="1"/>
    <col min="7176" max="7177" width="16.25" style="123" customWidth="1"/>
    <col min="7178" max="7179" width="11.875" style="123" customWidth="1"/>
    <col min="7180" max="7425" width="9" style="123"/>
    <col min="7426" max="7426" width="6.25" style="123" customWidth="1"/>
    <col min="7427" max="7427" width="22.125" style="123" customWidth="1"/>
    <col min="7428" max="7428" width="9.75" style="123" customWidth="1"/>
    <col min="7429" max="7429" width="11.875" style="123" customWidth="1"/>
    <col min="7430" max="7430" width="10.75" style="123" customWidth="1"/>
    <col min="7431" max="7431" width="11.5" style="123" customWidth="1"/>
    <col min="7432" max="7433" width="16.25" style="123" customWidth="1"/>
    <col min="7434" max="7435" width="11.875" style="123" customWidth="1"/>
    <col min="7436" max="7681" width="9" style="123"/>
    <col min="7682" max="7682" width="6.25" style="123" customWidth="1"/>
    <col min="7683" max="7683" width="22.125" style="123" customWidth="1"/>
    <col min="7684" max="7684" width="9.75" style="123" customWidth="1"/>
    <col min="7685" max="7685" width="11.875" style="123" customWidth="1"/>
    <col min="7686" max="7686" width="10.75" style="123" customWidth="1"/>
    <col min="7687" max="7687" width="11.5" style="123" customWidth="1"/>
    <col min="7688" max="7689" width="16.25" style="123" customWidth="1"/>
    <col min="7690" max="7691" width="11.875" style="123" customWidth="1"/>
    <col min="7692" max="7937" width="9" style="123"/>
    <col min="7938" max="7938" width="6.25" style="123" customWidth="1"/>
    <col min="7939" max="7939" width="22.125" style="123" customWidth="1"/>
    <col min="7940" max="7940" width="9.75" style="123" customWidth="1"/>
    <col min="7941" max="7941" width="11.875" style="123" customWidth="1"/>
    <col min="7942" max="7942" width="10.75" style="123" customWidth="1"/>
    <col min="7943" max="7943" width="11.5" style="123" customWidth="1"/>
    <col min="7944" max="7945" width="16.25" style="123" customWidth="1"/>
    <col min="7946" max="7947" width="11.875" style="123" customWidth="1"/>
    <col min="7948" max="8193" width="9" style="123"/>
    <col min="8194" max="8194" width="6.25" style="123" customWidth="1"/>
    <col min="8195" max="8195" width="22.125" style="123" customWidth="1"/>
    <col min="8196" max="8196" width="9.75" style="123" customWidth="1"/>
    <col min="8197" max="8197" width="11.875" style="123" customWidth="1"/>
    <col min="8198" max="8198" width="10.75" style="123" customWidth="1"/>
    <col min="8199" max="8199" width="11.5" style="123" customWidth="1"/>
    <col min="8200" max="8201" width="16.25" style="123" customWidth="1"/>
    <col min="8202" max="8203" width="11.875" style="123" customWidth="1"/>
    <col min="8204" max="8449" width="9" style="123"/>
    <col min="8450" max="8450" width="6.25" style="123" customWidth="1"/>
    <col min="8451" max="8451" width="22.125" style="123" customWidth="1"/>
    <col min="8452" max="8452" width="9.75" style="123" customWidth="1"/>
    <col min="8453" max="8453" width="11.875" style="123" customWidth="1"/>
    <col min="8454" max="8454" width="10.75" style="123" customWidth="1"/>
    <col min="8455" max="8455" width="11.5" style="123" customWidth="1"/>
    <col min="8456" max="8457" width="16.25" style="123" customWidth="1"/>
    <col min="8458" max="8459" width="11.875" style="123" customWidth="1"/>
    <col min="8460" max="8705" width="9" style="123"/>
    <col min="8706" max="8706" width="6.25" style="123" customWidth="1"/>
    <col min="8707" max="8707" width="22.125" style="123" customWidth="1"/>
    <col min="8708" max="8708" width="9.75" style="123" customWidth="1"/>
    <col min="8709" max="8709" width="11.875" style="123" customWidth="1"/>
    <col min="8710" max="8710" width="10.75" style="123" customWidth="1"/>
    <col min="8711" max="8711" width="11.5" style="123" customWidth="1"/>
    <col min="8712" max="8713" width="16.25" style="123" customWidth="1"/>
    <col min="8714" max="8715" width="11.875" style="123" customWidth="1"/>
    <col min="8716" max="8961" width="9" style="123"/>
    <col min="8962" max="8962" width="6.25" style="123" customWidth="1"/>
    <col min="8963" max="8963" width="22.125" style="123" customWidth="1"/>
    <col min="8964" max="8964" width="9.75" style="123" customWidth="1"/>
    <col min="8965" max="8965" width="11.875" style="123" customWidth="1"/>
    <col min="8966" max="8966" width="10.75" style="123" customWidth="1"/>
    <col min="8967" max="8967" width="11.5" style="123" customWidth="1"/>
    <col min="8968" max="8969" width="16.25" style="123" customWidth="1"/>
    <col min="8970" max="8971" width="11.875" style="123" customWidth="1"/>
    <col min="8972" max="9217" width="9" style="123"/>
    <col min="9218" max="9218" width="6.25" style="123" customWidth="1"/>
    <col min="9219" max="9219" width="22.125" style="123" customWidth="1"/>
    <col min="9220" max="9220" width="9.75" style="123" customWidth="1"/>
    <col min="9221" max="9221" width="11.875" style="123" customWidth="1"/>
    <col min="9222" max="9222" width="10.75" style="123" customWidth="1"/>
    <col min="9223" max="9223" width="11.5" style="123" customWidth="1"/>
    <col min="9224" max="9225" width="16.25" style="123" customWidth="1"/>
    <col min="9226" max="9227" width="11.875" style="123" customWidth="1"/>
    <col min="9228" max="9473" width="9" style="123"/>
    <col min="9474" max="9474" width="6.25" style="123" customWidth="1"/>
    <col min="9475" max="9475" width="22.125" style="123" customWidth="1"/>
    <col min="9476" max="9476" width="9.75" style="123" customWidth="1"/>
    <col min="9477" max="9477" width="11.875" style="123" customWidth="1"/>
    <col min="9478" max="9478" width="10.75" style="123" customWidth="1"/>
    <col min="9479" max="9479" width="11.5" style="123" customWidth="1"/>
    <col min="9480" max="9481" width="16.25" style="123" customWidth="1"/>
    <col min="9482" max="9483" width="11.875" style="123" customWidth="1"/>
    <col min="9484" max="9729" width="9" style="123"/>
    <col min="9730" max="9730" width="6.25" style="123" customWidth="1"/>
    <col min="9731" max="9731" width="22.125" style="123" customWidth="1"/>
    <col min="9732" max="9732" width="9.75" style="123" customWidth="1"/>
    <col min="9733" max="9733" width="11.875" style="123" customWidth="1"/>
    <col min="9734" max="9734" width="10.75" style="123" customWidth="1"/>
    <col min="9735" max="9735" width="11.5" style="123" customWidth="1"/>
    <col min="9736" max="9737" width="16.25" style="123" customWidth="1"/>
    <col min="9738" max="9739" width="11.875" style="123" customWidth="1"/>
    <col min="9740" max="9985" width="9" style="123"/>
    <col min="9986" max="9986" width="6.25" style="123" customWidth="1"/>
    <col min="9987" max="9987" width="22.125" style="123" customWidth="1"/>
    <col min="9988" max="9988" width="9.75" style="123" customWidth="1"/>
    <col min="9989" max="9989" width="11.875" style="123" customWidth="1"/>
    <col min="9990" max="9990" width="10.75" style="123" customWidth="1"/>
    <col min="9991" max="9991" width="11.5" style="123" customWidth="1"/>
    <col min="9992" max="9993" width="16.25" style="123" customWidth="1"/>
    <col min="9994" max="9995" width="11.875" style="123" customWidth="1"/>
    <col min="9996" max="10241" width="9" style="123"/>
    <col min="10242" max="10242" width="6.25" style="123" customWidth="1"/>
    <col min="10243" max="10243" width="22.125" style="123" customWidth="1"/>
    <col min="10244" max="10244" width="9.75" style="123" customWidth="1"/>
    <col min="10245" max="10245" width="11.875" style="123" customWidth="1"/>
    <col min="10246" max="10246" width="10.75" style="123" customWidth="1"/>
    <col min="10247" max="10247" width="11.5" style="123" customWidth="1"/>
    <col min="10248" max="10249" width="16.25" style="123" customWidth="1"/>
    <col min="10250" max="10251" width="11.875" style="123" customWidth="1"/>
    <col min="10252" max="10497" width="9" style="123"/>
    <col min="10498" max="10498" width="6.25" style="123" customWidth="1"/>
    <col min="10499" max="10499" width="22.125" style="123" customWidth="1"/>
    <col min="10500" max="10500" width="9.75" style="123" customWidth="1"/>
    <col min="10501" max="10501" width="11.875" style="123" customWidth="1"/>
    <col min="10502" max="10502" width="10.75" style="123" customWidth="1"/>
    <col min="10503" max="10503" width="11.5" style="123" customWidth="1"/>
    <col min="10504" max="10505" width="16.25" style="123" customWidth="1"/>
    <col min="10506" max="10507" width="11.875" style="123" customWidth="1"/>
    <col min="10508" max="10753" width="9" style="123"/>
    <col min="10754" max="10754" width="6.25" style="123" customWidth="1"/>
    <col min="10755" max="10755" width="22.125" style="123" customWidth="1"/>
    <col min="10756" max="10756" width="9.75" style="123" customWidth="1"/>
    <col min="10757" max="10757" width="11.875" style="123" customWidth="1"/>
    <col min="10758" max="10758" width="10.75" style="123" customWidth="1"/>
    <col min="10759" max="10759" width="11.5" style="123" customWidth="1"/>
    <col min="10760" max="10761" width="16.25" style="123" customWidth="1"/>
    <col min="10762" max="10763" width="11.875" style="123" customWidth="1"/>
    <col min="10764" max="11009" width="9" style="123"/>
    <col min="11010" max="11010" width="6.25" style="123" customWidth="1"/>
    <col min="11011" max="11011" width="22.125" style="123" customWidth="1"/>
    <col min="11012" max="11012" width="9.75" style="123" customWidth="1"/>
    <col min="11013" max="11013" width="11.875" style="123" customWidth="1"/>
    <col min="11014" max="11014" width="10.75" style="123" customWidth="1"/>
    <col min="11015" max="11015" width="11.5" style="123" customWidth="1"/>
    <col min="11016" max="11017" width="16.25" style="123" customWidth="1"/>
    <col min="11018" max="11019" width="11.875" style="123" customWidth="1"/>
    <col min="11020" max="11265" width="9" style="123"/>
    <col min="11266" max="11266" width="6.25" style="123" customWidth="1"/>
    <col min="11267" max="11267" width="22.125" style="123" customWidth="1"/>
    <col min="11268" max="11268" width="9.75" style="123" customWidth="1"/>
    <col min="11269" max="11269" width="11.875" style="123" customWidth="1"/>
    <col min="11270" max="11270" width="10.75" style="123" customWidth="1"/>
    <col min="11271" max="11271" width="11.5" style="123" customWidth="1"/>
    <col min="11272" max="11273" width="16.25" style="123" customWidth="1"/>
    <col min="11274" max="11275" width="11.875" style="123" customWidth="1"/>
    <col min="11276" max="11521" width="9" style="123"/>
    <col min="11522" max="11522" width="6.25" style="123" customWidth="1"/>
    <col min="11523" max="11523" width="22.125" style="123" customWidth="1"/>
    <col min="11524" max="11524" width="9.75" style="123" customWidth="1"/>
    <col min="11525" max="11525" width="11.875" style="123" customWidth="1"/>
    <col min="11526" max="11526" width="10.75" style="123" customWidth="1"/>
    <col min="11527" max="11527" width="11.5" style="123" customWidth="1"/>
    <col min="11528" max="11529" width="16.25" style="123" customWidth="1"/>
    <col min="11530" max="11531" width="11.875" style="123" customWidth="1"/>
    <col min="11532" max="11777" width="9" style="123"/>
    <col min="11778" max="11778" width="6.25" style="123" customWidth="1"/>
    <col min="11779" max="11779" width="22.125" style="123" customWidth="1"/>
    <col min="11780" max="11780" width="9.75" style="123" customWidth="1"/>
    <col min="11781" max="11781" width="11.875" style="123" customWidth="1"/>
    <col min="11782" max="11782" width="10.75" style="123" customWidth="1"/>
    <col min="11783" max="11783" width="11.5" style="123" customWidth="1"/>
    <col min="11784" max="11785" width="16.25" style="123" customWidth="1"/>
    <col min="11786" max="11787" width="11.875" style="123" customWidth="1"/>
    <col min="11788" max="12033" width="9" style="123"/>
    <col min="12034" max="12034" width="6.25" style="123" customWidth="1"/>
    <col min="12035" max="12035" width="22.125" style="123" customWidth="1"/>
    <col min="12036" max="12036" width="9.75" style="123" customWidth="1"/>
    <col min="12037" max="12037" width="11.875" style="123" customWidth="1"/>
    <col min="12038" max="12038" width="10.75" style="123" customWidth="1"/>
    <col min="12039" max="12039" width="11.5" style="123" customWidth="1"/>
    <col min="12040" max="12041" width="16.25" style="123" customWidth="1"/>
    <col min="12042" max="12043" width="11.875" style="123" customWidth="1"/>
    <col min="12044" max="12289" width="9" style="123"/>
    <col min="12290" max="12290" width="6.25" style="123" customWidth="1"/>
    <col min="12291" max="12291" width="22.125" style="123" customWidth="1"/>
    <col min="12292" max="12292" width="9.75" style="123" customWidth="1"/>
    <col min="12293" max="12293" width="11.875" style="123" customWidth="1"/>
    <col min="12294" max="12294" width="10.75" style="123" customWidth="1"/>
    <col min="12295" max="12295" width="11.5" style="123" customWidth="1"/>
    <col min="12296" max="12297" width="16.25" style="123" customWidth="1"/>
    <col min="12298" max="12299" width="11.875" style="123" customWidth="1"/>
    <col min="12300" max="12545" width="9" style="123"/>
    <col min="12546" max="12546" width="6.25" style="123" customWidth="1"/>
    <col min="12547" max="12547" width="22.125" style="123" customWidth="1"/>
    <col min="12548" max="12548" width="9.75" style="123" customWidth="1"/>
    <col min="12549" max="12549" width="11.875" style="123" customWidth="1"/>
    <col min="12550" max="12550" width="10.75" style="123" customWidth="1"/>
    <col min="12551" max="12551" width="11.5" style="123" customWidth="1"/>
    <col min="12552" max="12553" width="16.25" style="123" customWidth="1"/>
    <col min="12554" max="12555" width="11.875" style="123" customWidth="1"/>
    <col min="12556" max="12801" width="9" style="123"/>
    <col min="12802" max="12802" width="6.25" style="123" customWidth="1"/>
    <col min="12803" max="12803" width="22.125" style="123" customWidth="1"/>
    <col min="12804" max="12804" width="9.75" style="123" customWidth="1"/>
    <col min="12805" max="12805" width="11.875" style="123" customWidth="1"/>
    <col min="12806" max="12806" width="10.75" style="123" customWidth="1"/>
    <col min="12807" max="12807" width="11.5" style="123" customWidth="1"/>
    <col min="12808" max="12809" width="16.25" style="123" customWidth="1"/>
    <col min="12810" max="12811" width="11.875" style="123" customWidth="1"/>
    <col min="12812" max="13057" width="9" style="123"/>
    <col min="13058" max="13058" width="6.25" style="123" customWidth="1"/>
    <col min="13059" max="13059" width="22.125" style="123" customWidth="1"/>
    <col min="13060" max="13060" width="9.75" style="123" customWidth="1"/>
    <col min="13061" max="13061" width="11.875" style="123" customWidth="1"/>
    <col min="13062" max="13062" width="10.75" style="123" customWidth="1"/>
    <col min="13063" max="13063" width="11.5" style="123" customWidth="1"/>
    <col min="13064" max="13065" width="16.25" style="123" customWidth="1"/>
    <col min="13066" max="13067" width="11.875" style="123" customWidth="1"/>
    <col min="13068" max="13313" width="9" style="123"/>
    <col min="13314" max="13314" width="6.25" style="123" customWidth="1"/>
    <col min="13315" max="13315" width="22.125" style="123" customWidth="1"/>
    <col min="13316" max="13316" width="9.75" style="123" customWidth="1"/>
    <col min="13317" max="13317" width="11.875" style="123" customWidth="1"/>
    <col min="13318" max="13318" width="10.75" style="123" customWidth="1"/>
    <col min="13319" max="13319" width="11.5" style="123" customWidth="1"/>
    <col min="13320" max="13321" width="16.25" style="123" customWidth="1"/>
    <col min="13322" max="13323" width="11.875" style="123" customWidth="1"/>
    <col min="13324" max="13569" width="9" style="123"/>
    <col min="13570" max="13570" width="6.25" style="123" customWidth="1"/>
    <col min="13571" max="13571" width="22.125" style="123" customWidth="1"/>
    <col min="13572" max="13572" width="9.75" style="123" customWidth="1"/>
    <col min="13573" max="13573" width="11.875" style="123" customWidth="1"/>
    <col min="13574" max="13574" width="10.75" style="123" customWidth="1"/>
    <col min="13575" max="13575" width="11.5" style="123" customWidth="1"/>
    <col min="13576" max="13577" width="16.25" style="123" customWidth="1"/>
    <col min="13578" max="13579" width="11.875" style="123" customWidth="1"/>
    <col min="13580" max="13825" width="9" style="123"/>
    <col min="13826" max="13826" width="6.25" style="123" customWidth="1"/>
    <col min="13827" max="13827" width="22.125" style="123" customWidth="1"/>
    <col min="13828" max="13828" width="9.75" style="123" customWidth="1"/>
    <col min="13829" max="13829" width="11.875" style="123" customWidth="1"/>
    <col min="13830" max="13830" width="10.75" style="123" customWidth="1"/>
    <col min="13831" max="13831" width="11.5" style="123" customWidth="1"/>
    <col min="13832" max="13833" width="16.25" style="123" customWidth="1"/>
    <col min="13834" max="13835" width="11.875" style="123" customWidth="1"/>
    <col min="13836" max="14081" width="9" style="123"/>
    <col min="14082" max="14082" width="6.25" style="123" customWidth="1"/>
    <col min="14083" max="14083" width="22.125" style="123" customWidth="1"/>
    <col min="14084" max="14084" width="9.75" style="123" customWidth="1"/>
    <col min="14085" max="14085" width="11.875" style="123" customWidth="1"/>
    <col min="14086" max="14086" width="10.75" style="123" customWidth="1"/>
    <col min="14087" max="14087" width="11.5" style="123" customWidth="1"/>
    <col min="14088" max="14089" width="16.25" style="123" customWidth="1"/>
    <col min="14090" max="14091" width="11.875" style="123" customWidth="1"/>
    <col min="14092" max="14337" width="9" style="123"/>
    <col min="14338" max="14338" width="6.25" style="123" customWidth="1"/>
    <col min="14339" max="14339" width="22.125" style="123" customWidth="1"/>
    <col min="14340" max="14340" width="9.75" style="123" customWidth="1"/>
    <col min="14341" max="14341" width="11.875" style="123" customWidth="1"/>
    <col min="14342" max="14342" width="10.75" style="123" customWidth="1"/>
    <col min="14343" max="14343" width="11.5" style="123" customWidth="1"/>
    <col min="14344" max="14345" width="16.25" style="123" customWidth="1"/>
    <col min="14346" max="14347" width="11.875" style="123" customWidth="1"/>
    <col min="14348" max="14593" width="9" style="123"/>
    <col min="14594" max="14594" width="6.25" style="123" customWidth="1"/>
    <col min="14595" max="14595" width="22.125" style="123" customWidth="1"/>
    <col min="14596" max="14596" width="9.75" style="123" customWidth="1"/>
    <col min="14597" max="14597" width="11.875" style="123" customWidth="1"/>
    <col min="14598" max="14598" width="10.75" style="123" customWidth="1"/>
    <col min="14599" max="14599" width="11.5" style="123" customWidth="1"/>
    <col min="14600" max="14601" width="16.25" style="123" customWidth="1"/>
    <col min="14602" max="14603" width="11.875" style="123" customWidth="1"/>
    <col min="14604" max="14849" width="9" style="123"/>
    <col min="14850" max="14850" width="6.25" style="123" customWidth="1"/>
    <col min="14851" max="14851" width="22.125" style="123" customWidth="1"/>
    <col min="14852" max="14852" width="9.75" style="123" customWidth="1"/>
    <col min="14853" max="14853" width="11.875" style="123" customWidth="1"/>
    <col min="14854" max="14854" width="10.75" style="123" customWidth="1"/>
    <col min="14855" max="14855" width="11.5" style="123" customWidth="1"/>
    <col min="14856" max="14857" width="16.25" style="123" customWidth="1"/>
    <col min="14858" max="14859" width="11.875" style="123" customWidth="1"/>
    <col min="14860" max="15105" width="9" style="123"/>
    <col min="15106" max="15106" width="6.25" style="123" customWidth="1"/>
    <col min="15107" max="15107" width="22.125" style="123" customWidth="1"/>
    <col min="15108" max="15108" width="9.75" style="123" customWidth="1"/>
    <col min="15109" max="15109" width="11.875" style="123" customWidth="1"/>
    <col min="15110" max="15110" width="10.75" style="123" customWidth="1"/>
    <col min="15111" max="15111" width="11.5" style="123" customWidth="1"/>
    <col min="15112" max="15113" width="16.25" style="123" customWidth="1"/>
    <col min="15114" max="15115" width="11.875" style="123" customWidth="1"/>
    <col min="15116" max="15361" width="9" style="123"/>
    <col min="15362" max="15362" width="6.25" style="123" customWidth="1"/>
    <col min="15363" max="15363" width="22.125" style="123" customWidth="1"/>
    <col min="15364" max="15364" width="9.75" style="123" customWidth="1"/>
    <col min="15365" max="15365" width="11.875" style="123" customWidth="1"/>
    <col min="15366" max="15366" width="10.75" style="123" customWidth="1"/>
    <col min="15367" max="15367" width="11.5" style="123" customWidth="1"/>
    <col min="15368" max="15369" width="16.25" style="123" customWidth="1"/>
    <col min="15370" max="15371" width="11.875" style="123" customWidth="1"/>
    <col min="15372" max="15617" width="9" style="123"/>
    <col min="15618" max="15618" width="6.25" style="123" customWidth="1"/>
    <col min="15619" max="15619" width="22.125" style="123" customWidth="1"/>
    <col min="15620" max="15620" width="9.75" style="123" customWidth="1"/>
    <col min="15621" max="15621" width="11.875" style="123" customWidth="1"/>
    <col min="15622" max="15622" width="10.75" style="123" customWidth="1"/>
    <col min="15623" max="15623" width="11.5" style="123" customWidth="1"/>
    <col min="15624" max="15625" width="16.25" style="123" customWidth="1"/>
    <col min="15626" max="15627" width="11.875" style="123" customWidth="1"/>
    <col min="15628" max="15873" width="9" style="123"/>
    <col min="15874" max="15874" width="6.25" style="123" customWidth="1"/>
    <col min="15875" max="15875" width="22.125" style="123" customWidth="1"/>
    <col min="15876" max="15876" width="9.75" style="123" customWidth="1"/>
    <col min="15877" max="15877" width="11.875" style="123" customWidth="1"/>
    <col min="15878" max="15878" width="10.75" style="123" customWidth="1"/>
    <col min="15879" max="15879" width="11.5" style="123" customWidth="1"/>
    <col min="15880" max="15881" width="16.25" style="123" customWidth="1"/>
    <col min="15882" max="15883" width="11.875" style="123" customWidth="1"/>
    <col min="15884" max="16129" width="9" style="123"/>
    <col min="16130" max="16130" width="6.25" style="123" customWidth="1"/>
    <col min="16131" max="16131" width="22.125" style="123" customWidth="1"/>
    <col min="16132" max="16132" width="9.75" style="123" customWidth="1"/>
    <col min="16133" max="16133" width="11.875" style="123" customWidth="1"/>
    <col min="16134" max="16134" width="10.75" style="123" customWidth="1"/>
    <col min="16135" max="16135" width="11.5" style="123" customWidth="1"/>
    <col min="16136" max="16137" width="16.25" style="123" customWidth="1"/>
    <col min="16138" max="16139" width="11.875" style="123" customWidth="1"/>
    <col min="16140" max="16384" width="9" style="123"/>
  </cols>
  <sheetData>
    <row r="1" spans="1:11" s="115" customFormat="1" ht="30" customHeight="1">
      <c r="A1" s="966" t="s">
        <v>2745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</row>
    <row r="2" spans="1:11" s="116" customFormat="1" ht="15" customHeight="1">
      <c r="A2" s="124" t="str">
        <f>'5.9其他应付款'!A2:G2</f>
        <v>评估基准日：2022年4月26日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2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58" t="s">
        <v>2746</v>
      </c>
    </row>
    <row r="4" spans="1:11" ht="12" customHeight="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76"/>
    </row>
    <row r="5" spans="1:11" s="116" customFormat="1" ht="17.25" customHeight="1">
      <c r="A5" s="130" t="str">
        <f>'5.9其他应付款'!A5</f>
        <v>产权持有单位：瓮福（集团）有限责任公司</v>
      </c>
      <c r="B5" s="131"/>
      <c r="C5" s="131"/>
      <c r="D5" s="131"/>
      <c r="E5" s="131"/>
      <c r="F5" s="131"/>
      <c r="G5" s="131"/>
      <c r="J5" s="132"/>
      <c r="K5" s="159" t="s">
        <v>247</v>
      </c>
    </row>
    <row r="6" spans="1:11" s="117" customFormat="1" ht="15" customHeight="1">
      <c r="A6" s="969" t="s">
        <v>370</v>
      </c>
      <c r="B6" s="969" t="s">
        <v>371</v>
      </c>
      <c r="C6" s="969" t="s">
        <v>372</v>
      </c>
      <c r="D6" s="969" t="s">
        <v>373</v>
      </c>
      <c r="E6" s="969" t="s">
        <v>374</v>
      </c>
      <c r="F6" s="134" t="s">
        <v>375</v>
      </c>
      <c r="G6" s="969" t="s">
        <v>221</v>
      </c>
      <c r="H6" s="969" t="s">
        <v>222</v>
      </c>
      <c r="I6" s="969" t="s">
        <v>2747</v>
      </c>
      <c r="J6" s="969" t="s">
        <v>377</v>
      </c>
      <c r="K6" s="969" t="s">
        <v>378</v>
      </c>
    </row>
    <row r="7" spans="1:11" s="118" customFormat="1" ht="15" customHeight="1">
      <c r="A7" s="970"/>
      <c r="B7" s="970"/>
      <c r="C7" s="970"/>
      <c r="D7" s="970"/>
      <c r="E7" s="970"/>
      <c r="F7" s="136" t="s">
        <v>379</v>
      </c>
      <c r="G7" s="970"/>
      <c r="H7" s="970"/>
      <c r="I7" s="970"/>
      <c r="J7" s="970"/>
      <c r="K7" s="970"/>
    </row>
    <row r="8" spans="1:11" s="119" customFormat="1" ht="15" customHeight="1">
      <c r="A8" s="149"/>
      <c r="B8" s="150"/>
      <c r="C8" s="173"/>
      <c r="D8" s="174"/>
      <c r="E8" s="161"/>
      <c r="F8" s="150"/>
      <c r="G8" s="141"/>
      <c r="H8" s="141"/>
      <c r="I8" s="141" t="str">
        <f t="shared" ref="I8:I28" si="0">IF(H8=G8,"",H8-G8)</f>
        <v/>
      </c>
      <c r="J8" s="142" t="str">
        <f t="shared" ref="J8:J28" si="1">IF(OR(G8=0,H8=G8),"",ROUND(I8/ABS(G8),4))</f>
        <v/>
      </c>
      <c r="K8" s="161"/>
    </row>
    <row r="9" spans="1:11" s="119" customFormat="1" ht="15" customHeight="1">
      <c r="A9" s="149"/>
      <c r="B9" s="150"/>
      <c r="C9" s="173"/>
      <c r="D9" s="174"/>
      <c r="E9" s="161"/>
      <c r="F9" s="161"/>
      <c r="G9" s="141"/>
      <c r="H9" s="141"/>
      <c r="I9" s="141" t="str">
        <f t="shared" si="0"/>
        <v/>
      </c>
      <c r="J9" s="142" t="str">
        <f t="shared" si="1"/>
        <v/>
      </c>
      <c r="K9" s="161"/>
    </row>
    <row r="10" spans="1:11" s="119" customFormat="1" ht="15" customHeight="1">
      <c r="A10" s="149"/>
      <c r="B10" s="150"/>
      <c r="C10" s="173"/>
      <c r="D10" s="174"/>
      <c r="E10" s="161"/>
      <c r="F10" s="161"/>
      <c r="G10" s="141"/>
      <c r="H10" s="141"/>
      <c r="I10" s="141" t="str">
        <f t="shared" si="0"/>
        <v/>
      </c>
      <c r="J10" s="142" t="str">
        <f t="shared" si="1"/>
        <v/>
      </c>
      <c r="K10" s="161"/>
    </row>
    <row r="11" spans="1:11" s="119" customFormat="1" ht="15" customHeight="1">
      <c r="A11" s="149"/>
      <c r="B11" s="150"/>
      <c r="C11" s="173"/>
      <c r="D11" s="174"/>
      <c r="E11" s="161"/>
      <c r="F11" s="161"/>
      <c r="G11" s="141"/>
      <c r="H11" s="141"/>
      <c r="I11" s="141" t="str">
        <f t="shared" si="0"/>
        <v/>
      </c>
      <c r="J11" s="142" t="str">
        <f t="shared" si="1"/>
        <v/>
      </c>
      <c r="K11" s="161"/>
    </row>
    <row r="12" spans="1:11" s="119" customFormat="1" ht="15" customHeight="1">
      <c r="A12" s="149"/>
      <c r="B12" s="150"/>
      <c r="C12" s="173"/>
      <c r="D12" s="174"/>
      <c r="E12" s="161"/>
      <c r="F12" s="161"/>
      <c r="G12" s="141"/>
      <c r="H12" s="141"/>
      <c r="I12" s="141" t="str">
        <f t="shared" si="0"/>
        <v/>
      </c>
      <c r="J12" s="142" t="str">
        <f t="shared" si="1"/>
        <v/>
      </c>
      <c r="K12" s="161"/>
    </row>
    <row r="13" spans="1:11" s="119" customFormat="1" ht="15" customHeight="1">
      <c r="A13" s="149"/>
      <c r="B13" s="150"/>
      <c r="C13" s="173"/>
      <c r="D13" s="174"/>
      <c r="E13" s="161"/>
      <c r="F13" s="161"/>
      <c r="G13" s="141"/>
      <c r="H13" s="141"/>
      <c r="I13" s="141" t="str">
        <f t="shared" si="0"/>
        <v/>
      </c>
      <c r="J13" s="142" t="str">
        <f t="shared" si="1"/>
        <v/>
      </c>
      <c r="K13" s="161"/>
    </row>
    <row r="14" spans="1:11" s="119" customFormat="1" ht="15" customHeight="1">
      <c r="A14" s="149"/>
      <c r="B14" s="150"/>
      <c r="C14" s="173"/>
      <c r="D14" s="174"/>
      <c r="E14" s="161"/>
      <c r="F14" s="161"/>
      <c r="G14" s="141"/>
      <c r="H14" s="141"/>
      <c r="I14" s="141" t="str">
        <f t="shared" si="0"/>
        <v/>
      </c>
      <c r="J14" s="142" t="str">
        <f t="shared" si="1"/>
        <v/>
      </c>
      <c r="K14" s="161"/>
    </row>
    <row r="15" spans="1:11" s="119" customFormat="1" ht="15" customHeight="1">
      <c r="A15" s="149"/>
      <c r="B15" s="150"/>
      <c r="C15" s="173"/>
      <c r="D15" s="174"/>
      <c r="E15" s="161"/>
      <c r="F15" s="161"/>
      <c r="G15" s="141"/>
      <c r="H15" s="141"/>
      <c r="I15" s="141" t="str">
        <f t="shared" si="0"/>
        <v/>
      </c>
      <c r="J15" s="142" t="str">
        <f t="shared" si="1"/>
        <v/>
      </c>
      <c r="K15" s="161"/>
    </row>
    <row r="16" spans="1:11" s="119" customFormat="1" ht="15" customHeight="1">
      <c r="A16" s="149"/>
      <c r="B16" s="150"/>
      <c r="C16" s="173"/>
      <c r="D16" s="174"/>
      <c r="E16" s="161"/>
      <c r="F16" s="161"/>
      <c r="G16" s="141"/>
      <c r="H16" s="141"/>
      <c r="I16" s="141" t="str">
        <f t="shared" si="0"/>
        <v/>
      </c>
      <c r="J16" s="142" t="str">
        <f t="shared" si="1"/>
        <v/>
      </c>
      <c r="K16" s="161"/>
    </row>
    <row r="17" spans="1:11" s="119" customFormat="1" ht="15" customHeight="1">
      <c r="A17" s="149"/>
      <c r="B17" s="150"/>
      <c r="C17" s="173"/>
      <c r="D17" s="174"/>
      <c r="E17" s="161"/>
      <c r="F17" s="161"/>
      <c r="G17" s="141"/>
      <c r="H17" s="141"/>
      <c r="I17" s="141" t="str">
        <f t="shared" si="0"/>
        <v/>
      </c>
      <c r="J17" s="142" t="str">
        <f t="shared" si="1"/>
        <v/>
      </c>
      <c r="K17" s="161"/>
    </row>
    <row r="18" spans="1:11" s="119" customFormat="1" ht="15" customHeight="1">
      <c r="A18" s="149"/>
      <c r="B18" s="150"/>
      <c r="C18" s="173"/>
      <c r="D18" s="174"/>
      <c r="E18" s="161"/>
      <c r="F18" s="161"/>
      <c r="G18" s="141"/>
      <c r="H18" s="141"/>
      <c r="I18" s="141" t="str">
        <f t="shared" si="0"/>
        <v/>
      </c>
      <c r="J18" s="142" t="str">
        <f t="shared" si="1"/>
        <v/>
      </c>
      <c r="K18" s="161"/>
    </row>
    <row r="19" spans="1:11" s="119" customFormat="1" ht="15" customHeight="1">
      <c r="A19" s="149"/>
      <c r="B19" s="150"/>
      <c r="C19" s="173"/>
      <c r="D19" s="174"/>
      <c r="E19" s="161"/>
      <c r="F19" s="161"/>
      <c r="G19" s="141"/>
      <c r="H19" s="141"/>
      <c r="I19" s="141" t="str">
        <f t="shared" si="0"/>
        <v/>
      </c>
      <c r="J19" s="142" t="str">
        <f t="shared" si="1"/>
        <v/>
      </c>
      <c r="K19" s="161"/>
    </row>
    <row r="20" spans="1:11" s="119" customFormat="1" ht="15" customHeight="1">
      <c r="A20" s="149"/>
      <c r="B20" s="150"/>
      <c r="C20" s="173"/>
      <c r="D20" s="174"/>
      <c r="E20" s="161"/>
      <c r="F20" s="161"/>
      <c r="G20" s="141"/>
      <c r="H20" s="141"/>
      <c r="I20" s="141" t="str">
        <f t="shared" si="0"/>
        <v/>
      </c>
      <c r="J20" s="142" t="str">
        <f t="shared" si="1"/>
        <v/>
      </c>
      <c r="K20" s="161"/>
    </row>
    <row r="21" spans="1:11" s="119" customFormat="1" ht="15" customHeight="1">
      <c r="A21" s="149"/>
      <c r="B21" s="150"/>
      <c r="C21" s="173"/>
      <c r="D21" s="174"/>
      <c r="E21" s="161"/>
      <c r="F21" s="161"/>
      <c r="G21" s="141"/>
      <c r="H21" s="141"/>
      <c r="I21" s="141" t="str">
        <f t="shared" si="0"/>
        <v/>
      </c>
      <c r="J21" s="142" t="str">
        <f t="shared" si="1"/>
        <v/>
      </c>
      <c r="K21" s="161"/>
    </row>
    <row r="22" spans="1:11" s="119" customFormat="1" ht="15" customHeight="1">
      <c r="A22" s="149"/>
      <c r="B22" s="150"/>
      <c r="C22" s="173"/>
      <c r="D22" s="174"/>
      <c r="E22" s="161"/>
      <c r="F22" s="161"/>
      <c r="G22" s="141"/>
      <c r="H22" s="141"/>
      <c r="I22" s="141" t="str">
        <f t="shared" si="0"/>
        <v/>
      </c>
      <c r="J22" s="142" t="str">
        <f t="shared" si="1"/>
        <v/>
      </c>
      <c r="K22" s="161"/>
    </row>
    <row r="23" spans="1:11" s="119" customFormat="1" ht="15" customHeight="1">
      <c r="A23" s="149"/>
      <c r="B23" s="150"/>
      <c r="C23" s="173"/>
      <c r="D23" s="174"/>
      <c r="E23" s="161"/>
      <c r="F23" s="161"/>
      <c r="G23" s="141"/>
      <c r="H23" s="141"/>
      <c r="I23" s="141" t="str">
        <f t="shared" si="0"/>
        <v/>
      </c>
      <c r="J23" s="142" t="str">
        <f t="shared" si="1"/>
        <v/>
      </c>
      <c r="K23" s="161"/>
    </row>
    <row r="24" spans="1:11" s="119" customFormat="1" ht="15" customHeight="1">
      <c r="A24" s="149"/>
      <c r="B24" s="150"/>
      <c r="C24" s="173"/>
      <c r="D24" s="174"/>
      <c r="E24" s="161"/>
      <c r="F24" s="161"/>
      <c r="G24" s="141"/>
      <c r="H24" s="141"/>
      <c r="I24" s="141" t="str">
        <f t="shared" si="0"/>
        <v/>
      </c>
      <c r="J24" s="142" t="str">
        <f t="shared" si="1"/>
        <v/>
      </c>
      <c r="K24" s="161"/>
    </row>
    <row r="25" spans="1:11" s="119" customFormat="1" ht="15" customHeight="1">
      <c r="A25" s="149"/>
      <c r="B25" s="150"/>
      <c r="C25" s="173"/>
      <c r="D25" s="174"/>
      <c r="E25" s="161"/>
      <c r="F25" s="161"/>
      <c r="G25" s="141"/>
      <c r="H25" s="141"/>
      <c r="I25" s="141" t="str">
        <f t="shared" si="0"/>
        <v/>
      </c>
      <c r="J25" s="142" t="str">
        <f t="shared" si="1"/>
        <v/>
      </c>
      <c r="K25" s="161"/>
    </row>
    <row r="26" spans="1:11" s="119" customFormat="1" ht="15" customHeight="1">
      <c r="A26" s="149"/>
      <c r="B26" s="150"/>
      <c r="C26" s="173"/>
      <c r="D26" s="174"/>
      <c r="E26" s="161"/>
      <c r="F26" s="161"/>
      <c r="G26" s="141"/>
      <c r="H26" s="141"/>
      <c r="I26" s="141" t="str">
        <f t="shared" si="0"/>
        <v/>
      </c>
      <c r="J26" s="142" t="str">
        <f t="shared" si="1"/>
        <v/>
      </c>
      <c r="K26" s="161"/>
    </row>
    <row r="27" spans="1:11" s="119" customFormat="1" ht="15" customHeight="1">
      <c r="A27" s="149"/>
      <c r="B27" s="150"/>
      <c r="C27" s="173"/>
      <c r="D27" s="174"/>
      <c r="E27" s="161"/>
      <c r="F27" s="161"/>
      <c r="G27" s="141"/>
      <c r="H27" s="141"/>
      <c r="I27" s="141" t="str">
        <f t="shared" si="0"/>
        <v/>
      </c>
      <c r="J27" s="142" t="str">
        <f t="shared" si="1"/>
        <v/>
      </c>
      <c r="K27" s="161"/>
    </row>
    <row r="28" spans="1:11" s="119" customFormat="1" ht="15" customHeight="1">
      <c r="A28" s="967" t="s">
        <v>380</v>
      </c>
      <c r="B28" s="968"/>
      <c r="C28" s="153"/>
      <c r="D28" s="153"/>
      <c r="E28" s="175"/>
      <c r="F28" s="175"/>
      <c r="G28" s="168">
        <f>SUM(G6:G27)</f>
        <v>0</v>
      </c>
      <c r="H28" s="168">
        <f>SUM(H6:H27)</f>
        <v>0</v>
      </c>
      <c r="I28" s="141" t="str">
        <f t="shared" si="0"/>
        <v/>
      </c>
      <c r="J28" s="142" t="str">
        <f t="shared" si="1"/>
        <v/>
      </c>
      <c r="K28" s="172"/>
    </row>
    <row r="29" spans="1:11" ht="15" customHeight="1">
      <c r="A29" s="157" t="str">
        <f>'5.9其他应付款'!A24</f>
        <v>产权持有单位填表人：田仕军</v>
      </c>
      <c r="B29" s="157"/>
      <c r="C29" s="157"/>
      <c r="E29" s="157" t="str">
        <f>'5.9其他应付款'!D24</f>
        <v>评估人员：邓泽华、余颖莉、李英婕</v>
      </c>
      <c r="F29" s="157"/>
      <c r="G29" s="157"/>
      <c r="H29" s="157"/>
      <c r="I29" s="157"/>
      <c r="J29" s="157"/>
    </row>
    <row r="30" spans="1:11" ht="15" customHeight="1">
      <c r="A30" s="157" t="str">
        <f>'5.9其他应付款'!A25</f>
        <v>填表日期：2022年4月26日</v>
      </c>
      <c r="B30" s="157"/>
      <c r="C30" s="157"/>
      <c r="D30" s="157"/>
      <c r="E30" s="157"/>
      <c r="F30" s="157"/>
      <c r="G30" s="157"/>
    </row>
  </sheetData>
  <mergeCells count="12">
    <mergeCell ref="A1:K1"/>
    <mergeCell ref="A28:B28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</mergeCells>
  <phoneticPr fontId="24" type="noConversion"/>
  <conditionalFormatting sqref="J8:J28 G28:H28">
    <cfRule type="expression" dxfId="2" priority="1" stopIfTrue="1">
      <formula>G8=0</formula>
    </cfRule>
  </conditionalFormatting>
  <hyperlinks>
    <hyperlink ref="K3" location="基本情况!A1" display="表5-9-1"/>
  </hyperlinks>
  <printOptions horizontalCentered="1" verticalCentered="1"/>
  <pageMargins left="0.55118110236220497" right="0.55118110236220497" top="0.59055118110236204" bottom="0.78740157480314998" header="0.511811023622047" footer="0.511811023622047"/>
  <pageSetup paperSize="9" orientation="landscape" r:id="rId1"/>
  <headerFooter alignWithMargins="0">
    <oddHeader>&amp;R&amp;9
共&amp;N页第&amp;P页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/>
  <dimension ref="A1:J29"/>
  <sheetViews>
    <sheetView view="pageBreakPreview" zoomScaleNormal="100" zoomScaleSheetLayoutView="100" workbookViewId="0">
      <pane xSplit="1" ySplit="7" topLeftCell="B23" activePane="bottomRight" state="frozen"/>
      <selection pane="topRight"/>
      <selection pane="bottomLeft"/>
      <selection pane="bottomRight" activeCell="N14" sqref="N14"/>
    </sheetView>
  </sheetViews>
  <sheetFormatPr defaultColWidth="9" defaultRowHeight="15" customHeight="1"/>
  <cols>
    <col min="1" max="1" width="5.875" style="164" customWidth="1"/>
    <col min="2" max="2" width="26.75" style="116" customWidth="1"/>
    <col min="3" max="3" width="13.125" style="121" customWidth="1"/>
    <col min="4" max="4" width="14.875" style="123" customWidth="1"/>
    <col min="5" max="5" width="15.875" style="123" customWidth="1"/>
    <col min="6" max="6" width="15.25" style="123" customWidth="1"/>
    <col min="7" max="7" width="15" style="123" customWidth="1"/>
    <col min="8" max="8" width="9.25" style="123" customWidth="1"/>
    <col min="9" max="9" width="9" style="123" customWidth="1"/>
    <col min="10" max="257" width="9" style="123"/>
    <col min="258" max="258" width="5.875" style="123" customWidth="1"/>
    <col min="259" max="259" width="26.75" style="123" customWidth="1"/>
    <col min="260" max="260" width="13.125" style="123" customWidth="1"/>
    <col min="261" max="261" width="14.875" style="123" customWidth="1"/>
    <col min="262" max="262" width="22.75" style="123" customWidth="1"/>
    <col min="263" max="263" width="22.5" style="123" customWidth="1"/>
    <col min="264" max="264" width="18.25" style="123" customWidth="1"/>
    <col min="265" max="265" width="16.5" style="123" customWidth="1"/>
    <col min="266" max="513" width="9" style="123"/>
    <col min="514" max="514" width="5.875" style="123" customWidth="1"/>
    <col min="515" max="515" width="26.75" style="123" customWidth="1"/>
    <col min="516" max="516" width="13.125" style="123" customWidth="1"/>
    <col min="517" max="517" width="14.875" style="123" customWidth="1"/>
    <col min="518" max="518" width="22.75" style="123" customWidth="1"/>
    <col min="519" max="519" width="22.5" style="123" customWidth="1"/>
    <col min="520" max="520" width="18.25" style="123" customWidth="1"/>
    <col min="521" max="521" width="16.5" style="123" customWidth="1"/>
    <col min="522" max="769" width="9" style="123"/>
    <col min="770" max="770" width="5.875" style="123" customWidth="1"/>
    <col min="771" max="771" width="26.75" style="123" customWidth="1"/>
    <col min="772" max="772" width="13.125" style="123" customWidth="1"/>
    <col min="773" max="773" width="14.875" style="123" customWidth="1"/>
    <col min="774" max="774" width="22.75" style="123" customWidth="1"/>
    <col min="775" max="775" width="22.5" style="123" customWidth="1"/>
    <col min="776" max="776" width="18.25" style="123" customWidth="1"/>
    <col min="777" max="777" width="16.5" style="123" customWidth="1"/>
    <col min="778" max="1025" width="9" style="123"/>
    <col min="1026" max="1026" width="5.875" style="123" customWidth="1"/>
    <col min="1027" max="1027" width="26.75" style="123" customWidth="1"/>
    <col min="1028" max="1028" width="13.125" style="123" customWidth="1"/>
    <col min="1029" max="1029" width="14.875" style="123" customWidth="1"/>
    <col min="1030" max="1030" width="22.75" style="123" customWidth="1"/>
    <col min="1031" max="1031" width="22.5" style="123" customWidth="1"/>
    <col min="1032" max="1032" width="18.25" style="123" customWidth="1"/>
    <col min="1033" max="1033" width="16.5" style="123" customWidth="1"/>
    <col min="1034" max="1281" width="9" style="123"/>
    <col min="1282" max="1282" width="5.875" style="123" customWidth="1"/>
    <col min="1283" max="1283" width="26.75" style="123" customWidth="1"/>
    <col min="1284" max="1284" width="13.125" style="123" customWidth="1"/>
    <col min="1285" max="1285" width="14.875" style="123" customWidth="1"/>
    <col min="1286" max="1286" width="22.75" style="123" customWidth="1"/>
    <col min="1287" max="1287" width="22.5" style="123" customWidth="1"/>
    <col min="1288" max="1288" width="18.25" style="123" customWidth="1"/>
    <col min="1289" max="1289" width="16.5" style="123" customWidth="1"/>
    <col min="1290" max="1537" width="9" style="123"/>
    <col min="1538" max="1538" width="5.875" style="123" customWidth="1"/>
    <col min="1539" max="1539" width="26.75" style="123" customWidth="1"/>
    <col min="1540" max="1540" width="13.125" style="123" customWidth="1"/>
    <col min="1541" max="1541" width="14.875" style="123" customWidth="1"/>
    <col min="1542" max="1542" width="22.75" style="123" customWidth="1"/>
    <col min="1543" max="1543" width="22.5" style="123" customWidth="1"/>
    <col min="1544" max="1544" width="18.25" style="123" customWidth="1"/>
    <col min="1545" max="1545" width="16.5" style="123" customWidth="1"/>
    <col min="1546" max="1793" width="9" style="123"/>
    <col min="1794" max="1794" width="5.875" style="123" customWidth="1"/>
    <col min="1795" max="1795" width="26.75" style="123" customWidth="1"/>
    <col min="1796" max="1796" width="13.125" style="123" customWidth="1"/>
    <col min="1797" max="1797" width="14.875" style="123" customWidth="1"/>
    <col min="1798" max="1798" width="22.75" style="123" customWidth="1"/>
    <col min="1799" max="1799" width="22.5" style="123" customWidth="1"/>
    <col min="1800" max="1800" width="18.25" style="123" customWidth="1"/>
    <col min="1801" max="1801" width="16.5" style="123" customWidth="1"/>
    <col min="1802" max="2049" width="9" style="123"/>
    <col min="2050" max="2050" width="5.875" style="123" customWidth="1"/>
    <col min="2051" max="2051" width="26.75" style="123" customWidth="1"/>
    <col min="2052" max="2052" width="13.125" style="123" customWidth="1"/>
    <col min="2053" max="2053" width="14.875" style="123" customWidth="1"/>
    <col min="2054" max="2054" width="22.75" style="123" customWidth="1"/>
    <col min="2055" max="2055" width="22.5" style="123" customWidth="1"/>
    <col min="2056" max="2056" width="18.25" style="123" customWidth="1"/>
    <col min="2057" max="2057" width="16.5" style="123" customWidth="1"/>
    <col min="2058" max="2305" width="9" style="123"/>
    <col min="2306" max="2306" width="5.875" style="123" customWidth="1"/>
    <col min="2307" max="2307" width="26.75" style="123" customWidth="1"/>
    <col min="2308" max="2308" width="13.125" style="123" customWidth="1"/>
    <col min="2309" max="2309" width="14.875" style="123" customWidth="1"/>
    <col min="2310" max="2310" width="22.75" style="123" customWidth="1"/>
    <col min="2311" max="2311" width="22.5" style="123" customWidth="1"/>
    <col min="2312" max="2312" width="18.25" style="123" customWidth="1"/>
    <col min="2313" max="2313" width="16.5" style="123" customWidth="1"/>
    <col min="2314" max="2561" width="9" style="123"/>
    <col min="2562" max="2562" width="5.875" style="123" customWidth="1"/>
    <col min="2563" max="2563" width="26.75" style="123" customWidth="1"/>
    <col min="2564" max="2564" width="13.125" style="123" customWidth="1"/>
    <col min="2565" max="2565" width="14.875" style="123" customWidth="1"/>
    <col min="2566" max="2566" width="22.75" style="123" customWidth="1"/>
    <col min="2567" max="2567" width="22.5" style="123" customWidth="1"/>
    <col min="2568" max="2568" width="18.25" style="123" customWidth="1"/>
    <col min="2569" max="2569" width="16.5" style="123" customWidth="1"/>
    <col min="2570" max="2817" width="9" style="123"/>
    <col min="2818" max="2818" width="5.875" style="123" customWidth="1"/>
    <col min="2819" max="2819" width="26.75" style="123" customWidth="1"/>
    <col min="2820" max="2820" width="13.125" style="123" customWidth="1"/>
    <col min="2821" max="2821" width="14.875" style="123" customWidth="1"/>
    <col min="2822" max="2822" width="22.75" style="123" customWidth="1"/>
    <col min="2823" max="2823" width="22.5" style="123" customWidth="1"/>
    <col min="2824" max="2824" width="18.25" style="123" customWidth="1"/>
    <col min="2825" max="2825" width="16.5" style="123" customWidth="1"/>
    <col min="2826" max="3073" width="9" style="123"/>
    <col min="3074" max="3074" width="5.875" style="123" customWidth="1"/>
    <col min="3075" max="3075" width="26.75" style="123" customWidth="1"/>
    <col min="3076" max="3076" width="13.125" style="123" customWidth="1"/>
    <col min="3077" max="3077" width="14.875" style="123" customWidth="1"/>
    <col min="3078" max="3078" width="22.75" style="123" customWidth="1"/>
    <col min="3079" max="3079" width="22.5" style="123" customWidth="1"/>
    <col min="3080" max="3080" width="18.25" style="123" customWidth="1"/>
    <col min="3081" max="3081" width="16.5" style="123" customWidth="1"/>
    <col min="3082" max="3329" width="9" style="123"/>
    <col min="3330" max="3330" width="5.875" style="123" customWidth="1"/>
    <col min="3331" max="3331" width="26.75" style="123" customWidth="1"/>
    <col min="3332" max="3332" width="13.125" style="123" customWidth="1"/>
    <col min="3333" max="3333" width="14.875" style="123" customWidth="1"/>
    <col min="3334" max="3334" width="22.75" style="123" customWidth="1"/>
    <col min="3335" max="3335" width="22.5" style="123" customWidth="1"/>
    <col min="3336" max="3336" width="18.25" style="123" customWidth="1"/>
    <col min="3337" max="3337" width="16.5" style="123" customWidth="1"/>
    <col min="3338" max="3585" width="9" style="123"/>
    <col min="3586" max="3586" width="5.875" style="123" customWidth="1"/>
    <col min="3587" max="3587" width="26.75" style="123" customWidth="1"/>
    <col min="3588" max="3588" width="13.125" style="123" customWidth="1"/>
    <col min="3589" max="3589" width="14.875" style="123" customWidth="1"/>
    <col min="3590" max="3590" width="22.75" style="123" customWidth="1"/>
    <col min="3591" max="3591" width="22.5" style="123" customWidth="1"/>
    <col min="3592" max="3592" width="18.25" style="123" customWidth="1"/>
    <col min="3593" max="3593" width="16.5" style="123" customWidth="1"/>
    <col min="3594" max="3841" width="9" style="123"/>
    <col min="3842" max="3842" width="5.875" style="123" customWidth="1"/>
    <col min="3843" max="3843" width="26.75" style="123" customWidth="1"/>
    <col min="3844" max="3844" width="13.125" style="123" customWidth="1"/>
    <col min="3845" max="3845" width="14.875" style="123" customWidth="1"/>
    <col min="3846" max="3846" width="22.75" style="123" customWidth="1"/>
    <col min="3847" max="3847" width="22.5" style="123" customWidth="1"/>
    <col min="3848" max="3848" width="18.25" style="123" customWidth="1"/>
    <col min="3849" max="3849" width="16.5" style="123" customWidth="1"/>
    <col min="3850" max="4097" width="9" style="123"/>
    <col min="4098" max="4098" width="5.875" style="123" customWidth="1"/>
    <col min="4099" max="4099" width="26.75" style="123" customWidth="1"/>
    <col min="4100" max="4100" width="13.125" style="123" customWidth="1"/>
    <col min="4101" max="4101" width="14.875" style="123" customWidth="1"/>
    <col min="4102" max="4102" width="22.75" style="123" customWidth="1"/>
    <col min="4103" max="4103" width="22.5" style="123" customWidth="1"/>
    <col min="4104" max="4104" width="18.25" style="123" customWidth="1"/>
    <col min="4105" max="4105" width="16.5" style="123" customWidth="1"/>
    <col min="4106" max="4353" width="9" style="123"/>
    <col min="4354" max="4354" width="5.875" style="123" customWidth="1"/>
    <col min="4355" max="4355" width="26.75" style="123" customWidth="1"/>
    <col min="4356" max="4356" width="13.125" style="123" customWidth="1"/>
    <col min="4357" max="4357" width="14.875" style="123" customWidth="1"/>
    <col min="4358" max="4358" width="22.75" style="123" customWidth="1"/>
    <col min="4359" max="4359" width="22.5" style="123" customWidth="1"/>
    <col min="4360" max="4360" width="18.25" style="123" customWidth="1"/>
    <col min="4361" max="4361" width="16.5" style="123" customWidth="1"/>
    <col min="4362" max="4609" width="9" style="123"/>
    <col min="4610" max="4610" width="5.875" style="123" customWidth="1"/>
    <col min="4611" max="4611" width="26.75" style="123" customWidth="1"/>
    <col min="4612" max="4612" width="13.125" style="123" customWidth="1"/>
    <col min="4613" max="4613" width="14.875" style="123" customWidth="1"/>
    <col min="4614" max="4614" width="22.75" style="123" customWidth="1"/>
    <col min="4615" max="4615" width="22.5" style="123" customWidth="1"/>
    <col min="4616" max="4616" width="18.25" style="123" customWidth="1"/>
    <col min="4617" max="4617" width="16.5" style="123" customWidth="1"/>
    <col min="4618" max="4865" width="9" style="123"/>
    <col min="4866" max="4866" width="5.875" style="123" customWidth="1"/>
    <col min="4867" max="4867" width="26.75" style="123" customWidth="1"/>
    <col min="4868" max="4868" width="13.125" style="123" customWidth="1"/>
    <col min="4869" max="4869" width="14.875" style="123" customWidth="1"/>
    <col min="4870" max="4870" width="22.75" style="123" customWidth="1"/>
    <col min="4871" max="4871" width="22.5" style="123" customWidth="1"/>
    <col min="4872" max="4872" width="18.25" style="123" customWidth="1"/>
    <col min="4873" max="4873" width="16.5" style="123" customWidth="1"/>
    <col min="4874" max="5121" width="9" style="123"/>
    <col min="5122" max="5122" width="5.875" style="123" customWidth="1"/>
    <col min="5123" max="5123" width="26.75" style="123" customWidth="1"/>
    <col min="5124" max="5124" width="13.125" style="123" customWidth="1"/>
    <col min="5125" max="5125" width="14.875" style="123" customWidth="1"/>
    <col min="5126" max="5126" width="22.75" style="123" customWidth="1"/>
    <col min="5127" max="5127" width="22.5" style="123" customWidth="1"/>
    <col min="5128" max="5128" width="18.25" style="123" customWidth="1"/>
    <col min="5129" max="5129" width="16.5" style="123" customWidth="1"/>
    <col min="5130" max="5377" width="9" style="123"/>
    <col min="5378" max="5378" width="5.875" style="123" customWidth="1"/>
    <col min="5379" max="5379" width="26.75" style="123" customWidth="1"/>
    <col min="5380" max="5380" width="13.125" style="123" customWidth="1"/>
    <col min="5381" max="5381" width="14.875" style="123" customWidth="1"/>
    <col min="5382" max="5382" width="22.75" style="123" customWidth="1"/>
    <col min="5383" max="5383" width="22.5" style="123" customWidth="1"/>
    <col min="5384" max="5384" width="18.25" style="123" customWidth="1"/>
    <col min="5385" max="5385" width="16.5" style="123" customWidth="1"/>
    <col min="5386" max="5633" width="9" style="123"/>
    <col min="5634" max="5634" width="5.875" style="123" customWidth="1"/>
    <col min="5635" max="5635" width="26.75" style="123" customWidth="1"/>
    <col min="5636" max="5636" width="13.125" style="123" customWidth="1"/>
    <col min="5637" max="5637" width="14.875" style="123" customWidth="1"/>
    <col min="5638" max="5638" width="22.75" style="123" customWidth="1"/>
    <col min="5639" max="5639" width="22.5" style="123" customWidth="1"/>
    <col min="5640" max="5640" width="18.25" style="123" customWidth="1"/>
    <col min="5641" max="5641" width="16.5" style="123" customWidth="1"/>
    <col min="5642" max="5889" width="9" style="123"/>
    <col min="5890" max="5890" width="5.875" style="123" customWidth="1"/>
    <col min="5891" max="5891" width="26.75" style="123" customWidth="1"/>
    <col min="5892" max="5892" width="13.125" style="123" customWidth="1"/>
    <col min="5893" max="5893" width="14.875" style="123" customWidth="1"/>
    <col min="5894" max="5894" width="22.75" style="123" customWidth="1"/>
    <col min="5895" max="5895" width="22.5" style="123" customWidth="1"/>
    <col min="5896" max="5896" width="18.25" style="123" customWidth="1"/>
    <col min="5897" max="5897" width="16.5" style="123" customWidth="1"/>
    <col min="5898" max="6145" width="9" style="123"/>
    <col min="6146" max="6146" width="5.875" style="123" customWidth="1"/>
    <col min="6147" max="6147" width="26.75" style="123" customWidth="1"/>
    <col min="6148" max="6148" width="13.125" style="123" customWidth="1"/>
    <col min="6149" max="6149" width="14.875" style="123" customWidth="1"/>
    <col min="6150" max="6150" width="22.75" style="123" customWidth="1"/>
    <col min="6151" max="6151" width="22.5" style="123" customWidth="1"/>
    <col min="6152" max="6152" width="18.25" style="123" customWidth="1"/>
    <col min="6153" max="6153" width="16.5" style="123" customWidth="1"/>
    <col min="6154" max="6401" width="9" style="123"/>
    <col min="6402" max="6402" width="5.875" style="123" customWidth="1"/>
    <col min="6403" max="6403" width="26.75" style="123" customWidth="1"/>
    <col min="6404" max="6404" width="13.125" style="123" customWidth="1"/>
    <col min="6405" max="6405" width="14.875" style="123" customWidth="1"/>
    <col min="6406" max="6406" width="22.75" style="123" customWidth="1"/>
    <col min="6407" max="6407" width="22.5" style="123" customWidth="1"/>
    <col min="6408" max="6408" width="18.25" style="123" customWidth="1"/>
    <col min="6409" max="6409" width="16.5" style="123" customWidth="1"/>
    <col min="6410" max="6657" width="9" style="123"/>
    <col min="6658" max="6658" width="5.875" style="123" customWidth="1"/>
    <col min="6659" max="6659" width="26.75" style="123" customWidth="1"/>
    <col min="6660" max="6660" width="13.125" style="123" customWidth="1"/>
    <col min="6661" max="6661" width="14.875" style="123" customWidth="1"/>
    <col min="6662" max="6662" width="22.75" style="123" customWidth="1"/>
    <col min="6663" max="6663" width="22.5" style="123" customWidth="1"/>
    <col min="6664" max="6664" width="18.25" style="123" customWidth="1"/>
    <col min="6665" max="6665" width="16.5" style="123" customWidth="1"/>
    <col min="6666" max="6913" width="9" style="123"/>
    <col min="6914" max="6914" width="5.875" style="123" customWidth="1"/>
    <col min="6915" max="6915" width="26.75" style="123" customWidth="1"/>
    <col min="6916" max="6916" width="13.125" style="123" customWidth="1"/>
    <col min="6917" max="6917" width="14.875" style="123" customWidth="1"/>
    <col min="6918" max="6918" width="22.75" style="123" customWidth="1"/>
    <col min="6919" max="6919" width="22.5" style="123" customWidth="1"/>
    <col min="6920" max="6920" width="18.25" style="123" customWidth="1"/>
    <col min="6921" max="6921" width="16.5" style="123" customWidth="1"/>
    <col min="6922" max="7169" width="9" style="123"/>
    <col min="7170" max="7170" width="5.875" style="123" customWidth="1"/>
    <col min="7171" max="7171" width="26.75" style="123" customWidth="1"/>
    <col min="7172" max="7172" width="13.125" style="123" customWidth="1"/>
    <col min="7173" max="7173" width="14.875" style="123" customWidth="1"/>
    <col min="7174" max="7174" width="22.75" style="123" customWidth="1"/>
    <col min="7175" max="7175" width="22.5" style="123" customWidth="1"/>
    <col min="7176" max="7176" width="18.25" style="123" customWidth="1"/>
    <col min="7177" max="7177" width="16.5" style="123" customWidth="1"/>
    <col min="7178" max="7425" width="9" style="123"/>
    <col min="7426" max="7426" width="5.875" style="123" customWidth="1"/>
    <col min="7427" max="7427" width="26.75" style="123" customWidth="1"/>
    <col min="7428" max="7428" width="13.125" style="123" customWidth="1"/>
    <col min="7429" max="7429" width="14.875" style="123" customWidth="1"/>
    <col min="7430" max="7430" width="22.75" style="123" customWidth="1"/>
    <col min="7431" max="7431" width="22.5" style="123" customWidth="1"/>
    <col min="7432" max="7432" width="18.25" style="123" customWidth="1"/>
    <col min="7433" max="7433" width="16.5" style="123" customWidth="1"/>
    <col min="7434" max="7681" width="9" style="123"/>
    <col min="7682" max="7682" width="5.875" style="123" customWidth="1"/>
    <col min="7683" max="7683" width="26.75" style="123" customWidth="1"/>
    <col min="7684" max="7684" width="13.125" style="123" customWidth="1"/>
    <col min="7685" max="7685" width="14.875" style="123" customWidth="1"/>
    <col min="7686" max="7686" width="22.75" style="123" customWidth="1"/>
    <col min="7687" max="7687" width="22.5" style="123" customWidth="1"/>
    <col min="7688" max="7688" width="18.25" style="123" customWidth="1"/>
    <col min="7689" max="7689" width="16.5" style="123" customWidth="1"/>
    <col min="7690" max="7937" width="9" style="123"/>
    <col min="7938" max="7938" width="5.875" style="123" customWidth="1"/>
    <col min="7939" max="7939" width="26.75" style="123" customWidth="1"/>
    <col min="7940" max="7940" width="13.125" style="123" customWidth="1"/>
    <col min="7941" max="7941" width="14.875" style="123" customWidth="1"/>
    <col min="7942" max="7942" width="22.75" style="123" customWidth="1"/>
    <col min="7943" max="7943" width="22.5" style="123" customWidth="1"/>
    <col min="7944" max="7944" width="18.25" style="123" customWidth="1"/>
    <col min="7945" max="7945" width="16.5" style="123" customWidth="1"/>
    <col min="7946" max="8193" width="9" style="123"/>
    <col min="8194" max="8194" width="5.875" style="123" customWidth="1"/>
    <col min="8195" max="8195" width="26.75" style="123" customWidth="1"/>
    <col min="8196" max="8196" width="13.125" style="123" customWidth="1"/>
    <col min="8197" max="8197" width="14.875" style="123" customWidth="1"/>
    <col min="8198" max="8198" width="22.75" style="123" customWidth="1"/>
    <col min="8199" max="8199" width="22.5" style="123" customWidth="1"/>
    <col min="8200" max="8200" width="18.25" style="123" customWidth="1"/>
    <col min="8201" max="8201" width="16.5" style="123" customWidth="1"/>
    <col min="8202" max="8449" width="9" style="123"/>
    <col min="8450" max="8450" width="5.875" style="123" customWidth="1"/>
    <col min="8451" max="8451" width="26.75" style="123" customWidth="1"/>
    <col min="8452" max="8452" width="13.125" style="123" customWidth="1"/>
    <col min="8453" max="8453" width="14.875" style="123" customWidth="1"/>
    <col min="8454" max="8454" width="22.75" style="123" customWidth="1"/>
    <col min="8455" max="8455" width="22.5" style="123" customWidth="1"/>
    <col min="8456" max="8456" width="18.25" style="123" customWidth="1"/>
    <col min="8457" max="8457" width="16.5" style="123" customWidth="1"/>
    <col min="8458" max="8705" width="9" style="123"/>
    <col min="8706" max="8706" width="5.875" style="123" customWidth="1"/>
    <col min="8707" max="8707" width="26.75" style="123" customWidth="1"/>
    <col min="8708" max="8708" width="13.125" style="123" customWidth="1"/>
    <col min="8709" max="8709" width="14.875" style="123" customWidth="1"/>
    <col min="8710" max="8710" width="22.75" style="123" customWidth="1"/>
    <col min="8711" max="8711" width="22.5" style="123" customWidth="1"/>
    <col min="8712" max="8712" width="18.25" style="123" customWidth="1"/>
    <col min="8713" max="8713" width="16.5" style="123" customWidth="1"/>
    <col min="8714" max="8961" width="9" style="123"/>
    <col min="8962" max="8962" width="5.875" style="123" customWidth="1"/>
    <col min="8963" max="8963" width="26.75" style="123" customWidth="1"/>
    <col min="8964" max="8964" width="13.125" style="123" customWidth="1"/>
    <col min="8965" max="8965" width="14.875" style="123" customWidth="1"/>
    <col min="8966" max="8966" width="22.75" style="123" customWidth="1"/>
    <col min="8967" max="8967" width="22.5" style="123" customWidth="1"/>
    <col min="8968" max="8968" width="18.25" style="123" customWidth="1"/>
    <col min="8969" max="8969" width="16.5" style="123" customWidth="1"/>
    <col min="8970" max="9217" width="9" style="123"/>
    <col min="9218" max="9218" width="5.875" style="123" customWidth="1"/>
    <col min="9219" max="9219" width="26.75" style="123" customWidth="1"/>
    <col min="9220" max="9220" width="13.125" style="123" customWidth="1"/>
    <col min="9221" max="9221" width="14.875" style="123" customWidth="1"/>
    <col min="9222" max="9222" width="22.75" style="123" customWidth="1"/>
    <col min="9223" max="9223" width="22.5" style="123" customWidth="1"/>
    <col min="9224" max="9224" width="18.25" style="123" customWidth="1"/>
    <col min="9225" max="9225" width="16.5" style="123" customWidth="1"/>
    <col min="9226" max="9473" width="9" style="123"/>
    <col min="9474" max="9474" width="5.875" style="123" customWidth="1"/>
    <col min="9475" max="9475" width="26.75" style="123" customWidth="1"/>
    <col min="9476" max="9476" width="13.125" style="123" customWidth="1"/>
    <col min="9477" max="9477" width="14.875" style="123" customWidth="1"/>
    <col min="9478" max="9478" width="22.75" style="123" customWidth="1"/>
    <col min="9479" max="9479" width="22.5" style="123" customWidth="1"/>
    <col min="9480" max="9480" width="18.25" style="123" customWidth="1"/>
    <col min="9481" max="9481" width="16.5" style="123" customWidth="1"/>
    <col min="9482" max="9729" width="9" style="123"/>
    <col min="9730" max="9730" width="5.875" style="123" customWidth="1"/>
    <col min="9731" max="9731" width="26.75" style="123" customWidth="1"/>
    <col min="9732" max="9732" width="13.125" style="123" customWidth="1"/>
    <col min="9733" max="9733" width="14.875" style="123" customWidth="1"/>
    <col min="9734" max="9734" width="22.75" style="123" customWidth="1"/>
    <col min="9735" max="9735" width="22.5" style="123" customWidth="1"/>
    <col min="9736" max="9736" width="18.25" style="123" customWidth="1"/>
    <col min="9737" max="9737" width="16.5" style="123" customWidth="1"/>
    <col min="9738" max="9985" width="9" style="123"/>
    <col min="9986" max="9986" width="5.875" style="123" customWidth="1"/>
    <col min="9987" max="9987" width="26.75" style="123" customWidth="1"/>
    <col min="9988" max="9988" width="13.125" style="123" customWidth="1"/>
    <col min="9989" max="9989" width="14.875" style="123" customWidth="1"/>
    <col min="9990" max="9990" width="22.75" style="123" customWidth="1"/>
    <col min="9991" max="9991" width="22.5" style="123" customWidth="1"/>
    <col min="9992" max="9992" width="18.25" style="123" customWidth="1"/>
    <col min="9993" max="9993" width="16.5" style="123" customWidth="1"/>
    <col min="9994" max="10241" width="9" style="123"/>
    <col min="10242" max="10242" width="5.875" style="123" customWidth="1"/>
    <col min="10243" max="10243" width="26.75" style="123" customWidth="1"/>
    <col min="10244" max="10244" width="13.125" style="123" customWidth="1"/>
    <col min="10245" max="10245" width="14.875" style="123" customWidth="1"/>
    <col min="10246" max="10246" width="22.75" style="123" customWidth="1"/>
    <col min="10247" max="10247" width="22.5" style="123" customWidth="1"/>
    <col min="10248" max="10248" width="18.25" style="123" customWidth="1"/>
    <col min="10249" max="10249" width="16.5" style="123" customWidth="1"/>
    <col min="10250" max="10497" width="9" style="123"/>
    <col min="10498" max="10498" width="5.875" style="123" customWidth="1"/>
    <col min="10499" max="10499" width="26.75" style="123" customWidth="1"/>
    <col min="10500" max="10500" width="13.125" style="123" customWidth="1"/>
    <col min="10501" max="10501" width="14.875" style="123" customWidth="1"/>
    <col min="10502" max="10502" width="22.75" style="123" customWidth="1"/>
    <col min="10503" max="10503" width="22.5" style="123" customWidth="1"/>
    <col min="10504" max="10504" width="18.25" style="123" customWidth="1"/>
    <col min="10505" max="10505" width="16.5" style="123" customWidth="1"/>
    <col min="10506" max="10753" width="9" style="123"/>
    <col min="10754" max="10754" width="5.875" style="123" customWidth="1"/>
    <col min="10755" max="10755" width="26.75" style="123" customWidth="1"/>
    <col min="10756" max="10756" width="13.125" style="123" customWidth="1"/>
    <col min="10757" max="10757" width="14.875" style="123" customWidth="1"/>
    <col min="10758" max="10758" width="22.75" style="123" customWidth="1"/>
    <col min="10759" max="10759" width="22.5" style="123" customWidth="1"/>
    <col min="10760" max="10760" width="18.25" style="123" customWidth="1"/>
    <col min="10761" max="10761" width="16.5" style="123" customWidth="1"/>
    <col min="10762" max="11009" width="9" style="123"/>
    <col min="11010" max="11010" width="5.875" style="123" customWidth="1"/>
    <col min="11011" max="11011" width="26.75" style="123" customWidth="1"/>
    <col min="11012" max="11012" width="13.125" style="123" customWidth="1"/>
    <col min="11013" max="11013" width="14.875" style="123" customWidth="1"/>
    <col min="11014" max="11014" width="22.75" style="123" customWidth="1"/>
    <col min="11015" max="11015" width="22.5" style="123" customWidth="1"/>
    <col min="11016" max="11016" width="18.25" style="123" customWidth="1"/>
    <col min="11017" max="11017" width="16.5" style="123" customWidth="1"/>
    <col min="11018" max="11265" width="9" style="123"/>
    <col min="11266" max="11266" width="5.875" style="123" customWidth="1"/>
    <col min="11267" max="11267" width="26.75" style="123" customWidth="1"/>
    <col min="11268" max="11268" width="13.125" style="123" customWidth="1"/>
    <col min="11269" max="11269" width="14.875" style="123" customWidth="1"/>
    <col min="11270" max="11270" width="22.75" style="123" customWidth="1"/>
    <col min="11271" max="11271" width="22.5" style="123" customWidth="1"/>
    <col min="11272" max="11272" width="18.25" style="123" customWidth="1"/>
    <col min="11273" max="11273" width="16.5" style="123" customWidth="1"/>
    <col min="11274" max="11521" width="9" style="123"/>
    <col min="11522" max="11522" width="5.875" style="123" customWidth="1"/>
    <col min="11523" max="11523" width="26.75" style="123" customWidth="1"/>
    <col min="11524" max="11524" width="13.125" style="123" customWidth="1"/>
    <col min="11525" max="11525" width="14.875" style="123" customWidth="1"/>
    <col min="11526" max="11526" width="22.75" style="123" customWidth="1"/>
    <col min="11527" max="11527" width="22.5" style="123" customWidth="1"/>
    <col min="11528" max="11528" width="18.25" style="123" customWidth="1"/>
    <col min="11529" max="11529" width="16.5" style="123" customWidth="1"/>
    <col min="11530" max="11777" width="9" style="123"/>
    <col min="11778" max="11778" width="5.875" style="123" customWidth="1"/>
    <col min="11779" max="11779" width="26.75" style="123" customWidth="1"/>
    <col min="11780" max="11780" width="13.125" style="123" customWidth="1"/>
    <col min="11781" max="11781" width="14.875" style="123" customWidth="1"/>
    <col min="11782" max="11782" width="22.75" style="123" customWidth="1"/>
    <col min="11783" max="11783" width="22.5" style="123" customWidth="1"/>
    <col min="11784" max="11784" width="18.25" style="123" customWidth="1"/>
    <col min="11785" max="11785" width="16.5" style="123" customWidth="1"/>
    <col min="11786" max="12033" width="9" style="123"/>
    <col min="12034" max="12034" width="5.875" style="123" customWidth="1"/>
    <col min="12035" max="12035" width="26.75" style="123" customWidth="1"/>
    <col min="12036" max="12036" width="13.125" style="123" customWidth="1"/>
    <col min="12037" max="12037" width="14.875" style="123" customWidth="1"/>
    <col min="12038" max="12038" width="22.75" style="123" customWidth="1"/>
    <col min="12039" max="12039" width="22.5" style="123" customWidth="1"/>
    <col min="12040" max="12040" width="18.25" style="123" customWidth="1"/>
    <col min="12041" max="12041" width="16.5" style="123" customWidth="1"/>
    <col min="12042" max="12289" width="9" style="123"/>
    <col min="12290" max="12290" width="5.875" style="123" customWidth="1"/>
    <col min="12291" max="12291" width="26.75" style="123" customWidth="1"/>
    <col min="12292" max="12292" width="13.125" style="123" customWidth="1"/>
    <col min="12293" max="12293" width="14.875" style="123" customWidth="1"/>
    <col min="12294" max="12294" width="22.75" style="123" customWidth="1"/>
    <col min="12295" max="12295" width="22.5" style="123" customWidth="1"/>
    <col min="12296" max="12296" width="18.25" style="123" customWidth="1"/>
    <col min="12297" max="12297" width="16.5" style="123" customWidth="1"/>
    <col min="12298" max="12545" width="9" style="123"/>
    <col min="12546" max="12546" width="5.875" style="123" customWidth="1"/>
    <col min="12547" max="12547" width="26.75" style="123" customWidth="1"/>
    <col min="12548" max="12548" width="13.125" style="123" customWidth="1"/>
    <col min="12549" max="12549" width="14.875" style="123" customWidth="1"/>
    <col min="12550" max="12550" width="22.75" style="123" customWidth="1"/>
    <col min="12551" max="12551" width="22.5" style="123" customWidth="1"/>
    <col min="12552" max="12552" width="18.25" style="123" customWidth="1"/>
    <col min="12553" max="12553" width="16.5" style="123" customWidth="1"/>
    <col min="12554" max="12801" width="9" style="123"/>
    <col min="12802" max="12802" width="5.875" style="123" customWidth="1"/>
    <col min="12803" max="12803" width="26.75" style="123" customWidth="1"/>
    <col min="12804" max="12804" width="13.125" style="123" customWidth="1"/>
    <col min="12805" max="12805" width="14.875" style="123" customWidth="1"/>
    <col min="12806" max="12806" width="22.75" style="123" customWidth="1"/>
    <col min="12807" max="12807" width="22.5" style="123" customWidth="1"/>
    <col min="12808" max="12808" width="18.25" style="123" customWidth="1"/>
    <col min="12809" max="12809" width="16.5" style="123" customWidth="1"/>
    <col min="12810" max="13057" width="9" style="123"/>
    <col min="13058" max="13058" width="5.875" style="123" customWidth="1"/>
    <col min="13059" max="13059" width="26.75" style="123" customWidth="1"/>
    <col min="13060" max="13060" width="13.125" style="123" customWidth="1"/>
    <col min="13061" max="13061" width="14.875" style="123" customWidth="1"/>
    <col min="13062" max="13062" width="22.75" style="123" customWidth="1"/>
    <col min="13063" max="13063" width="22.5" style="123" customWidth="1"/>
    <col min="13064" max="13064" width="18.25" style="123" customWidth="1"/>
    <col min="13065" max="13065" width="16.5" style="123" customWidth="1"/>
    <col min="13066" max="13313" width="9" style="123"/>
    <col min="13314" max="13314" width="5.875" style="123" customWidth="1"/>
    <col min="13315" max="13315" width="26.75" style="123" customWidth="1"/>
    <col min="13316" max="13316" width="13.125" style="123" customWidth="1"/>
    <col min="13317" max="13317" width="14.875" style="123" customWidth="1"/>
    <col min="13318" max="13318" width="22.75" style="123" customWidth="1"/>
    <col min="13319" max="13319" width="22.5" style="123" customWidth="1"/>
    <col min="13320" max="13320" width="18.25" style="123" customWidth="1"/>
    <col min="13321" max="13321" width="16.5" style="123" customWidth="1"/>
    <col min="13322" max="13569" width="9" style="123"/>
    <col min="13570" max="13570" width="5.875" style="123" customWidth="1"/>
    <col min="13571" max="13571" width="26.75" style="123" customWidth="1"/>
    <col min="13572" max="13572" width="13.125" style="123" customWidth="1"/>
    <col min="13573" max="13573" width="14.875" style="123" customWidth="1"/>
    <col min="13574" max="13574" width="22.75" style="123" customWidth="1"/>
    <col min="13575" max="13575" width="22.5" style="123" customWidth="1"/>
    <col min="13576" max="13576" width="18.25" style="123" customWidth="1"/>
    <col min="13577" max="13577" width="16.5" style="123" customWidth="1"/>
    <col min="13578" max="13825" width="9" style="123"/>
    <col min="13826" max="13826" width="5.875" style="123" customWidth="1"/>
    <col min="13827" max="13827" width="26.75" style="123" customWidth="1"/>
    <col min="13828" max="13828" width="13.125" style="123" customWidth="1"/>
    <col min="13829" max="13829" width="14.875" style="123" customWidth="1"/>
    <col min="13830" max="13830" width="22.75" style="123" customWidth="1"/>
    <col min="13831" max="13831" width="22.5" style="123" customWidth="1"/>
    <col min="13832" max="13832" width="18.25" style="123" customWidth="1"/>
    <col min="13833" max="13833" width="16.5" style="123" customWidth="1"/>
    <col min="13834" max="14081" width="9" style="123"/>
    <col min="14082" max="14082" width="5.875" style="123" customWidth="1"/>
    <col min="14083" max="14083" width="26.75" style="123" customWidth="1"/>
    <col min="14084" max="14084" width="13.125" style="123" customWidth="1"/>
    <col min="14085" max="14085" width="14.875" style="123" customWidth="1"/>
    <col min="14086" max="14086" width="22.75" style="123" customWidth="1"/>
    <col min="14087" max="14087" width="22.5" style="123" customWidth="1"/>
    <col min="14088" max="14088" width="18.25" style="123" customWidth="1"/>
    <col min="14089" max="14089" width="16.5" style="123" customWidth="1"/>
    <col min="14090" max="14337" width="9" style="123"/>
    <col min="14338" max="14338" width="5.875" style="123" customWidth="1"/>
    <col min="14339" max="14339" width="26.75" style="123" customWidth="1"/>
    <col min="14340" max="14340" width="13.125" style="123" customWidth="1"/>
    <col min="14341" max="14341" width="14.875" style="123" customWidth="1"/>
    <col min="14342" max="14342" width="22.75" style="123" customWidth="1"/>
    <col min="14343" max="14343" width="22.5" style="123" customWidth="1"/>
    <col min="14344" max="14344" width="18.25" style="123" customWidth="1"/>
    <col min="14345" max="14345" width="16.5" style="123" customWidth="1"/>
    <col min="14346" max="14593" width="9" style="123"/>
    <col min="14594" max="14594" width="5.875" style="123" customWidth="1"/>
    <col min="14595" max="14595" width="26.75" style="123" customWidth="1"/>
    <col min="14596" max="14596" width="13.125" style="123" customWidth="1"/>
    <col min="14597" max="14597" width="14.875" style="123" customWidth="1"/>
    <col min="14598" max="14598" width="22.75" style="123" customWidth="1"/>
    <col min="14599" max="14599" width="22.5" style="123" customWidth="1"/>
    <col min="14600" max="14600" width="18.25" style="123" customWidth="1"/>
    <col min="14601" max="14601" width="16.5" style="123" customWidth="1"/>
    <col min="14602" max="14849" width="9" style="123"/>
    <col min="14850" max="14850" width="5.875" style="123" customWidth="1"/>
    <col min="14851" max="14851" width="26.75" style="123" customWidth="1"/>
    <col min="14852" max="14852" width="13.125" style="123" customWidth="1"/>
    <col min="14853" max="14853" width="14.875" style="123" customWidth="1"/>
    <col min="14854" max="14854" width="22.75" style="123" customWidth="1"/>
    <col min="14855" max="14855" width="22.5" style="123" customWidth="1"/>
    <col min="14856" max="14856" width="18.25" style="123" customWidth="1"/>
    <col min="14857" max="14857" width="16.5" style="123" customWidth="1"/>
    <col min="14858" max="15105" width="9" style="123"/>
    <col min="15106" max="15106" width="5.875" style="123" customWidth="1"/>
    <col min="15107" max="15107" width="26.75" style="123" customWidth="1"/>
    <col min="15108" max="15108" width="13.125" style="123" customWidth="1"/>
    <col min="15109" max="15109" width="14.875" style="123" customWidth="1"/>
    <col min="15110" max="15110" width="22.75" style="123" customWidth="1"/>
    <col min="15111" max="15111" width="22.5" style="123" customWidth="1"/>
    <col min="15112" max="15112" width="18.25" style="123" customWidth="1"/>
    <col min="15113" max="15113" width="16.5" style="123" customWidth="1"/>
    <col min="15114" max="15361" width="9" style="123"/>
    <col min="15362" max="15362" width="5.875" style="123" customWidth="1"/>
    <col min="15363" max="15363" width="26.75" style="123" customWidth="1"/>
    <col min="15364" max="15364" width="13.125" style="123" customWidth="1"/>
    <col min="15365" max="15365" width="14.875" style="123" customWidth="1"/>
    <col min="15366" max="15366" width="22.75" style="123" customWidth="1"/>
    <col min="15367" max="15367" width="22.5" style="123" customWidth="1"/>
    <col min="15368" max="15368" width="18.25" style="123" customWidth="1"/>
    <col min="15369" max="15369" width="16.5" style="123" customWidth="1"/>
    <col min="15370" max="15617" width="9" style="123"/>
    <col min="15618" max="15618" width="5.875" style="123" customWidth="1"/>
    <col min="15619" max="15619" width="26.75" style="123" customWidth="1"/>
    <col min="15620" max="15620" width="13.125" style="123" customWidth="1"/>
    <col min="15621" max="15621" width="14.875" style="123" customWidth="1"/>
    <col min="15622" max="15622" width="22.75" style="123" customWidth="1"/>
    <col min="15623" max="15623" width="22.5" style="123" customWidth="1"/>
    <col min="15624" max="15624" width="18.25" style="123" customWidth="1"/>
    <col min="15625" max="15625" width="16.5" style="123" customWidth="1"/>
    <col min="15626" max="15873" width="9" style="123"/>
    <col min="15874" max="15874" width="5.875" style="123" customWidth="1"/>
    <col min="15875" max="15875" width="26.75" style="123" customWidth="1"/>
    <col min="15876" max="15876" width="13.125" style="123" customWidth="1"/>
    <col min="15877" max="15877" width="14.875" style="123" customWidth="1"/>
    <col min="15878" max="15878" width="22.75" style="123" customWidth="1"/>
    <col min="15879" max="15879" width="22.5" style="123" customWidth="1"/>
    <col min="15880" max="15880" width="18.25" style="123" customWidth="1"/>
    <col min="15881" max="15881" width="16.5" style="123" customWidth="1"/>
    <col min="15882" max="16129" width="9" style="123"/>
    <col min="16130" max="16130" width="5.875" style="123" customWidth="1"/>
    <col min="16131" max="16131" width="26.75" style="123" customWidth="1"/>
    <col min="16132" max="16132" width="13.125" style="123" customWidth="1"/>
    <col min="16133" max="16133" width="14.875" style="123" customWidth="1"/>
    <col min="16134" max="16134" width="22.75" style="123" customWidth="1"/>
    <col min="16135" max="16135" width="22.5" style="123" customWidth="1"/>
    <col min="16136" max="16136" width="18.25" style="123" customWidth="1"/>
    <col min="16137" max="16137" width="16.5" style="123" customWidth="1"/>
    <col min="16138" max="16384" width="9" style="123"/>
  </cols>
  <sheetData>
    <row r="1" spans="1:10" s="115" customFormat="1" ht="30" customHeight="1">
      <c r="A1" s="966" t="s">
        <v>2748</v>
      </c>
      <c r="B1" s="966"/>
      <c r="C1" s="966"/>
      <c r="D1" s="966"/>
      <c r="E1" s="966"/>
      <c r="F1" s="966"/>
      <c r="G1" s="966"/>
      <c r="H1" s="966"/>
      <c r="I1" s="966"/>
      <c r="J1" s="169"/>
    </row>
    <row r="2" spans="1:10" s="116" customFormat="1" ht="15" customHeight="1">
      <c r="A2" s="971" t="str">
        <f>'5.9其他应付款'!A2:G2</f>
        <v>评估基准日：2022年4月26日</v>
      </c>
      <c r="B2" s="971"/>
      <c r="C2" s="971"/>
      <c r="D2" s="971"/>
      <c r="E2" s="971"/>
      <c r="F2" s="971"/>
      <c r="G2" s="971"/>
      <c r="H2" s="971"/>
      <c r="I2" s="971"/>
      <c r="J2" s="170"/>
    </row>
    <row r="3" spans="1:10" s="116" customFormat="1" ht="15" customHeight="1">
      <c r="A3" s="165"/>
      <c r="B3" s="165"/>
      <c r="C3" s="165"/>
      <c r="D3" s="165"/>
      <c r="E3" s="165"/>
      <c r="F3" s="165"/>
      <c r="G3" s="165"/>
      <c r="H3" s="165"/>
      <c r="I3" s="158" t="s">
        <v>2749</v>
      </c>
      <c r="J3" s="170"/>
    </row>
    <row r="4" spans="1:10" s="116" customFormat="1" ht="15" customHeight="1">
      <c r="A4" s="165"/>
      <c r="B4" s="165"/>
      <c r="C4" s="165"/>
      <c r="D4" s="165"/>
      <c r="E4" s="165"/>
      <c r="F4" s="165"/>
      <c r="G4" s="165"/>
      <c r="H4" s="165"/>
      <c r="J4" s="170"/>
    </row>
    <row r="5" spans="1:10" s="116" customFormat="1" ht="18" customHeight="1">
      <c r="A5" s="130" t="str">
        <f>'5.9其他应付款'!A5</f>
        <v>产权持有单位：瓮福（集团）有限责任公司</v>
      </c>
      <c r="B5" s="131"/>
      <c r="C5" s="131"/>
      <c r="D5" s="131"/>
      <c r="E5" s="131"/>
      <c r="H5" s="132"/>
      <c r="I5" s="159" t="s">
        <v>247</v>
      </c>
      <c r="J5" s="170"/>
    </row>
    <row r="6" spans="1:10" s="117" customFormat="1" ht="15" customHeight="1">
      <c r="A6" s="969" t="s">
        <v>370</v>
      </c>
      <c r="B6" s="969" t="s">
        <v>383</v>
      </c>
      <c r="C6" s="972" t="s">
        <v>372</v>
      </c>
      <c r="D6" s="134" t="s">
        <v>386</v>
      </c>
      <c r="E6" s="969" t="s">
        <v>221</v>
      </c>
      <c r="F6" s="969" t="s">
        <v>222</v>
      </c>
      <c r="G6" s="969" t="s">
        <v>2747</v>
      </c>
      <c r="H6" s="969" t="s">
        <v>377</v>
      </c>
      <c r="I6" s="969" t="s">
        <v>378</v>
      </c>
    </row>
    <row r="7" spans="1:10" s="118" customFormat="1" ht="15" customHeight="1">
      <c r="A7" s="970"/>
      <c r="B7" s="970"/>
      <c r="C7" s="973"/>
      <c r="D7" s="136" t="s">
        <v>379</v>
      </c>
      <c r="E7" s="970"/>
      <c r="F7" s="970"/>
      <c r="G7" s="970"/>
      <c r="H7" s="970"/>
      <c r="I7" s="970"/>
    </row>
    <row r="8" spans="1:10" s="119" customFormat="1" ht="15" customHeight="1">
      <c r="A8" s="149"/>
      <c r="B8" s="150"/>
      <c r="C8" s="151"/>
      <c r="D8" s="161"/>
      <c r="E8" s="141"/>
      <c r="F8" s="141"/>
      <c r="G8" s="141" t="str">
        <f t="shared" ref="G8:G27" si="0">IF(F8=E8,"",F8-E8)</f>
        <v/>
      </c>
      <c r="H8" s="142" t="str">
        <f t="shared" ref="H8:H27" si="1">IF(OR(E8=0,F8=E8),"",ROUND(G8/ABS(E8),4))</f>
        <v/>
      </c>
      <c r="I8" s="171"/>
    </row>
    <row r="9" spans="1:10" s="119" customFormat="1" ht="15" customHeight="1">
      <c r="A9" s="149"/>
      <c r="B9" s="150"/>
      <c r="C9" s="151"/>
      <c r="D9" s="161"/>
      <c r="E9" s="166"/>
      <c r="F9" s="166"/>
      <c r="G9" s="141" t="str">
        <f t="shared" si="0"/>
        <v/>
      </c>
      <c r="H9" s="142" t="str">
        <f t="shared" si="1"/>
        <v/>
      </c>
      <c r="I9" s="161"/>
    </row>
    <row r="10" spans="1:10" s="119" customFormat="1" ht="15" customHeight="1">
      <c r="A10" s="149"/>
      <c r="B10" s="150"/>
      <c r="C10" s="151"/>
      <c r="D10" s="161"/>
      <c r="E10" s="166"/>
      <c r="F10" s="166"/>
      <c r="G10" s="141" t="str">
        <f t="shared" si="0"/>
        <v/>
      </c>
      <c r="H10" s="142" t="str">
        <f t="shared" si="1"/>
        <v/>
      </c>
      <c r="I10" s="161"/>
    </row>
    <row r="11" spans="1:10" s="119" customFormat="1" ht="15" customHeight="1">
      <c r="A11" s="149"/>
      <c r="B11" s="150"/>
      <c r="C11" s="151"/>
      <c r="D11" s="161"/>
      <c r="E11" s="166"/>
      <c r="F11" s="166"/>
      <c r="G11" s="141" t="str">
        <f t="shared" si="0"/>
        <v/>
      </c>
      <c r="H11" s="142" t="str">
        <f t="shared" si="1"/>
        <v/>
      </c>
      <c r="I11" s="161"/>
    </row>
    <row r="12" spans="1:10" s="119" customFormat="1" ht="15" customHeight="1">
      <c r="A12" s="149"/>
      <c r="B12" s="150"/>
      <c r="C12" s="151"/>
      <c r="D12" s="161"/>
      <c r="E12" s="166"/>
      <c r="F12" s="166"/>
      <c r="G12" s="141" t="str">
        <f t="shared" si="0"/>
        <v/>
      </c>
      <c r="H12" s="142" t="str">
        <f t="shared" si="1"/>
        <v/>
      </c>
      <c r="I12" s="161"/>
    </row>
    <row r="13" spans="1:10" s="119" customFormat="1" ht="15" customHeight="1">
      <c r="A13" s="149"/>
      <c r="B13" s="150"/>
      <c r="C13" s="151"/>
      <c r="D13" s="161"/>
      <c r="E13" s="166"/>
      <c r="F13" s="166"/>
      <c r="G13" s="141" t="str">
        <f t="shared" si="0"/>
        <v/>
      </c>
      <c r="H13" s="142" t="str">
        <f t="shared" si="1"/>
        <v/>
      </c>
      <c r="I13" s="161"/>
    </row>
    <row r="14" spans="1:10" s="119" customFormat="1" ht="15" customHeight="1">
      <c r="A14" s="149"/>
      <c r="B14" s="150"/>
      <c r="C14" s="151"/>
      <c r="D14" s="161"/>
      <c r="E14" s="166"/>
      <c r="F14" s="166"/>
      <c r="G14" s="141" t="str">
        <f t="shared" si="0"/>
        <v/>
      </c>
      <c r="H14" s="142" t="str">
        <f t="shared" si="1"/>
        <v/>
      </c>
      <c r="I14" s="161"/>
    </row>
    <row r="15" spans="1:10" s="119" customFormat="1" ht="15" customHeight="1">
      <c r="A15" s="149"/>
      <c r="B15" s="150"/>
      <c r="C15" s="151"/>
      <c r="D15" s="161"/>
      <c r="E15" s="166"/>
      <c r="F15" s="166"/>
      <c r="G15" s="141" t="str">
        <f t="shared" si="0"/>
        <v/>
      </c>
      <c r="H15" s="142" t="str">
        <f t="shared" si="1"/>
        <v/>
      </c>
      <c r="I15" s="161"/>
    </row>
    <row r="16" spans="1:10" s="119" customFormat="1" ht="15" customHeight="1">
      <c r="A16" s="149"/>
      <c r="B16" s="150"/>
      <c r="C16" s="151"/>
      <c r="D16" s="161"/>
      <c r="E16" s="166"/>
      <c r="F16" s="166"/>
      <c r="G16" s="141" t="str">
        <f t="shared" si="0"/>
        <v/>
      </c>
      <c r="H16" s="142" t="str">
        <f t="shared" si="1"/>
        <v/>
      </c>
      <c r="I16" s="161"/>
    </row>
    <row r="17" spans="1:9" s="119" customFormat="1" ht="15" customHeight="1">
      <c r="A17" s="149"/>
      <c r="B17" s="150"/>
      <c r="C17" s="151"/>
      <c r="D17" s="161"/>
      <c r="E17" s="166"/>
      <c r="F17" s="166"/>
      <c r="G17" s="141" t="str">
        <f t="shared" si="0"/>
        <v/>
      </c>
      <c r="H17" s="142" t="str">
        <f t="shared" si="1"/>
        <v/>
      </c>
      <c r="I17" s="161"/>
    </row>
    <row r="18" spans="1:9" s="119" customFormat="1" ht="15" customHeight="1">
      <c r="A18" s="149"/>
      <c r="B18" s="150"/>
      <c r="C18" s="151"/>
      <c r="D18" s="161"/>
      <c r="E18" s="166"/>
      <c r="F18" s="166"/>
      <c r="G18" s="141" t="str">
        <f t="shared" si="0"/>
        <v/>
      </c>
      <c r="H18" s="142" t="str">
        <f t="shared" si="1"/>
        <v/>
      </c>
      <c r="I18" s="161"/>
    </row>
    <row r="19" spans="1:9" s="119" customFormat="1" ht="15" customHeight="1">
      <c r="A19" s="149"/>
      <c r="B19" s="150"/>
      <c r="C19" s="151"/>
      <c r="D19" s="161"/>
      <c r="E19" s="166"/>
      <c r="F19" s="166"/>
      <c r="G19" s="141" t="str">
        <f t="shared" si="0"/>
        <v/>
      </c>
      <c r="H19" s="142" t="str">
        <f t="shared" si="1"/>
        <v/>
      </c>
      <c r="I19" s="161"/>
    </row>
    <row r="20" spans="1:9" s="119" customFormat="1" ht="15" customHeight="1">
      <c r="A20" s="149"/>
      <c r="B20" s="150"/>
      <c r="C20" s="151"/>
      <c r="D20" s="161"/>
      <c r="E20" s="166"/>
      <c r="F20" s="166"/>
      <c r="G20" s="141" t="str">
        <f t="shared" si="0"/>
        <v/>
      </c>
      <c r="H20" s="142" t="str">
        <f t="shared" si="1"/>
        <v/>
      </c>
      <c r="I20" s="161"/>
    </row>
    <row r="21" spans="1:9" s="119" customFormat="1" ht="15" customHeight="1">
      <c r="A21" s="149"/>
      <c r="B21" s="150"/>
      <c r="C21" s="151"/>
      <c r="D21" s="161"/>
      <c r="E21" s="166"/>
      <c r="F21" s="166"/>
      <c r="G21" s="141" t="str">
        <f t="shared" si="0"/>
        <v/>
      </c>
      <c r="H21" s="142" t="str">
        <f t="shared" si="1"/>
        <v/>
      </c>
      <c r="I21" s="161"/>
    </row>
    <row r="22" spans="1:9" s="119" customFormat="1" ht="15" customHeight="1">
      <c r="A22" s="149"/>
      <c r="B22" s="150"/>
      <c r="C22" s="151"/>
      <c r="D22" s="161"/>
      <c r="E22" s="166"/>
      <c r="F22" s="166"/>
      <c r="G22" s="141" t="str">
        <f t="shared" si="0"/>
        <v/>
      </c>
      <c r="H22" s="142" t="str">
        <f t="shared" si="1"/>
        <v/>
      </c>
      <c r="I22" s="161"/>
    </row>
    <row r="23" spans="1:9" s="119" customFormat="1" ht="15" customHeight="1">
      <c r="A23" s="149"/>
      <c r="B23" s="150"/>
      <c r="C23" s="151"/>
      <c r="D23" s="161"/>
      <c r="E23" s="166"/>
      <c r="F23" s="166"/>
      <c r="G23" s="141" t="str">
        <f t="shared" si="0"/>
        <v/>
      </c>
      <c r="H23" s="142" t="str">
        <f t="shared" si="1"/>
        <v/>
      </c>
      <c r="I23" s="161"/>
    </row>
    <row r="24" spans="1:9" s="119" customFormat="1" ht="15" customHeight="1">
      <c r="A24" s="149"/>
      <c r="B24" s="150"/>
      <c r="C24" s="151"/>
      <c r="D24" s="161"/>
      <c r="E24" s="166"/>
      <c r="F24" s="166"/>
      <c r="G24" s="141" t="str">
        <f t="shared" si="0"/>
        <v/>
      </c>
      <c r="H24" s="142" t="str">
        <f t="shared" si="1"/>
        <v/>
      </c>
      <c r="I24" s="161"/>
    </row>
    <row r="25" spans="1:9" s="119" customFormat="1" ht="15" customHeight="1">
      <c r="A25" s="149"/>
      <c r="B25" s="150"/>
      <c r="C25" s="151"/>
      <c r="D25" s="161"/>
      <c r="E25" s="166"/>
      <c r="F25" s="166"/>
      <c r="G25" s="141" t="str">
        <f t="shared" si="0"/>
        <v/>
      </c>
      <c r="H25" s="142" t="str">
        <f t="shared" si="1"/>
        <v/>
      </c>
      <c r="I25" s="161"/>
    </row>
    <row r="26" spans="1:9" s="119" customFormat="1" ht="15" customHeight="1">
      <c r="A26" s="149"/>
      <c r="B26" s="150"/>
      <c r="C26" s="151"/>
      <c r="D26" s="161"/>
      <c r="E26" s="166"/>
      <c r="F26" s="166"/>
      <c r="G26" s="141" t="str">
        <f t="shared" si="0"/>
        <v/>
      </c>
      <c r="H26" s="142" t="str">
        <f t="shared" si="1"/>
        <v/>
      </c>
      <c r="I26" s="161"/>
    </row>
    <row r="27" spans="1:9" s="119" customFormat="1" ht="15" customHeight="1">
      <c r="A27" s="967" t="s">
        <v>380</v>
      </c>
      <c r="B27" s="968"/>
      <c r="C27" s="154"/>
      <c r="D27" s="167"/>
      <c r="E27" s="168">
        <f>SUM(E6:E26)</f>
        <v>0</v>
      </c>
      <c r="F27" s="168">
        <f>SUM(F6:F26)</f>
        <v>0</v>
      </c>
      <c r="G27" s="141" t="str">
        <f t="shared" si="0"/>
        <v/>
      </c>
      <c r="H27" s="142" t="str">
        <f t="shared" si="1"/>
        <v/>
      </c>
      <c r="I27" s="172"/>
    </row>
    <row r="28" spans="1:9" ht="15" customHeight="1">
      <c r="A28" s="164" t="str">
        <f>'5.9其他应付款'!A24</f>
        <v>产权持有单位填表人：田仕军</v>
      </c>
      <c r="B28" s="164"/>
      <c r="C28" s="164"/>
      <c r="D28" s="164"/>
      <c r="E28" s="164"/>
      <c r="F28" s="164" t="str">
        <f>'5.9其他应付款'!D24</f>
        <v>评估人员：邓泽华、余颖莉、李英婕</v>
      </c>
      <c r="G28" s="164"/>
    </row>
    <row r="29" spans="1:9" ht="15" customHeight="1">
      <c r="A29" s="164" t="str">
        <f>'5.9其他应付款'!A25</f>
        <v>填表日期：2022年4月26日</v>
      </c>
    </row>
  </sheetData>
  <mergeCells count="11">
    <mergeCell ref="A1:I1"/>
    <mergeCell ref="A2:I2"/>
    <mergeCell ref="A27:B27"/>
    <mergeCell ref="A6:A7"/>
    <mergeCell ref="B6:B7"/>
    <mergeCell ref="C6:C7"/>
    <mergeCell ref="E6:E7"/>
    <mergeCell ref="F6:F7"/>
    <mergeCell ref="G6:G7"/>
    <mergeCell ref="H6:H7"/>
    <mergeCell ref="I6:I7"/>
  </mergeCells>
  <phoneticPr fontId="24" type="noConversion"/>
  <conditionalFormatting sqref="H8:H27 E27:F27">
    <cfRule type="expression" dxfId="1" priority="1" stopIfTrue="1">
      <formula>E8=0</formula>
    </cfRule>
  </conditionalFormatting>
  <hyperlinks>
    <hyperlink ref="I3" location="基本情况!A1" display="表5-9-2"/>
  </hyperlinks>
  <printOptions horizontalCentered="1"/>
  <pageMargins left="0.55118110236220497" right="0.55118110236220497" top="0.78740157480314998" bottom="0.78740157480314998" header="0.511811023622047" footer="0.511811023622047"/>
  <pageSetup paperSize="9" orientation="landscape" r:id="rId1"/>
  <headerFooter alignWithMargins="0">
    <oddHeader>&amp;R&amp;9
共&amp;N页第&amp;P页</oddHead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5"/>
  <dimension ref="A1:WVX32"/>
  <sheetViews>
    <sheetView view="pageBreakPreview" zoomScaleNormal="100" zoomScaleSheetLayoutView="100" workbookViewId="0">
      <pane xSplit="1" ySplit="7" topLeftCell="B8" activePane="bottomRight" state="frozen"/>
      <selection pane="topRight"/>
      <selection pane="bottomLeft"/>
      <selection pane="bottomRight" activeCell="N14" sqref="N14"/>
    </sheetView>
  </sheetViews>
  <sheetFormatPr defaultColWidth="9" defaultRowHeight="15" customHeight="1"/>
  <cols>
    <col min="1" max="1" width="6.375" style="120" customWidth="1"/>
    <col min="2" max="2" width="26.5" style="116" customWidth="1"/>
    <col min="3" max="3" width="13.75" style="121" customWidth="1"/>
    <col min="4" max="4" width="14.375" style="122" customWidth="1"/>
    <col min="5" max="6" width="17" style="123" customWidth="1"/>
    <col min="7" max="7" width="14.375" style="123" customWidth="1"/>
    <col min="8" max="8" width="12.125" style="123" customWidth="1"/>
    <col min="9" max="9" width="10.125" style="123" customWidth="1"/>
    <col min="10" max="16" width="9" style="123" hidden="1" customWidth="1"/>
    <col min="17" max="257" width="9" style="123"/>
    <col min="258" max="258" width="6.375" style="123" customWidth="1"/>
    <col min="259" max="259" width="26.5" style="123" customWidth="1"/>
    <col min="260" max="260" width="13.75" style="123" customWidth="1"/>
    <col min="261" max="261" width="14.375" style="123" customWidth="1"/>
    <col min="262" max="263" width="17" style="123" customWidth="1"/>
    <col min="264" max="265" width="17.125" style="123" customWidth="1"/>
    <col min="266" max="272" width="9" style="123" hidden="1" customWidth="1"/>
    <col min="273" max="513" width="9" style="123"/>
    <col min="514" max="514" width="6.375" style="123" customWidth="1"/>
    <col min="515" max="515" width="26.5" style="123" customWidth="1"/>
    <col min="516" max="516" width="13.75" style="123" customWidth="1"/>
    <col min="517" max="517" width="14.375" style="123" customWidth="1"/>
    <col min="518" max="519" width="17" style="123" customWidth="1"/>
    <col min="520" max="521" width="17.125" style="123" customWidth="1"/>
    <col min="522" max="528" width="9" style="123" hidden="1" customWidth="1"/>
    <col min="529" max="769" width="9" style="123"/>
    <col min="770" max="770" width="6.375" style="123" customWidth="1"/>
    <col min="771" max="771" width="26.5" style="123" customWidth="1"/>
    <col min="772" max="772" width="13.75" style="123" customWidth="1"/>
    <col min="773" max="773" width="14.375" style="123" customWidth="1"/>
    <col min="774" max="775" width="17" style="123" customWidth="1"/>
    <col min="776" max="777" width="17.125" style="123" customWidth="1"/>
    <col min="778" max="784" width="9" style="123" hidden="1" customWidth="1"/>
    <col min="785" max="1025" width="9" style="123"/>
    <col min="1026" max="1026" width="6.375" style="123" customWidth="1"/>
    <col min="1027" max="1027" width="26.5" style="123" customWidth="1"/>
    <col min="1028" max="1028" width="13.75" style="123" customWidth="1"/>
    <col min="1029" max="1029" width="14.375" style="123" customWidth="1"/>
    <col min="1030" max="1031" width="17" style="123" customWidth="1"/>
    <col min="1032" max="1033" width="17.125" style="123" customWidth="1"/>
    <col min="1034" max="1040" width="9" style="123" hidden="1" customWidth="1"/>
    <col min="1041" max="1281" width="9" style="123"/>
    <col min="1282" max="1282" width="6.375" style="123" customWidth="1"/>
    <col min="1283" max="1283" width="26.5" style="123" customWidth="1"/>
    <col min="1284" max="1284" width="13.75" style="123" customWidth="1"/>
    <col min="1285" max="1285" width="14.375" style="123" customWidth="1"/>
    <col min="1286" max="1287" width="17" style="123" customWidth="1"/>
    <col min="1288" max="1289" width="17.125" style="123" customWidth="1"/>
    <col min="1290" max="1296" width="9" style="123" hidden="1" customWidth="1"/>
    <col min="1297" max="1537" width="9" style="123"/>
    <col min="1538" max="1538" width="6.375" style="123" customWidth="1"/>
    <col min="1539" max="1539" width="26.5" style="123" customWidth="1"/>
    <col min="1540" max="1540" width="13.75" style="123" customWidth="1"/>
    <col min="1541" max="1541" width="14.375" style="123" customWidth="1"/>
    <col min="1542" max="1543" width="17" style="123" customWidth="1"/>
    <col min="1544" max="1545" width="17.125" style="123" customWidth="1"/>
    <col min="1546" max="1552" width="9" style="123" hidden="1" customWidth="1"/>
    <col min="1553" max="1793" width="9" style="123"/>
    <col min="1794" max="1794" width="6.375" style="123" customWidth="1"/>
    <col min="1795" max="1795" width="26.5" style="123" customWidth="1"/>
    <col min="1796" max="1796" width="13.75" style="123" customWidth="1"/>
    <col min="1797" max="1797" width="14.375" style="123" customWidth="1"/>
    <col min="1798" max="1799" width="17" style="123" customWidth="1"/>
    <col min="1800" max="1801" width="17.125" style="123" customWidth="1"/>
    <col min="1802" max="1808" width="9" style="123" hidden="1" customWidth="1"/>
    <col min="1809" max="2049" width="9" style="123"/>
    <col min="2050" max="2050" width="6.375" style="123" customWidth="1"/>
    <col min="2051" max="2051" width="26.5" style="123" customWidth="1"/>
    <col min="2052" max="2052" width="13.75" style="123" customWidth="1"/>
    <col min="2053" max="2053" width="14.375" style="123" customWidth="1"/>
    <col min="2054" max="2055" width="17" style="123" customWidth="1"/>
    <col min="2056" max="2057" width="17.125" style="123" customWidth="1"/>
    <col min="2058" max="2064" width="9" style="123" hidden="1" customWidth="1"/>
    <col min="2065" max="2305" width="9" style="123"/>
    <col min="2306" max="2306" width="6.375" style="123" customWidth="1"/>
    <col min="2307" max="2307" width="26.5" style="123" customWidth="1"/>
    <col min="2308" max="2308" width="13.75" style="123" customWidth="1"/>
    <col min="2309" max="2309" width="14.375" style="123" customWidth="1"/>
    <col min="2310" max="2311" width="17" style="123" customWidth="1"/>
    <col min="2312" max="2313" width="17.125" style="123" customWidth="1"/>
    <col min="2314" max="2320" width="9" style="123" hidden="1" customWidth="1"/>
    <col min="2321" max="2561" width="9" style="123"/>
    <col min="2562" max="2562" width="6.375" style="123" customWidth="1"/>
    <col min="2563" max="2563" width="26.5" style="123" customWidth="1"/>
    <col min="2564" max="2564" width="13.75" style="123" customWidth="1"/>
    <col min="2565" max="2565" width="14.375" style="123" customWidth="1"/>
    <col min="2566" max="2567" width="17" style="123" customWidth="1"/>
    <col min="2568" max="2569" width="17.125" style="123" customWidth="1"/>
    <col min="2570" max="2576" width="9" style="123" hidden="1" customWidth="1"/>
    <col min="2577" max="2817" width="9" style="123"/>
    <col min="2818" max="2818" width="6.375" style="123" customWidth="1"/>
    <col min="2819" max="2819" width="26.5" style="123" customWidth="1"/>
    <col min="2820" max="2820" width="13.75" style="123" customWidth="1"/>
    <col min="2821" max="2821" width="14.375" style="123" customWidth="1"/>
    <col min="2822" max="2823" width="17" style="123" customWidth="1"/>
    <col min="2824" max="2825" width="17.125" style="123" customWidth="1"/>
    <col min="2826" max="2832" width="9" style="123" hidden="1" customWidth="1"/>
    <col min="2833" max="3073" width="9" style="123"/>
    <col min="3074" max="3074" width="6.375" style="123" customWidth="1"/>
    <col min="3075" max="3075" width="26.5" style="123" customWidth="1"/>
    <col min="3076" max="3076" width="13.75" style="123" customWidth="1"/>
    <col min="3077" max="3077" width="14.375" style="123" customWidth="1"/>
    <col min="3078" max="3079" width="17" style="123" customWidth="1"/>
    <col min="3080" max="3081" width="17.125" style="123" customWidth="1"/>
    <col min="3082" max="3088" width="9" style="123" hidden="1" customWidth="1"/>
    <col min="3089" max="3329" width="9" style="123"/>
    <col min="3330" max="3330" width="6.375" style="123" customWidth="1"/>
    <col min="3331" max="3331" width="26.5" style="123" customWidth="1"/>
    <col min="3332" max="3332" width="13.75" style="123" customWidth="1"/>
    <col min="3333" max="3333" width="14.375" style="123" customWidth="1"/>
    <col min="3334" max="3335" width="17" style="123" customWidth="1"/>
    <col min="3336" max="3337" width="17.125" style="123" customWidth="1"/>
    <col min="3338" max="3344" width="9" style="123" hidden="1" customWidth="1"/>
    <col min="3345" max="3585" width="9" style="123"/>
    <col min="3586" max="3586" width="6.375" style="123" customWidth="1"/>
    <col min="3587" max="3587" width="26.5" style="123" customWidth="1"/>
    <col min="3588" max="3588" width="13.75" style="123" customWidth="1"/>
    <col min="3589" max="3589" width="14.375" style="123" customWidth="1"/>
    <col min="3590" max="3591" width="17" style="123" customWidth="1"/>
    <col min="3592" max="3593" width="17.125" style="123" customWidth="1"/>
    <col min="3594" max="3600" width="9" style="123" hidden="1" customWidth="1"/>
    <col min="3601" max="3841" width="9" style="123"/>
    <col min="3842" max="3842" width="6.375" style="123" customWidth="1"/>
    <col min="3843" max="3843" width="26.5" style="123" customWidth="1"/>
    <col min="3844" max="3844" width="13.75" style="123" customWidth="1"/>
    <col min="3845" max="3845" width="14.375" style="123" customWidth="1"/>
    <col min="3846" max="3847" width="17" style="123" customWidth="1"/>
    <col min="3848" max="3849" width="17.125" style="123" customWidth="1"/>
    <col min="3850" max="3856" width="9" style="123" hidden="1" customWidth="1"/>
    <col min="3857" max="4097" width="9" style="123"/>
    <col min="4098" max="4098" width="6.375" style="123" customWidth="1"/>
    <col min="4099" max="4099" width="26.5" style="123" customWidth="1"/>
    <col min="4100" max="4100" width="13.75" style="123" customWidth="1"/>
    <col min="4101" max="4101" width="14.375" style="123" customWidth="1"/>
    <col min="4102" max="4103" width="17" style="123" customWidth="1"/>
    <col min="4104" max="4105" width="17.125" style="123" customWidth="1"/>
    <col min="4106" max="4112" width="9" style="123" hidden="1" customWidth="1"/>
    <col min="4113" max="4353" width="9" style="123"/>
    <col min="4354" max="4354" width="6.375" style="123" customWidth="1"/>
    <col min="4355" max="4355" width="26.5" style="123" customWidth="1"/>
    <col min="4356" max="4356" width="13.75" style="123" customWidth="1"/>
    <col min="4357" max="4357" width="14.375" style="123" customWidth="1"/>
    <col min="4358" max="4359" width="17" style="123" customWidth="1"/>
    <col min="4360" max="4361" width="17.125" style="123" customWidth="1"/>
    <col min="4362" max="4368" width="9" style="123" hidden="1" customWidth="1"/>
    <col min="4369" max="4609" width="9" style="123"/>
    <col min="4610" max="4610" width="6.375" style="123" customWidth="1"/>
    <col min="4611" max="4611" width="26.5" style="123" customWidth="1"/>
    <col min="4612" max="4612" width="13.75" style="123" customWidth="1"/>
    <col min="4613" max="4613" width="14.375" style="123" customWidth="1"/>
    <col min="4614" max="4615" width="17" style="123" customWidth="1"/>
    <col min="4616" max="4617" width="17.125" style="123" customWidth="1"/>
    <col min="4618" max="4624" width="9" style="123" hidden="1" customWidth="1"/>
    <col min="4625" max="4865" width="9" style="123"/>
    <col min="4866" max="4866" width="6.375" style="123" customWidth="1"/>
    <col min="4867" max="4867" width="26.5" style="123" customWidth="1"/>
    <col min="4868" max="4868" width="13.75" style="123" customWidth="1"/>
    <col min="4869" max="4869" width="14.375" style="123" customWidth="1"/>
    <col min="4870" max="4871" width="17" style="123" customWidth="1"/>
    <col min="4872" max="4873" width="17.125" style="123" customWidth="1"/>
    <col min="4874" max="4880" width="9" style="123" hidden="1" customWidth="1"/>
    <col min="4881" max="5121" width="9" style="123"/>
    <col min="5122" max="5122" width="6.375" style="123" customWidth="1"/>
    <col min="5123" max="5123" width="26.5" style="123" customWidth="1"/>
    <col min="5124" max="5124" width="13.75" style="123" customWidth="1"/>
    <col min="5125" max="5125" width="14.375" style="123" customWidth="1"/>
    <col min="5126" max="5127" width="17" style="123" customWidth="1"/>
    <col min="5128" max="5129" width="17.125" style="123" customWidth="1"/>
    <col min="5130" max="5136" width="9" style="123" hidden="1" customWidth="1"/>
    <col min="5137" max="5377" width="9" style="123"/>
    <col min="5378" max="5378" width="6.375" style="123" customWidth="1"/>
    <col min="5379" max="5379" width="26.5" style="123" customWidth="1"/>
    <col min="5380" max="5380" width="13.75" style="123" customWidth="1"/>
    <col min="5381" max="5381" width="14.375" style="123" customWidth="1"/>
    <col min="5382" max="5383" width="17" style="123" customWidth="1"/>
    <col min="5384" max="5385" width="17.125" style="123" customWidth="1"/>
    <col min="5386" max="5392" width="9" style="123" hidden="1" customWidth="1"/>
    <col min="5393" max="5633" width="9" style="123"/>
    <col min="5634" max="5634" width="6.375" style="123" customWidth="1"/>
    <col min="5635" max="5635" width="26.5" style="123" customWidth="1"/>
    <col min="5636" max="5636" width="13.75" style="123" customWidth="1"/>
    <col min="5637" max="5637" width="14.375" style="123" customWidth="1"/>
    <col min="5638" max="5639" width="17" style="123" customWidth="1"/>
    <col min="5640" max="5641" width="17.125" style="123" customWidth="1"/>
    <col min="5642" max="5648" width="9" style="123" hidden="1" customWidth="1"/>
    <col min="5649" max="5889" width="9" style="123"/>
    <col min="5890" max="5890" width="6.375" style="123" customWidth="1"/>
    <col min="5891" max="5891" width="26.5" style="123" customWidth="1"/>
    <col min="5892" max="5892" width="13.75" style="123" customWidth="1"/>
    <col min="5893" max="5893" width="14.375" style="123" customWidth="1"/>
    <col min="5894" max="5895" width="17" style="123" customWidth="1"/>
    <col min="5896" max="5897" width="17.125" style="123" customWidth="1"/>
    <col min="5898" max="5904" width="9" style="123" hidden="1" customWidth="1"/>
    <col min="5905" max="6145" width="9" style="123"/>
    <col min="6146" max="6146" width="6.375" style="123" customWidth="1"/>
    <col min="6147" max="6147" width="26.5" style="123" customWidth="1"/>
    <col min="6148" max="6148" width="13.75" style="123" customWidth="1"/>
    <col min="6149" max="6149" width="14.375" style="123" customWidth="1"/>
    <col min="6150" max="6151" width="17" style="123" customWidth="1"/>
    <col min="6152" max="6153" width="17.125" style="123" customWidth="1"/>
    <col min="6154" max="6160" width="9" style="123" hidden="1" customWidth="1"/>
    <col min="6161" max="6401" width="9" style="123"/>
    <col min="6402" max="6402" width="6.375" style="123" customWidth="1"/>
    <col min="6403" max="6403" width="26.5" style="123" customWidth="1"/>
    <col min="6404" max="6404" width="13.75" style="123" customWidth="1"/>
    <col min="6405" max="6405" width="14.375" style="123" customWidth="1"/>
    <col min="6406" max="6407" width="17" style="123" customWidth="1"/>
    <col min="6408" max="6409" width="17.125" style="123" customWidth="1"/>
    <col min="6410" max="6416" width="9" style="123" hidden="1" customWidth="1"/>
    <col min="6417" max="6657" width="9" style="123"/>
    <col min="6658" max="6658" width="6.375" style="123" customWidth="1"/>
    <col min="6659" max="6659" width="26.5" style="123" customWidth="1"/>
    <col min="6660" max="6660" width="13.75" style="123" customWidth="1"/>
    <col min="6661" max="6661" width="14.375" style="123" customWidth="1"/>
    <col min="6662" max="6663" width="17" style="123" customWidth="1"/>
    <col min="6664" max="6665" width="17.125" style="123" customWidth="1"/>
    <col min="6666" max="6672" width="9" style="123" hidden="1" customWidth="1"/>
    <col min="6673" max="6913" width="9" style="123"/>
    <col min="6914" max="6914" width="6.375" style="123" customWidth="1"/>
    <col min="6915" max="6915" width="26.5" style="123" customWidth="1"/>
    <col min="6916" max="6916" width="13.75" style="123" customWidth="1"/>
    <col min="6917" max="6917" width="14.375" style="123" customWidth="1"/>
    <col min="6918" max="6919" width="17" style="123" customWidth="1"/>
    <col min="6920" max="6921" width="17.125" style="123" customWidth="1"/>
    <col min="6922" max="6928" width="9" style="123" hidden="1" customWidth="1"/>
    <col min="6929" max="7169" width="9" style="123"/>
    <col min="7170" max="7170" width="6.375" style="123" customWidth="1"/>
    <col min="7171" max="7171" width="26.5" style="123" customWidth="1"/>
    <col min="7172" max="7172" width="13.75" style="123" customWidth="1"/>
    <col min="7173" max="7173" width="14.375" style="123" customWidth="1"/>
    <col min="7174" max="7175" width="17" style="123" customWidth="1"/>
    <col min="7176" max="7177" width="17.125" style="123" customWidth="1"/>
    <col min="7178" max="7184" width="9" style="123" hidden="1" customWidth="1"/>
    <col min="7185" max="7425" width="9" style="123"/>
    <col min="7426" max="7426" width="6.375" style="123" customWidth="1"/>
    <col min="7427" max="7427" width="26.5" style="123" customWidth="1"/>
    <col min="7428" max="7428" width="13.75" style="123" customWidth="1"/>
    <col min="7429" max="7429" width="14.375" style="123" customWidth="1"/>
    <col min="7430" max="7431" width="17" style="123" customWidth="1"/>
    <col min="7432" max="7433" width="17.125" style="123" customWidth="1"/>
    <col min="7434" max="7440" width="9" style="123" hidden="1" customWidth="1"/>
    <col min="7441" max="7681" width="9" style="123"/>
    <col min="7682" max="7682" width="6.375" style="123" customWidth="1"/>
    <col min="7683" max="7683" width="26.5" style="123" customWidth="1"/>
    <col min="7684" max="7684" width="13.75" style="123" customWidth="1"/>
    <col min="7685" max="7685" width="14.375" style="123" customWidth="1"/>
    <col min="7686" max="7687" width="17" style="123" customWidth="1"/>
    <col min="7688" max="7689" width="17.125" style="123" customWidth="1"/>
    <col min="7690" max="7696" width="9" style="123" hidden="1" customWidth="1"/>
    <col min="7697" max="7937" width="9" style="123"/>
    <col min="7938" max="7938" width="6.375" style="123" customWidth="1"/>
    <col min="7939" max="7939" width="26.5" style="123" customWidth="1"/>
    <col min="7940" max="7940" width="13.75" style="123" customWidth="1"/>
    <col min="7941" max="7941" width="14.375" style="123" customWidth="1"/>
    <col min="7942" max="7943" width="17" style="123" customWidth="1"/>
    <col min="7944" max="7945" width="17.125" style="123" customWidth="1"/>
    <col min="7946" max="7952" width="9" style="123" hidden="1" customWidth="1"/>
    <col min="7953" max="8193" width="9" style="123"/>
    <col min="8194" max="8194" width="6.375" style="123" customWidth="1"/>
    <col min="8195" max="8195" width="26.5" style="123" customWidth="1"/>
    <col min="8196" max="8196" width="13.75" style="123" customWidth="1"/>
    <col min="8197" max="8197" width="14.375" style="123" customWidth="1"/>
    <col min="8198" max="8199" width="17" style="123" customWidth="1"/>
    <col min="8200" max="8201" width="17.125" style="123" customWidth="1"/>
    <col min="8202" max="8208" width="9" style="123" hidden="1" customWidth="1"/>
    <col min="8209" max="8449" width="9" style="123"/>
    <col min="8450" max="8450" width="6.375" style="123" customWidth="1"/>
    <col min="8451" max="8451" width="26.5" style="123" customWidth="1"/>
    <col min="8452" max="8452" width="13.75" style="123" customWidth="1"/>
    <col min="8453" max="8453" width="14.375" style="123" customWidth="1"/>
    <col min="8454" max="8455" width="17" style="123" customWidth="1"/>
    <col min="8456" max="8457" width="17.125" style="123" customWidth="1"/>
    <col min="8458" max="8464" width="9" style="123" hidden="1" customWidth="1"/>
    <col min="8465" max="8705" width="9" style="123"/>
    <col min="8706" max="8706" width="6.375" style="123" customWidth="1"/>
    <col min="8707" max="8707" width="26.5" style="123" customWidth="1"/>
    <col min="8708" max="8708" width="13.75" style="123" customWidth="1"/>
    <col min="8709" max="8709" width="14.375" style="123" customWidth="1"/>
    <col min="8710" max="8711" width="17" style="123" customWidth="1"/>
    <col min="8712" max="8713" width="17.125" style="123" customWidth="1"/>
    <col min="8714" max="8720" width="9" style="123" hidden="1" customWidth="1"/>
    <col min="8721" max="8961" width="9" style="123"/>
    <col min="8962" max="8962" width="6.375" style="123" customWidth="1"/>
    <col min="8963" max="8963" width="26.5" style="123" customWidth="1"/>
    <col min="8964" max="8964" width="13.75" style="123" customWidth="1"/>
    <col min="8965" max="8965" width="14.375" style="123" customWidth="1"/>
    <col min="8966" max="8967" width="17" style="123" customWidth="1"/>
    <col min="8968" max="8969" width="17.125" style="123" customWidth="1"/>
    <col min="8970" max="8976" width="9" style="123" hidden="1" customWidth="1"/>
    <col min="8977" max="9217" width="9" style="123"/>
    <col min="9218" max="9218" width="6.375" style="123" customWidth="1"/>
    <col min="9219" max="9219" width="26.5" style="123" customWidth="1"/>
    <col min="9220" max="9220" width="13.75" style="123" customWidth="1"/>
    <col min="9221" max="9221" width="14.375" style="123" customWidth="1"/>
    <col min="9222" max="9223" width="17" style="123" customWidth="1"/>
    <col min="9224" max="9225" width="17.125" style="123" customWidth="1"/>
    <col min="9226" max="9232" width="9" style="123" hidden="1" customWidth="1"/>
    <col min="9233" max="9473" width="9" style="123"/>
    <col min="9474" max="9474" width="6.375" style="123" customWidth="1"/>
    <col min="9475" max="9475" width="26.5" style="123" customWidth="1"/>
    <col min="9476" max="9476" width="13.75" style="123" customWidth="1"/>
    <col min="9477" max="9477" width="14.375" style="123" customWidth="1"/>
    <col min="9478" max="9479" width="17" style="123" customWidth="1"/>
    <col min="9480" max="9481" width="17.125" style="123" customWidth="1"/>
    <col min="9482" max="9488" width="9" style="123" hidden="1" customWidth="1"/>
    <col min="9489" max="9729" width="9" style="123"/>
    <col min="9730" max="9730" width="6.375" style="123" customWidth="1"/>
    <col min="9731" max="9731" width="26.5" style="123" customWidth="1"/>
    <col min="9732" max="9732" width="13.75" style="123" customWidth="1"/>
    <col min="9733" max="9733" width="14.375" style="123" customWidth="1"/>
    <col min="9734" max="9735" width="17" style="123" customWidth="1"/>
    <col min="9736" max="9737" width="17.125" style="123" customWidth="1"/>
    <col min="9738" max="9744" width="9" style="123" hidden="1" customWidth="1"/>
    <col min="9745" max="9985" width="9" style="123"/>
    <col min="9986" max="9986" width="6.375" style="123" customWidth="1"/>
    <col min="9987" max="9987" width="26.5" style="123" customWidth="1"/>
    <col min="9988" max="9988" width="13.75" style="123" customWidth="1"/>
    <col min="9989" max="9989" width="14.375" style="123" customWidth="1"/>
    <col min="9990" max="9991" width="17" style="123" customWidth="1"/>
    <col min="9992" max="9993" width="17.125" style="123" customWidth="1"/>
    <col min="9994" max="10000" width="9" style="123" hidden="1" customWidth="1"/>
    <col min="10001" max="10241" width="9" style="123"/>
    <col min="10242" max="10242" width="6.375" style="123" customWidth="1"/>
    <col min="10243" max="10243" width="26.5" style="123" customWidth="1"/>
    <col min="10244" max="10244" width="13.75" style="123" customWidth="1"/>
    <col min="10245" max="10245" width="14.375" style="123" customWidth="1"/>
    <col min="10246" max="10247" width="17" style="123" customWidth="1"/>
    <col min="10248" max="10249" width="17.125" style="123" customWidth="1"/>
    <col min="10250" max="10256" width="9" style="123" hidden="1" customWidth="1"/>
    <col min="10257" max="10497" width="9" style="123"/>
    <col min="10498" max="10498" width="6.375" style="123" customWidth="1"/>
    <col min="10499" max="10499" width="26.5" style="123" customWidth="1"/>
    <col min="10500" max="10500" width="13.75" style="123" customWidth="1"/>
    <col min="10501" max="10501" width="14.375" style="123" customWidth="1"/>
    <col min="10502" max="10503" width="17" style="123" customWidth="1"/>
    <col min="10504" max="10505" width="17.125" style="123" customWidth="1"/>
    <col min="10506" max="10512" width="9" style="123" hidden="1" customWidth="1"/>
    <col min="10513" max="10753" width="9" style="123"/>
    <col min="10754" max="10754" width="6.375" style="123" customWidth="1"/>
    <col min="10755" max="10755" width="26.5" style="123" customWidth="1"/>
    <col min="10756" max="10756" width="13.75" style="123" customWidth="1"/>
    <col min="10757" max="10757" width="14.375" style="123" customWidth="1"/>
    <col min="10758" max="10759" width="17" style="123" customWidth="1"/>
    <col min="10760" max="10761" width="17.125" style="123" customWidth="1"/>
    <col min="10762" max="10768" width="9" style="123" hidden="1" customWidth="1"/>
    <col min="10769" max="11009" width="9" style="123"/>
    <col min="11010" max="11010" width="6.375" style="123" customWidth="1"/>
    <col min="11011" max="11011" width="26.5" style="123" customWidth="1"/>
    <col min="11012" max="11012" width="13.75" style="123" customWidth="1"/>
    <col min="11013" max="11013" width="14.375" style="123" customWidth="1"/>
    <col min="11014" max="11015" width="17" style="123" customWidth="1"/>
    <col min="11016" max="11017" width="17.125" style="123" customWidth="1"/>
    <col min="11018" max="11024" width="9" style="123" hidden="1" customWidth="1"/>
    <col min="11025" max="11265" width="9" style="123"/>
    <col min="11266" max="11266" width="6.375" style="123" customWidth="1"/>
    <col min="11267" max="11267" width="26.5" style="123" customWidth="1"/>
    <col min="11268" max="11268" width="13.75" style="123" customWidth="1"/>
    <col min="11269" max="11269" width="14.375" style="123" customWidth="1"/>
    <col min="11270" max="11271" width="17" style="123" customWidth="1"/>
    <col min="11272" max="11273" width="17.125" style="123" customWidth="1"/>
    <col min="11274" max="11280" width="9" style="123" hidden="1" customWidth="1"/>
    <col min="11281" max="11521" width="9" style="123"/>
    <col min="11522" max="11522" width="6.375" style="123" customWidth="1"/>
    <col min="11523" max="11523" width="26.5" style="123" customWidth="1"/>
    <col min="11524" max="11524" width="13.75" style="123" customWidth="1"/>
    <col min="11525" max="11525" width="14.375" style="123" customWidth="1"/>
    <col min="11526" max="11527" width="17" style="123" customWidth="1"/>
    <col min="11528" max="11529" width="17.125" style="123" customWidth="1"/>
    <col min="11530" max="11536" width="9" style="123" hidden="1" customWidth="1"/>
    <col min="11537" max="11777" width="9" style="123"/>
    <col min="11778" max="11778" width="6.375" style="123" customWidth="1"/>
    <col min="11779" max="11779" width="26.5" style="123" customWidth="1"/>
    <col min="11780" max="11780" width="13.75" style="123" customWidth="1"/>
    <col min="11781" max="11781" width="14.375" style="123" customWidth="1"/>
    <col min="11782" max="11783" width="17" style="123" customWidth="1"/>
    <col min="11784" max="11785" width="17.125" style="123" customWidth="1"/>
    <col min="11786" max="11792" width="9" style="123" hidden="1" customWidth="1"/>
    <col min="11793" max="12033" width="9" style="123"/>
    <col min="12034" max="12034" width="6.375" style="123" customWidth="1"/>
    <col min="12035" max="12035" width="26.5" style="123" customWidth="1"/>
    <col min="12036" max="12036" width="13.75" style="123" customWidth="1"/>
    <col min="12037" max="12037" width="14.375" style="123" customWidth="1"/>
    <col min="12038" max="12039" width="17" style="123" customWidth="1"/>
    <col min="12040" max="12041" width="17.125" style="123" customWidth="1"/>
    <col min="12042" max="12048" width="9" style="123" hidden="1" customWidth="1"/>
    <col min="12049" max="12289" width="9" style="123"/>
    <col min="12290" max="12290" width="6.375" style="123" customWidth="1"/>
    <col min="12291" max="12291" width="26.5" style="123" customWidth="1"/>
    <col min="12292" max="12292" width="13.75" style="123" customWidth="1"/>
    <col min="12293" max="12293" width="14.375" style="123" customWidth="1"/>
    <col min="12294" max="12295" width="17" style="123" customWidth="1"/>
    <col min="12296" max="12297" width="17.125" style="123" customWidth="1"/>
    <col min="12298" max="12304" width="9" style="123" hidden="1" customWidth="1"/>
    <col min="12305" max="12545" width="9" style="123"/>
    <col min="12546" max="12546" width="6.375" style="123" customWidth="1"/>
    <col min="12547" max="12547" width="26.5" style="123" customWidth="1"/>
    <col min="12548" max="12548" width="13.75" style="123" customWidth="1"/>
    <col min="12549" max="12549" width="14.375" style="123" customWidth="1"/>
    <col min="12550" max="12551" width="17" style="123" customWidth="1"/>
    <col min="12552" max="12553" width="17.125" style="123" customWidth="1"/>
    <col min="12554" max="12560" width="9" style="123" hidden="1" customWidth="1"/>
    <col min="12561" max="12801" width="9" style="123"/>
    <col min="12802" max="12802" width="6.375" style="123" customWidth="1"/>
    <col min="12803" max="12803" width="26.5" style="123" customWidth="1"/>
    <col min="12804" max="12804" width="13.75" style="123" customWidth="1"/>
    <col min="12805" max="12805" width="14.375" style="123" customWidth="1"/>
    <col min="12806" max="12807" width="17" style="123" customWidth="1"/>
    <col min="12808" max="12809" width="17.125" style="123" customWidth="1"/>
    <col min="12810" max="12816" width="9" style="123" hidden="1" customWidth="1"/>
    <col min="12817" max="13057" width="9" style="123"/>
    <col min="13058" max="13058" width="6.375" style="123" customWidth="1"/>
    <col min="13059" max="13059" width="26.5" style="123" customWidth="1"/>
    <col min="13060" max="13060" width="13.75" style="123" customWidth="1"/>
    <col min="13061" max="13061" width="14.375" style="123" customWidth="1"/>
    <col min="13062" max="13063" width="17" style="123" customWidth="1"/>
    <col min="13064" max="13065" width="17.125" style="123" customWidth="1"/>
    <col min="13066" max="13072" width="9" style="123" hidden="1" customWidth="1"/>
    <col min="13073" max="13313" width="9" style="123"/>
    <col min="13314" max="13314" width="6.375" style="123" customWidth="1"/>
    <col min="13315" max="13315" width="26.5" style="123" customWidth="1"/>
    <col min="13316" max="13316" width="13.75" style="123" customWidth="1"/>
    <col min="13317" max="13317" width="14.375" style="123" customWidth="1"/>
    <col min="13318" max="13319" width="17" style="123" customWidth="1"/>
    <col min="13320" max="13321" width="17.125" style="123" customWidth="1"/>
    <col min="13322" max="13328" width="9" style="123" hidden="1" customWidth="1"/>
    <col min="13329" max="13569" width="9" style="123"/>
    <col min="13570" max="13570" width="6.375" style="123" customWidth="1"/>
    <col min="13571" max="13571" width="26.5" style="123" customWidth="1"/>
    <col min="13572" max="13572" width="13.75" style="123" customWidth="1"/>
    <col min="13573" max="13573" width="14.375" style="123" customWidth="1"/>
    <col min="13574" max="13575" width="17" style="123" customWidth="1"/>
    <col min="13576" max="13577" width="17.125" style="123" customWidth="1"/>
    <col min="13578" max="13584" width="9" style="123" hidden="1" customWidth="1"/>
    <col min="13585" max="13825" width="9" style="123"/>
    <col min="13826" max="13826" width="6.375" style="123" customWidth="1"/>
    <col min="13827" max="13827" width="26.5" style="123" customWidth="1"/>
    <col min="13828" max="13828" width="13.75" style="123" customWidth="1"/>
    <col min="13829" max="13829" width="14.375" style="123" customWidth="1"/>
    <col min="13830" max="13831" width="17" style="123" customWidth="1"/>
    <col min="13832" max="13833" width="17.125" style="123" customWidth="1"/>
    <col min="13834" max="13840" width="9" style="123" hidden="1" customWidth="1"/>
    <col min="13841" max="14081" width="9" style="123"/>
    <col min="14082" max="14082" width="6.375" style="123" customWidth="1"/>
    <col min="14083" max="14083" width="26.5" style="123" customWidth="1"/>
    <col min="14084" max="14084" width="13.75" style="123" customWidth="1"/>
    <col min="14085" max="14085" width="14.375" style="123" customWidth="1"/>
    <col min="14086" max="14087" width="17" style="123" customWidth="1"/>
    <col min="14088" max="14089" width="17.125" style="123" customWidth="1"/>
    <col min="14090" max="14096" width="9" style="123" hidden="1" customWidth="1"/>
    <col min="14097" max="14337" width="9" style="123"/>
    <col min="14338" max="14338" width="6.375" style="123" customWidth="1"/>
    <col min="14339" max="14339" width="26.5" style="123" customWidth="1"/>
    <col min="14340" max="14340" width="13.75" style="123" customWidth="1"/>
    <col min="14341" max="14341" width="14.375" style="123" customWidth="1"/>
    <col min="14342" max="14343" width="17" style="123" customWidth="1"/>
    <col min="14344" max="14345" width="17.125" style="123" customWidth="1"/>
    <col min="14346" max="14352" width="9" style="123" hidden="1" customWidth="1"/>
    <col min="14353" max="14593" width="9" style="123"/>
    <col min="14594" max="14594" width="6.375" style="123" customWidth="1"/>
    <col min="14595" max="14595" width="26.5" style="123" customWidth="1"/>
    <col min="14596" max="14596" width="13.75" style="123" customWidth="1"/>
    <col min="14597" max="14597" width="14.375" style="123" customWidth="1"/>
    <col min="14598" max="14599" width="17" style="123" customWidth="1"/>
    <col min="14600" max="14601" width="17.125" style="123" customWidth="1"/>
    <col min="14602" max="14608" width="9" style="123" hidden="1" customWidth="1"/>
    <col min="14609" max="14849" width="9" style="123"/>
    <col min="14850" max="14850" width="6.375" style="123" customWidth="1"/>
    <col min="14851" max="14851" width="26.5" style="123" customWidth="1"/>
    <col min="14852" max="14852" width="13.75" style="123" customWidth="1"/>
    <col min="14853" max="14853" width="14.375" style="123" customWidth="1"/>
    <col min="14854" max="14855" width="17" style="123" customWidth="1"/>
    <col min="14856" max="14857" width="17.125" style="123" customWidth="1"/>
    <col min="14858" max="14864" width="9" style="123" hidden="1" customWidth="1"/>
    <col min="14865" max="15105" width="9" style="123"/>
    <col min="15106" max="15106" width="6.375" style="123" customWidth="1"/>
    <col min="15107" max="15107" width="26.5" style="123" customWidth="1"/>
    <col min="15108" max="15108" width="13.75" style="123" customWidth="1"/>
    <col min="15109" max="15109" width="14.375" style="123" customWidth="1"/>
    <col min="15110" max="15111" width="17" style="123" customWidth="1"/>
    <col min="15112" max="15113" width="17.125" style="123" customWidth="1"/>
    <col min="15114" max="15120" width="9" style="123" hidden="1" customWidth="1"/>
    <col min="15121" max="15361" width="9" style="123"/>
    <col min="15362" max="15362" width="6.375" style="123" customWidth="1"/>
    <col min="15363" max="15363" width="26.5" style="123" customWidth="1"/>
    <col min="15364" max="15364" width="13.75" style="123" customWidth="1"/>
    <col min="15365" max="15365" width="14.375" style="123" customWidth="1"/>
    <col min="15366" max="15367" width="17" style="123" customWidth="1"/>
    <col min="15368" max="15369" width="17.125" style="123" customWidth="1"/>
    <col min="15370" max="15376" width="9" style="123" hidden="1" customWidth="1"/>
    <col min="15377" max="15617" width="9" style="123"/>
    <col min="15618" max="15618" width="6.375" style="123" customWidth="1"/>
    <col min="15619" max="15619" width="26.5" style="123" customWidth="1"/>
    <col min="15620" max="15620" width="13.75" style="123" customWidth="1"/>
    <col min="15621" max="15621" width="14.375" style="123" customWidth="1"/>
    <col min="15622" max="15623" width="17" style="123" customWidth="1"/>
    <col min="15624" max="15625" width="17.125" style="123" customWidth="1"/>
    <col min="15626" max="15632" width="9" style="123" hidden="1" customWidth="1"/>
    <col min="15633" max="15873" width="9" style="123"/>
    <col min="15874" max="15874" width="6.375" style="123" customWidth="1"/>
    <col min="15875" max="15875" width="26.5" style="123" customWidth="1"/>
    <col min="15876" max="15876" width="13.75" style="123" customWidth="1"/>
    <col min="15877" max="15877" width="14.375" style="123" customWidth="1"/>
    <col min="15878" max="15879" width="17" style="123" customWidth="1"/>
    <col min="15880" max="15881" width="17.125" style="123" customWidth="1"/>
    <col min="15882" max="15888" width="9" style="123" hidden="1" customWidth="1"/>
    <col min="15889" max="16129" width="9" style="123"/>
    <col min="16130" max="16130" width="6.375" style="123" customWidth="1"/>
    <col min="16131" max="16131" width="26.5" style="123" customWidth="1"/>
    <col min="16132" max="16132" width="13.75" style="123" customWidth="1"/>
    <col min="16133" max="16133" width="14.375" style="123" customWidth="1"/>
    <col min="16134" max="16135" width="17" style="123" customWidth="1"/>
    <col min="16136" max="16137" width="17.125" style="123" customWidth="1"/>
    <col min="16138" max="16144" width="9" style="123" hidden="1" customWidth="1"/>
    <col min="16145" max="16384" width="9" style="123"/>
  </cols>
  <sheetData>
    <row r="1" spans="1:16" s="115" customFormat="1" ht="30" customHeight="1">
      <c r="A1" s="966" t="s">
        <v>2750</v>
      </c>
      <c r="B1" s="966"/>
      <c r="C1" s="966"/>
      <c r="D1" s="966"/>
      <c r="E1" s="966"/>
      <c r="F1" s="966"/>
      <c r="G1" s="966"/>
      <c r="H1" s="966"/>
      <c r="I1" s="966"/>
    </row>
    <row r="2" spans="1:16" s="116" customFormat="1" ht="15" customHeight="1">
      <c r="A2" s="124" t="str">
        <f>'5.9其他应付款'!A2:G2</f>
        <v>评估基准日：2022年4月26日</v>
      </c>
      <c r="B2" s="125"/>
      <c r="C2" s="126"/>
      <c r="D2" s="124"/>
      <c r="E2" s="125"/>
      <c r="F2" s="125"/>
      <c r="G2" s="125"/>
      <c r="H2" s="125"/>
      <c r="I2" s="125"/>
    </row>
    <row r="3" spans="1:16" s="116" customFormat="1" ht="15" customHeight="1">
      <c r="A3" s="124"/>
      <c r="B3" s="125"/>
      <c r="C3" s="126"/>
      <c r="D3" s="124"/>
      <c r="E3" s="125"/>
      <c r="F3" s="125"/>
      <c r="G3" s="125"/>
      <c r="H3" s="125"/>
      <c r="I3" s="158" t="s">
        <v>2751</v>
      </c>
    </row>
    <row r="4" spans="1:16" ht="12" customHeight="1">
      <c r="A4" s="127"/>
      <c r="B4" s="128"/>
      <c r="C4" s="129"/>
      <c r="D4" s="127"/>
      <c r="E4" s="128"/>
      <c r="F4" s="128"/>
      <c r="G4" s="128"/>
      <c r="H4" s="128"/>
    </row>
    <row r="5" spans="1:16" s="116" customFormat="1" ht="17.25" customHeight="1">
      <c r="A5" s="130" t="str">
        <f>'5.9其他应付款'!A5</f>
        <v>产权持有单位：瓮福（集团）有限责任公司</v>
      </c>
      <c r="B5" s="131"/>
      <c r="C5" s="131"/>
      <c r="D5" s="131"/>
      <c r="E5" s="131"/>
      <c r="H5" s="132"/>
      <c r="I5" s="159" t="s">
        <v>247</v>
      </c>
    </row>
    <row r="6" spans="1:16" s="117" customFormat="1" ht="15" customHeight="1">
      <c r="A6" s="969" t="s">
        <v>370</v>
      </c>
      <c r="B6" s="134" t="s">
        <v>390</v>
      </c>
      <c r="C6" s="972" t="s">
        <v>372</v>
      </c>
      <c r="D6" s="969" t="s">
        <v>391</v>
      </c>
      <c r="E6" s="969" t="s">
        <v>221</v>
      </c>
      <c r="F6" s="969" t="s">
        <v>222</v>
      </c>
      <c r="G6" s="969" t="s">
        <v>2747</v>
      </c>
      <c r="H6" s="969" t="s">
        <v>224</v>
      </c>
      <c r="I6" s="969" t="s">
        <v>378</v>
      </c>
      <c r="J6" s="975" t="s">
        <v>393</v>
      </c>
      <c r="K6" s="975"/>
      <c r="L6" s="975"/>
      <c r="M6" s="975"/>
      <c r="N6" s="975"/>
      <c r="O6" s="975"/>
      <c r="P6" s="976" t="s">
        <v>255</v>
      </c>
    </row>
    <row r="7" spans="1:16" s="118" customFormat="1" ht="15" customHeight="1">
      <c r="A7" s="970"/>
      <c r="B7" s="136" t="s">
        <v>394</v>
      </c>
      <c r="C7" s="973"/>
      <c r="D7" s="970"/>
      <c r="E7" s="970"/>
      <c r="F7" s="970"/>
      <c r="G7" s="970"/>
      <c r="H7" s="970"/>
      <c r="I7" s="970"/>
      <c r="J7" s="160" t="s">
        <v>396</v>
      </c>
      <c r="K7" s="160" t="s">
        <v>397</v>
      </c>
      <c r="L7" s="160" t="s">
        <v>398</v>
      </c>
      <c r="M7" s="160" t="s">
        <v>399</v>
      </c>
      <c r="N7" s="160" t="s">
        <v>400</v>
      </c>
      <c r="O7" s="160" t="s">
        <v>401</v>
      </c>
      <c r="P7" s="976"/>
    </row>
    <row r="8" spans="1:16" s="119" customFormat="1" ht="15" customHeight="1">
      <c r="A8" s="137">
        <v>1</v>
      </c>
      <c r="B8" s="138"/>
      <c r="C8" s="139"/>
      <c r="D8" s="138"/>
      <c r="E8" s="140"/>
      <c r="F8" s="141"/>
      <c r="G8" s="141" t="str">
        <f t="shared" ref="G8:G30" si="0">IF(F8=E8,"",F8-E8)</f>
        <v/>
      </c>
      <c r="H8" s="142" t="str">
        <f t="shared" ref="H8:H30" si="1">IF(OR(E8=0,F8=E8),"",ROUND(G8/ABS(E8),4))</f>
        <v/>
      </c>
      <c r="I8" s="161"/>
      <c r="J8" s="162"/>
      <c r="K8" s="162"/>
      <c r="L8" s="162"/>
      <c r="M8" s="162"/>
      <c r="N8" s="162"/>
      <c r="O8" s="162"/>
      <c r="P8" s="162">
        <f>SUM(J8:O8)</f>
        <v>0</v>
      </c>
    </row>
    <row r="9" spans="1:16" s="119" customFormat="1" ht="15" customHeight="1">
      <c r="A9" s="137"/>
      <c r="B9" s="138"/>
      <c r="C9" s="139"/>
      <c r="D9" s="143"/>
      <c r="E9" s="140"/>
      <c r="F9" s="141"/>
      <c r="G9" s="141" t="str">
        <f t="shared" si="0"/>
        <v/>
      </c>
      <c r="H9" s="142" t="str">
        <f t="shared" si="1"/>
        <v/>
      </c>
      <c r="I9" s="161"/>
      <c r="J9" s="162"/>
      <c r="K9" s="162"/>
      <c r="L9" s="162"/>
      <c r="M9" s="162"/>
      <c r="N9" s="162"/>
      <c r="O9" s="162"/>
      <c r="P9" s="162"/>
    </row>
    <row r="10" spans="1:16" s="119" customFormat="1" ht="15" customHeight="1">
      <c r="A10" s="137"/>
      <c r="B10" s="138"/>
      <c r="C10" s="139"/>
      <c r="D10" s="143"/>
      <c r="E10" s="140"/>
      <c r="F10" s="141"/>
      <c r="G10" s="141" t="str">
        <f t="shared" si="0"/>
        <v/>
      </c>
      <c r="H10" s="142" t="str">
        <f t="shared" si="1"/>
        <v/>
      </c>
      <c r="I10" s="161"/>
      <c r="J10" s="162"/>
      <c r="K10" s="162"/>
      <c r="L10" s="162"/>
      <c r="M10" s="162"/>
      <c r="N10" s="162"/>
      <c r="O10" s="162"/>
      <c r="P10" s="162"/>
    </row>
    <row r="11" spans="1:16" s="119" customFormat="1" ht="15" customHeight="1">
      <c r="A11" s="137"/>
      <c r="B11" s="138"/>
      <c r="C11" s="139"/>
      <c r="D11" s="143"/>
      <c r="E11" s="140"/>
      <c r="F11" s="141"/>
      <c r="G11" s="141" t="str">
        <f t="shared" si="0"/>
        <v/>
      </c>
      <c r="H11" s="142" t="str">
        <f t="shared" si="1"/>
        <v/>
      </c>
      <c r="I11" s="161"/>
      <c r="J11" s="162"/>
      <c r="K11" s="162"/>
      <c r="L11" s="162"/>
      <c r="M11" s="162"/>
      <c r="N11" s="162"/>
      <c r="O11" s="162"/>
      <c r="P11" s="162"/>
    </row>
    <row r="12" spans="1:16" s="119" customFormat="1" ht="15" customHeight="1">
      <c r="A12" s="137"/>
      <c r="B12" s="138"/>
      <c r="C12" s="139"/>
      <c r="D12" s="143"/>
      <c r="E12" s="140"/>
      <c r="F12" s="141"/>
      <c r="G12" s="141" t="str">
        <f t="shared" si="0"/>
        <v/>
      </c>
      <c r="H12" s="142" t="str">
        <f t="shared" si="1"/>
        <v/>
      </c>
      <c r="I12" s="161"/>
      <c r="J12" s="162"/>
      <c r="K12" s="162"/>
      <c r="L12" s="162"/>
      <c r="M12" s="162"/>
      <c r="N12" s="162"/>
      <c r="O12" s="162"/>
      <c r="P12" s="162"/>
    </row>
    <row r="13" spans="1:16" s="119" customFormat="1" ht="15" customHeight="1">
      <c r="A13" s="137"/>
      <c r="B13" s="144"/>
      <c r="C13" s="139"/>
      <c r="D13" s="145"/>
      <c r="E13" s="146"/>
      <c r="F13" s="141"/>
      <c r="G13" s="141" t="str">
        <f t="shared" si="0"/>
        <v/>
      </c>
      <c r="H13" s="142" t="str">
        <f t="shared" si="1"/>
        <v/>
      </c>
      <c r="I13" s="161"/>
      <c r="J13" s="162"/>
      <c r="K13" s="162"/>
      <c r="L13" s="162"/>
      <c r="M13" s="162"/>
      <c r="N13" s="162"/>
      <c r="O13" s="162"/>
      <c r="P13" s="162"/>
    </row>
    <row r="14" spans="1:16" s="119" customFormat="1" ht="15" customHeight="1">
      <c r="A14" s="137"/>
      <c r="B14" s="138"/>
      <c r="C14" s="139"/>
      <c r="D14" s="145"/>
      <c r="E14" s="140"/>
      <c r="F14" s="141"/>
      <c r="G14" s="141" t="str">
        <f t="shared" si="0"/>
        <v/>
      </c>
      <c r="H14" s="142" t="str">
        <f t="shared" si="1"/>
        <v/>
      </c>
      <c r="I14" s="161"/>
      <c r="J14" s="162"/>
      <c r="K14" s="162"/>
      <c r="L14" s="162"/>
      <c r="M14" s="162"/>
      <c r="N14" s="162"/>
      <c r="O14" s="162"/>
      <c r="P14" s="162"/>
    </row>
    <row r="15" spans="1:16" s="119" customFormat="1" ht="15" customHeight="1">
      <c r="A15" s="137"/>
      <c r="B15" s="138"/>
      <c r="C15" s="139"/>
      <c r="D15" s="145"/>
      <c r="E15" s="140"/>
      <c r="F15" s="141"/>
      <c r="G15" s="141" t="str">
        <f t="shared" si="0"/>
        <v/>
      </c>
      <c r="H15" s="142" t="str">
        <f t="shared" si="1"/>
        <v/>
      </c>
      <c r="I15" s="161"/>
      <c r="J15" s="162"/>
      <c r="K15" s="162"/>
      <c r="L15" s="162"/>
      <c r="M15" s="162"/>
      <c r="N15" s="162"/>
      <c r="O15" s="162"/>
      <c r="P15" s="162"/>
    </row>
    <row r="16" spans="1:16" s="119" customFormat="1" ht="15" customHeight="1">
      <c r="A16" s="137"/>
      <c r="B16" s="138"/>
      <c r="C16" s="139"/>
      <c r="D16" s="145"/>
      <c r="E16" s="140"/>
      <c r="F16" s="141"/>
      <c r="G16" s="141" t="str">
        <f t="shared" si="0"/>
        <v/>
      </c>
      <c r="H16" s="142" t="str">
        <f t="shared" si="1"/>
        <v/>
      </c>
      <c r="I16" s="161"/>
      <c r="J16" s="162"/>
      <c r="K16" s="162"/>
      <c r="L16" s="162"/>
      <c r="M16" s="162"/>
      <c r="N16" s="162"/>
      <c r="O16" s="162"/>
      <c r="P16" s="162">
        <f t="shared" ref="P16:P29" si="2">SUM(J16:O16)</f>
        <v>0</v>
      </c>
    </row>
    <row r="17" spans="1:16" s="119" customFormat="1" ht="15" customHeight="1">
      <c r="A17" s="137"/>
      <c r="B17" s="138"/>
      <c r="C17" s="139"/>
      <c r="D17" s="145"/>
      <c r="E17" s="140"/>
      <c r="F17" s="141"/>
      <c r="G17" s="141" t="str">
        <f t="shared" si="0"/>
        <v/>
      </c>
      <c r="H17" s="142" t="str">
        <f t="shared" si="1"/>
        <v/>
      </c>
      <c r="I17" s="161"/>
      <c r="J17" s="162"/>
      <c r="K17" s="162"/>
      <c r="L17" s="162"/>
      <c r="M17" s="162"/>
      <c r="N17" s="162"/>
      <c r="O17" s="162"/>
      <c r="P17" s="162">
        <f t="shared" si="2"/>
        <v>0</v>
      </c>
    </row>
    <row r="18" spans="1:16" s="119" customFormat="1" ht="15" customHeight="1">
      <c r="A18" s="137"/>
      <c r="B18" s="138"/>
      <c r="C18" s="139"/>
      <c r="D18" s="145"/>
      <c r="E18" s="140"/>
      <c r="F18" s="141"/>
      <c r="G18" s="141" t="str">
        <f t="shared" si="0"/>
        <v/>
      </c>
      <c r="H18" s="142" t="str">
        <f t="shared" si="1"/>
        <v/>
      </c>
      <c r="I18" s="161"/>
      <c r="J18" s="162"/>
      <c r="K18" s="162"/>
      <c r="L18" s="162"/>
      <c r="M18" s="162"/>
      <c r="N18" s="162"/>
      <c r="O18" s="162"/>
      <c r="P18" s="162">
        <f t="shared" si="2"/>
        <v>0</v>
      </c>
    </row>
    <row r="19" spans="1:16" s="119" customFormat="1" ht="15" customHeight="1">
      <c r="A19" s="137"/>
      <c r="B19" s="138"/>
      <c r="C19" s="139"/>
      <c r="D19" s="145"/>
      <c r="E19" s="140"/>
      <c r="F19" s="141"/>
      <c r="G19" s="141" t="str">
        <f t="shared" si="0"/>
        <v/>
      </c>
      <c r="H19" s="142" t="str">
        <f t="shared" si="1"/>
        <v/>
      </c>
      <c r="I19" s="161"/>
      <c r="J19" s="162"/>
      <c r="K19" s="162"/>
      <c r="L19" s="162"/>
      <c r="M19" s="162"/>
      <c r="N19" s="162"/>
      <c r="O19" s="162"/>
      <c r="P19" s="162">
        <f t="shared" si="2"/>
        <v>0</v>
      </c>
    </row>
    <row r="20" spans="1:16" s="119" customFormat="1" ht="15" customHeight="1">
      <c r="A20" s="137"/>
      <c r="B20" s="138"/>
      <c r="C20" s="139"/>
      <c r="D20" s="145"/>
      <c r="E20" s="140"/>
      <c r="F20" s="141"/>
      <c r="G20" s="141" t="str">
        <f t="shared" si="0"/>
        <v/>
      </c>
      <c r="H20" s="142" t="str">
        <f t="shared" si="1"/>
        <v/>
      </c>
      <c r="I20" s="161"/>
      <c r="J20" s="162"/>
      <c r="K20" s="162"/>
      <c r="L20" s="162"/>
      <c r="M20" s="162"/>
      <c r="N20" s="162"/>
      <c r="O20" s="162"/>
      <c r="P20" s="162">
        <f t="shared" si="2"/>
        <v>0</v>
      </c>
    </row>
    <row r="21" spans="1:16" s="119" customFormat="1" ht="15" customHeight="1">
      <c r="A21" s="137"/>
      <c r="B21" s="147"/>
      <c r="C21" s="139"/>
      <c r="D21" s="145"/>
      <c r="E21" s="140"/>
      <c r="F21" s="141"/>
      <c r="G21" s="141" t="str">
        <f t="shared" si="0"/>
        <v/>
      </c>
      <c r="H21" s="142" t="str">
        <f t="shared" si="1"/>
        <v/>
      </c>
      <c r="I21" s="161"/>
      <c r="J21" s="162"/>
      <c r="K21" s="162"/>
      <c r="L21" s="162"/>
      <c r="M21" s="162"/>
      <c r="N21" s="162"/>
      <c r="O21" s="162"/>
      <c r="P21" s="162">
        <f t="shared" si="2"/>
        <v>0</v>
      </c>
    </row>
    <row r="22" spans="1:16" s="119" customFormat="1" ht="15" customHeight="1">
      <c r="A22" s="137"/>
      <c r="B22" s="147"/>
      <c r="C22" s="139"/>
      <c r="D22" s="145"/>
      <c r="E22" s="140"/>
      <c r="F22" s="141"/>
      <c r="G22" s="141" t="str">
        <f t="shared" si="0"/>
        <v/>
      </c>
      <c r="H22" s="142" t="str">
        <f t="shared" si="1"/>
        <v/>
      </c>
      <c r="I22" s="161"/>
      <c r="J22" s="162"/>
      <c r="K22" s="162"/>
      <c r="L22" s="162"/>
      <c r="M22" s="162"/>
      <c r="N22" s="162"/>
      <c r="O22" s="162"/>
      <c r="P22" s="162">
        <f t="shared" si="2"/>
        <v>0</v>
      </c>
    </row>
    <row r="23" spans="1:16" s="119" customFormat="1" ht="15" customHeight="1">
      <c r="A23" s="137"/>
      <c r="B23" s="138"/>
      <c r="C23" s="139"/>
      <c r="D23" s="147"/>
      <c r="E23" s="148"/>
      <c r="F23" s="141"/>
      <c r="G23" s="141" t="str">
        <f t="shared" si="0"/>
        <v/>
      </c>
      <c r="H23" s="142" t="str">
        <f t="shared" si="1"/>
        <v/>
      </c>
      <c r="I23" s="161"/>
      <c r="J23" s="162"/>
      <c r="K23" s="162"/>
      <c r="L23" s="162"/>
      <c r="M23" s="162"/>
      <c r="N23" s="162"/>
      <c r="O23" s="162"/>
      <c r="P23" s="162">
        <f t="shared" si="2"/>
        <v>0</v>
      </c>
    </row>
    <row r="24" spans="1:16" s="119" customFormat="1" ht="15" customHeight="1">
      <c r="A24" s="137"/>
      <c r="B24" s="138"/>
      <c r="C24" s="139"/>
      <c r="D24" s="147"/>
      <c r="E24" s="148"/>
      <c r="F24" s="141"/>
      <c r="G24" s="141" t="str">
        <f t="shared" si="0"/>
        <v/>
      </c>
      <c r="H24" s="142" t="str">
        <f t="shared" si="1"/>
        <v/>
      </c>
      <c r="I24" s="161"/>
      <c r="J24" s="162"/>
      <c r="K24" s="162"/>
      <c r="L24" s="162"/>
      <c r="M24" s="162"/>
      <c r="N24" s="162"/>
      <c r="O24" s="162"/>
      <c r="P24" s="162">
        <f t="shared" si="2"/>
        <v>0</v>
      </c>
    </row>
    <row r="25" spans="1:16" s="119" customFormat="1" ht="15" customHeight="1">
      <c r="A25" s="137"/>
      <c r="B25" s="138"/>
      <c r="C25" s="139"/>
      <c r="D25" s="147"/>
      <c r="E25" s="148"/>
      <c r="F25" s="141"/>
      <c r="G25" s="141" t="str">
        <f t="shared" si="0"/>
        <v/>
      </c>
      <c r="H25" s="142" t="str">
        <f t="shared" si="1"/>
        <v/>
      </c>
      <c r="I25" s="161"/>
      <c r="J25" s="162"/>
      <c r="K25" s="162"/>
      <c r="L25" s="162"/>
      <c r="M25" s="162"/>
      <c r="N25" s="162"/>
      <c r="O25" s="162"/>
      <c r="P25" s="162">
        <f t="shared" si="2"/>
        <v>0</v>
      </c>
    </row>
    <row r="26" spans="1:16" s="119" customFormat="1" ht="15" customHeight="1">
      <c r="A26" s="137"/>
      <c r="B26" s="138"/>
      <c r="C26" s="139"/>
      <c r="D26" s="147"/>
      <c r="E26" s="148"/>
      <c r="F26" s="141"/>
      <c r="G26" s="141" t="str">
        <f t="shared" si="0"/>
        <v/>
      </c>
      <c r="H26" s="142" t="str">
        <f t="shared" si="1"/>
        <v/>
      </c>
      <c r="I26" s="161"/>
      <c r="J26" s="162"/>
      <c r="K26" s="162"/>
      <c r="L26" s="162"/>
      <c r="M26" s="162"/>
      <c r="N26" s="162"/>
      <c r="O26" s="162"/>
      <c r="P26" s="162">
        <f t="shared" si="2"/>
        <v>0</v>
      </c>
    </row>
    <row r="27" spans="1:16" s="119" customFormat="1" ht="15" customHeight="1">
      <c r="A27" s="137"/>
      <c r="B27" s="138"/>
      <c r="C27" s="139"/>
      <c r="D27" s="147"/>
      <c r="E27" s="148"/>
      <c r="F27" s="141"/>
      <c r="G27" s="141" t="str">
        <f t="shared" si="0"/>
        <v/>
      </c>
      <c r="H27" s="142" t="str">
        <f t="shared" si="1"/>
        <v/>
      </c>
      <c r="I27" s="161"/>
      <c r="J27" s="162"/>
      <c r="K27" s="162"/>
      <c r="L27" s="162"/>
      <c r="M27" s="162"/>
      <c r="N27" s="162"/>
      <c r="O27" s="162"/>
      <c r="P27" s="162">
        <f t="shared" si="2"/>
        <v>0</v>
      </c>
    </row>
    <row r="28" spans="1:16" s="119" customFormat="1" ht="15" customHeight="1">
      <c r="A28" s="137"/>
      <c r="B28" s="138"/>
      <c r="C28" s="139"/>
      <c r="D28" s="147"/>
      <c r="E28" s="148"/>
      <c r="F28" s="141"/>
      <c r="G28" s="141" t="str">
        <f t="shared" si="0"/>
        <v/>
      </c>
      <c r="H28" s="142" t="str">
        <f t="shared" si="1"/>
        <v/>
      </c>
      <c r="I28" s="161"/>
      <c r="J28" s="162"/>
      <c r="K28" s="162"/>
      <c r="L28" s="162"/>
      <c r="M28" s="162"/>
      <c r="N28" s="162"/>
      <c r="O28" s="162"/>
      <c r="P28" s="162">
        <f t="shared" si="2"/>
        <v>0</v>
      </c>
    </row>
    <row r="29" spans="1:16" s="119" customFormat="1" ht="15" customHeight="1">
      <c r="A29" s="149"/>
      <c r="B29" s="150"/>
      <c r="C29" s="151"/>
      <c r="D29" s="152"/>
      <c r="E29" s="141"/>
      <c r="F29" s="141"/>
      <c r="G29" s="141" t="str">
        <f t="shared" si="0"/>
        <v/>
      </c>
      <c r="H29" s="142" t="str">
        <f t="shared" si="1"/>
        <v/>
      </c>
      <c r="I29" s="161"/>
      <c r="J29" s="162"/>
      <c r="K29" s="162"/>
      <c r="L29" s="162"/>
      <c r="M29" s="162"/>
      <c r="N29" s="162"/>
      <c r="O29" s="162"/>
      <c r="P29" s="162">
        <f t="shared" si="2"/>
        <v>0</v>
      </c>
    </row>
    <row r="30" spans="1:16" s="119" customFormat="1" ht="15" customHeight="1">
      <c r="A30" s="967" t="s">
        <v>380</v>
      </c>
      <c r="B30" s="968"/>
      <c r="C30" s="154"/>
      <c r="D30" s="155"/>
      <c r="E30" s="156">
        <f>SUM(E6:E29)</f>
        <v>0</v>
      </c>
      <c r="F30" s="156">
        <f>SUM(F6:F29)</f>
        <v>0</v>
      </c>
      <c r="G30" s="141" t="str">
        <f t="shared" si="0"/>
        <v/>
      </c>
      <c r="H30" s="142" t="str">
        <f t="shared" si="1"/>
        <v/>
      </c>
      <c r="I30" s="163"/>
      <c r="J30" s="162">
        <f>SUM(J8:J29)</f>
        <v>0</v>
      </c>
      <c r="K30" s="162">
        <f t="shared" ref="K30:P30" si="3">SUM(K8:K29)</f>
        <v>0</v>
      </c>
      <c r="L30" s="162">
        <f t="shared" si="3"/>
        <v>0</v>
      </c>
      <c r="M30" s="162">
        <f t="shared" si="3"/>
        <v>0</v>
      </c>
      <c r="N30" s="162">
        <f t="shared" si="3"/>
        <v>0</v>
      </c>
      <c r="O30" s="162">
        <f t="shared" si="3"/>
        <v>0</v>
      </c>
      <c r="P30" s="162">
        <f t="shared" si="3"/>
        <v>0</v>
      </c>
    </row>
    <row r="31" spans="1:16" ht="15" customHeight="1">
      <c r="A31" s="157" t="str">
        <f>'5.9其他应付款'!A24</f>
        <v>产权持有单位填表人：田仕军</v>
      </c>
      <c r="B31" s="157"/>
      <c r="C31" s="157"/>
      <c r="D31" s="157"/>
      <c r="E31" s="157"/>
      <c r="F31" s="157" t="str">
        <f>'5.9其他应付款'!D24</f>
        <v>评估人员：邓泽华、余颖莉、李英婕</v>
      </c>
      <c r="G31" s="157"/>
      <c r="H31" s="157"/>
    </row>
    <row r="32" spans="1:16" ht="15" customHeight="1">
      <c r="A32" s="157" t="str">
        <f>'5.9其他应付款'!A25</f>
        <v>填表日期：2022年4月26日</v>
      </c>
    </row>
  </sheetData>
  <mergeCells count="12">
    <mergeCell ref="P6:P7"/>
    <mergeCell ref="A1:I1"/>
    <mergeCell ref="J6:O6"/>
    <mergeCell ref="A30:B30"/>
    <mergeCell ref="A6:A7"/>
    <mergeCell ref="C6:C7"/>
    <mergeCell ref="D6:D7"/>
    <mergeCell ref="E6:E7"/>
    <mergeCell ref="F6:F7"/>
    <mergeCell ref="G6:G7"/>
    <mergeCell ref="H6:H7"/>
    <mergeCell ref="I6:I7"/>
  </mergeCells>
  <phoneticPr fontId="24" type="noConversion"/>
  <conditionalFormatting sqref="H8:H30 E30:F30">
    <cfRule type="expression" dxfId="0" priority="1" stopIfTrue="1">
      <formula>E8=0</formula>
    </cfRule>
  </conditionalFormatting>
  <hyperlinks>
    <hyperlink ref="I3" location="基本情况!A1" display="表5-9-3"/>
  </hyperlinks>
  <printOptions horizontalCentered="1" verticalCentered="1"/>
  <pageMargins left="0.55118110236220497" right="0.55118110236220497" top="0.59055118110236204" bottom="0.78740157480314998" header="0.511811023622047" footer="0.511811023622047"/>
  <pageSetup paperSize="9" scale="95" orientation="landscape" r:id="rId1"/>
  <headerFooter alignWithMargins="0">
    <oddHeader>&amp;R&amp;9
共&amp;N页第&amp;P页</oddHead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K24"/>
  <sheetViews>
    <sheetView view="pageBreakPreview" zoomScaleNormal="100" zoomScaleSheetLayoutView="100" workbookViewId="0">
      <pane xSplit="1" ySplit="6" topLeftCell="B16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32" customWidth="1"/>
    <col min="2" max="2" width="28.875" style="35" customWidth="1"/>
    <col min="3" max="3" width="12" style="35" customWidth="1"/>
    <col min="4" max="4" width="14.25" style="35" customWidth="1"/>
    <col min="5" max="5" width="16.5" style="35" customWidth="1"/>
    <col min="6" max="6" width="15.125" style="35" customWidth="1"/>
    <col min="7" max="7" width="13.875" style="35" customWidth="1"/>
    <col min="8" max="8" width="10.5" style="35" customWidth="1"/>
    <col min="9" max="9" width="12.625" style="35" customWidth="1"/>
    <col min="10" max="10" width="9" style="35"/>
    <col min="11" max="11" width="19.625" style="35" customWidth="1"/>
    <col min="12" max="16384" width="9" style="35"/>
  </cols>
  <sheetData>
    <row r="1" spans="1:11" ht="30" customHeight="1">
      <c r="A1" s="947" t="s">
        <v>2752</v>
      </c>
      <c r="B1" s="947"/>
      <c r="C1" s="947"/>
      <c r="D1" s="947"/>
      <c r="E1" s="947"/>
      <c r="F1" s="947"/>
      <c r="G1" s="947"/>
      <c r="H1" s="947"/>
      <c r="I1" s="947"/>
    </row>
    <row r="2" spans="1:11" ht="14.25" customHeight="1">
      <c r="A2" s="948" t="str">
        <f>基本情况!C1</f>
        <v>评估基准日：2022年4月26日</v>
      </c>
      <c r="B2" s="948"/>
      <c r="C2" s="948"/>
      <c r="D2" s="948"/>
      <c r="E2" s="948"/>
      <c r="F2" s="948"/>
      <c r="G2" s="948"/>
      <c r="H2" s="948"/>
      <c r="I2" s="948"/>
    </row>
    <row r="3" spans="1:11" ht="14.25" customHeight="1">
      <c r="I3" s="53" t="s">
        <v>2753</v>
      </c>
    </row>
    <row r="4" spans="1:11" ht="14.25" customHeight="1">
      <c r="I4" s="54"/>
    </row>
    <row r="5" spans="1:11" ht="14.25" customHeight="1">
      <c r="A5" s="96" t="str">
        <f>基本情况!B2</f>
        <v>产权持有单位：瓮福（集团）有限责任公司</v>
      </c>
      <c r="I5" s="54" t="s">
        <v>287</v>
      </c>
    </row>
    <row r="6" spans="1:11" s="32" customFormat="1" ht="16.5" customHeight="1">
      <c r="A6" s="36" t="s">
        <v>288</v>
      </c>
      <c r="B6" s="36" t="s">
        <v>339</v>
      </c>
      <c r="C6" s="97" t="s">
        <v>2754</v>
      </c>
      <c r="D6" s="36" t="s">
        <v>349</v>
      </c>
      <c r="E6" s="36" t="s">
        <v>294</v>
      </c>
      <c r="F6" s="36" t="s">
        <v>295</v>
      </c>
      <c r="G6" s="85" t="s">
        <v>2680</v>
      </c>
      <c r="H6" s="85" t="s">
        <v>2681</v>
      </c>
      <c r="I6" s="36" t="s">
        <v>298</v>
      </c>
      <c r="K6" s="77"/>
    </row>
    <row r="7" spans="1:11" s="95" customFormat="1" ht="16.5" customHeight="1">
      <c r="A7" s="98">
        <v>1</v>
      </c>
      <c r="B7" s="99"/>
      <c r="C7" s="100"/>
      <c r="D7" s="101"/>
      <c r="E7" s="102"/>
      <c r="F7" s="103"/>
      <c r="G7" s="89" t="str">
        <f t="shared" ref="G7" si="0">IF(F7=E7,"",F7-E7)</f>
        <v/>
      </c>
      <c r="H7" s="93" t="str">
        <f t="shared" ref="H7" si="1">IF(OR(E7=0,F7=E7),"",ROUND(G7/ABS(E7),4))</f>
        <v/>
      </c>
      <c r="I7" s="112"/>
      <c r="K7" s="113"/>
    </row>
    <row r="8" spans="1:11" s="95" customFormat="1" ht="16.5" customHeight="1">
      <c r="A8" s="98"/>
      <c r="B8" s="101"/>
      <c r="C8" s="100"/>
      <c r="D8" s="101"/>
      <c r="E8" s="102"/>
      <c r="F8" s="103"/>
      <c r="G8" s="89" t="str">
        <f t="shared" ref="G8:G22" si="2">IF(F8=E8,"",F8-E8)</f>
        <v/>
      </c>
      <c r="H8" s="93" t="str">
        <f t="shared" ref="H8:H22" si="3">IF(OR(E8=0,F8=E8),"",ROUND(G8/ABS(E8),4))</f>
        <v/>
      </c>
      <c r="I8" s="112"/>
      <c r="K8" s="113"/>
    </row>
    <row r="9" spans="1:11" s="33" customFormat="1" ht="16.5" customHeight="1">
      <c r="A9" s="104"/>
      <c r="B9" s="105"/>
      <c r="C9" s="97"/>
      <c r="D9" s="106"/>
      <c r="E9" s="107"/>
      <c r="F9" s="44"/>
      <c r="G9" s="89" t="str">
        <f t="shared" si="2"/>
        <v/>
      </c>
      <c r="H9" s="93" t="str">
        <f t="shared" si="3"/>
        <v/>
      </c>
      <c r="I9" s="114"/>
    </row>
    <row r="10" spans="1:11" s="95" customFormat="1" ht="16.5" customHeight="1">
      <c r="A10" s="98"/>
      <c r="B10" s="101"/>
      <c r="C10" s="100"/>
      <c r="D10" s="101"/>
      <c r="E10" s="102"/>
      <c r="F10" s="103"/>
      <c r="G10" s="89" t="str">
        <f t="shared" si="2"/>
        <v/>
      </c>
      <c r="H10" s="93" t="str">
        <f t="shared" si="3"/>
        <v/>
      </c>
      <c r="I10" s="112"/>
    </row>
    <row r="11" spans="1:11" s="95" customFormat="1" ht="16.5" customHeight="1">
      <c r="A11" s="98"/>
      <c r="B11" s="101"/>
      <c r="C11" s="100"/>
      <c r="D11" s="101"/>
      <c r="E11" s="102"/>
      <c r="F11" s="103"/>
      <c r="G11" s="89" t="str">
        <f t="shared" si="2"/>
        <v/>
      </c>
      <c r="H11" s="93" t="str">
        <f t="shared" si="3"/>
        <v/>
      </c>
      <c r="I11" s="112"/>
    </row>
    <row r="12" spans="1:11" s="33" customFormat="1" ht="16.5" customHeight="1">
      <c r="A12" s="104"/>
      <c r="B12" s="106"/>
      <c r="C12" s="97"/>
      <c r="D12" s="106"/>
      <c r="E12" s="107"/>
      <c r="F12" s="44"/>
      <c r="G12" s="89" t="str">
        <f t="shared" si="2"/>
        <v/>
      </c>
      <c r="H12" s="93" t="str">
        <f t="shared" si="3"/>
        <v/>
      </c>
      <c r="I12" s="114"/>
    </row>
    <row r="13" spans="1:11" s="33" customFormat="1" ht="16.5" customHeight="1">
      <c r="A13" s="104"/>
      <c r="B13" s="106"/>
      <c r="C13" s="97"/>
      <c r="D13" s="106"/>
      <c r="E13" s="107"/>
      <c r="F13" s="44"/>
      <c r="G13" s="89" t="str">
        <f t="shared" si="2"/>
        <v/>
      </c>
      <c r="H13" s="93" t="str">
        <f t="shared" si="3"/>
        <v/>
      </c>
      <c r="I13" s="114"/>
    </row>
    <row r="14" spans="1:11" s="33" customFormat="1" ht="16.5" customHeight="1">
      <c r="A14" s="104"/>
      <c r="B14" s="106"/>
      <c r="C14" s="97"/>
      <c r="D14" s="106"/>
      <c r="E14" s="107"/>
      <c r="F14" s="44"/>
      <c r="G14" s="89" t="str">
        <f t="shared" si="2"/>
        <v/>
      </c>
      <c r="H14" s="93" t="str">
        <f t="shared" si="3"/>
        <v/>
      </c>
      <c r="I14" s="114"/>
    </row>
    <row r="15" spans="1:11" s="33" customFormat="1" ht="16.5" customHeight="1">
      <c r="A15" s="104"/>
      <c r="B15" s="106"/>
      <c r="C15" s="97"/>
      <c r="D15" s="106"/>
      <c r="E15" s="107"/>
      <c r="F15" s="44"/>
      <c r="G15" s="89" t="str">
        <f t="shared" si="2"/>
        <v/>
      </c>
      <c r="H15" s="93" t="str">
        <f t="shared" si="3"/>
        <v/>
      </c>
      <c r="I15" s="114"/>
    </row>
    <row r="16" spans="1:11" s="33" customFormat="1" ht="16.5" customHeight="1">
      <c r="A16" s="104"/>
      <c r="B16" s="106"/>
      <c r="C16" s="97"/>
      <c r="D16" s="106"/>
      <c r="E16" s="107"/>
      <c r="F16" s="44"/>
      <c r="G16" s="89" t="str">
        <f t="shared" si="2"/>
        <v/>
      </c>
      <c r="H16" s="93" t="str">
        <f t="shared" si="3"/>
        <v/>
      </c>
      <c r="I16" s="114"/>
    </row>
    <row r="17" spans="1:9" s="33" customFormat="1" ht="16.5" customHeight="1">
      <c r="A17" s="104"/>
      <c r="B17" s="106"/>
      <c r="C17" s="97"/>
      <c r="D17" s="106"/>
      <c r="E17" s="107"/>
      <c r="F17" s="44"/>
      <c r="G17" s="89" t="str">
        <f t="shared" si="2"/>
        <v/>
      </c>
      <c r="H17" s="93" t="str">
        <f t="shared" si="3"/>
        <v/>
      </c>
      <c r="I17" s="114"/>
    </row>
    <row r="18" spans="1:9" s="33" customFormat="1" ht="16.5" customHeight="1">
      <c r="A18" s="104"/>
      <c r="B18" s="106"/>
      <c r="C18" s="97"/>
      <c r="D18" s="106"/>
      <c r="E18" s="107"/>
      <c r="F18" s="44"/>
      <c r="G18" s="89" t="str">
        <f t="shared" si="2"/>
        <v/>
      </c>
      <c r="H18" s="93" t="str">
        <f t="shared" si="3"/>
        <v/>
      </c>
      <c r="I18" s="114"/>
    </row>
    <row r="19" spans="1:9" s="33" customFormat="1" ht="16.5" customHeight="1">
      <c r="A19" s="104"/>
      <c r="B19" s="106"/>
      <c r="C19" s="97"/>
      <c r="D19" s="106"/>
      <c r="E19" s="107"/>
      <c r="F19" s="44"/>
      <c r="G19" s="89" t="str">
        <f t="shared" si="2"/>
        <v/>
      </c>
      <c r="H19" s="93" t="str">
        <f t="shared" si="3"/>
        <v/>
      </c>
      <c r="I19" s="114"/>
    </row>
    <row r="20" spans="1:9" s="33" customFormat="1" ht="16.5" customHeight="1">
      <c r="A20" s="104"/>
      <c r="B20" s="106"/>
      <c r="C20" s="97"/>
      <c r="D20" s="106"/>
      <c r="E20" s="107"/>
      <c r="F20" s="44"/>
      <c r="G20" s="89" t="str">
        <f t="shared" si="2"/>
        <v/>
      </c>
      <c r="H20" s="93" t="str">
        <f t="shared" si="3"/>
        <v/>
      </c>
      <c r="I20" s="114"/>
    </row>
    <row r="21" spans="1:9" s="33" customFormat="1" ht="16.5" customHeight="1">
      <c r="A21" s="104"/>
      <c r="B21" s="108"/>
      <c r="C21" s="109"/>
      <c r="D21" s="110"/>
      <c r="E21" s="111"/>
      <c r="F21" s="44"/>
      <c r="G21" s="89" t="str">
        <f t="shared" si="2"/>
        <v/>
      </c>
      <c r="H21" s="93" t="str">
        <f t="shared" si="3"/>
        <v/>
      </c>
      <c r="I21" s="114"/>
    </row>
    <row r="22" spans="1:9" s="33" customFormat="1" ht="16.5" customHeight="1">
      <c r="A22" s="1012" t="s">
        <v>299</v>
      </c>
      <c r="B22" s="1012"/>
      <c r="C22" s="38"/>
      <c r="D22" s="38"/>
      <c r="E22" s="44">
        <f>SUM(E7:E20)</f>
        <v>0</v>
      </c>
      <c r="F22" s="44">
        <f>SUM(F7:F20)</f>
        <v>0</v>
      </c>
      <c r="G22" s="89" t="str">
        <f t="shared" si="2"/>
        <v/>
      </c>
      <c r="H22" s="93" t="str">
        <f t="shared" si="3"/>
        <v/>
      </c>
      <c r="I22" s="57"/>
    </row>
    <row r="23" spans="1:9" s="34" customFormat="1" ht="14.25" customHeight="1">
      <c r="A23" s="34" t="str">
        <f>基本情况!C74</f>
        <v>产权持有单位填表人：田仕军</v>
      </c>
      <c r="F23" s="34" t="str">
        <f>基本情况!D74</f>
        <v>评估人员：邓泽华、余颖莉、李英婕</v>
      </c>
    </row>
    <row r="24" spans="1:9" s="34" customFormat="1" ht="14.25" customHeight="1">
      <c r="A24" s="34" t="str">
        <f>基本情况!C2</f>
        <v>填表日期：2022年4月26日</v>
      </c>
    </row>
  </sheetData>
  <autoFilter ref="A6:K24"/>
  <mergeCells count="3">
    <mergeCell ref="A1:I1"/>
    <mergeCell ref="A2:I2"/>
    <mergeCell ref="A22:B22"/>
  </mergeCells>
  <phoneticPr fontId="24" type="noConversion"/>
  <hyperlinks>
    <hyperlink ref="I3" location="基本情况!A1" display="表5-10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K216"/>
  <sheetViews>
    <sheetView view="pageBreakPreview" zoomScaleNormal="100" zoomScaleSheetLayoutView="100" workbookViewId="0">
      <pane xSplit="1" ySplit="6" topLeftCell="B13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32" customWidth="1"/>
    <col min="2" max="2" width="28.875" style="35" customWidth="1"/>
    <col min="3" max="3" width="11.375" style="36" customWidth="1"/>
    <col min="4" max="4" width="11" style="36" customWidth="1"/>
    <col min="5" max="5" width="10.375" style="35" customWidth="1"/>
    <col min="6" max="6" width="12.75" style="35" customWidth="1"/>
    <col min="7" max="7" width="11.625" style="35" customWidth="1"/>
    <col min="8" max="8" width="16.5" style="35" customWidth="1"/>
    <col min="9" max="9" width="13" style="35" customWidth="1"/>
    <col min="10" max="10" width="6.875" style="35" customWidth="1"/>
    <col min="11" max="16384" width="9" style="35"/>
  </cols>
  <sheetData>
    <row r="1" spans="1:10" ht="30" customHeight="1">
      <c r="A1" s="947" t="s">
        <v>2755</v>
      </c>
      <c r="B1" s="947"/>
      <c r="C1" s="947"/>
      <c r="D1" s="947"/>
      <c r="E1" s="947"/>
      <c r="F1" s="947"/>
      <c r="G1" s="947"/>
      <c r="H1" s="947"/>
      <c r="I1" s="947"/>
      <c r="J1" s="947"/>
    </row>
    <row r="2" spans="1:10" ht="14.25" customHeight="1">
      <c r="A2" s="1095" t="str">
        <f>基本情况!C1</f>
        <v>评估基准日：2022年4月26日</v>
      </c>
      <c r="B2" s="1095"/>
      <c r="C2" s="1095"/>
      <c r="D2" s="1095"/>
      <c r="E2" s="1095"/>
      <c r="F2" s="1095"/>
      <c r="G2" s="1095"/>
      <c r="H2" s="1095"/>
      <c r="I2" s="1095"/>
      <c r="J2" s="1095"/>
    </row>
    <row r="3" spans="1:10" ht="14.25" customHeight="1">
      <c r="B3" s="78"/>
      <c r="C3" s="79"/>
      <c r="D3" s="79"/>
      <c r="J3" s="53" t="s">
        <v>2756</v>
      </c>
    </row>
    <row r="4" spans="1:10" ht="14.25" customHeight="1">
      <c r="B4" s="78"/>
      <c r="C4" s="79"/>
      <c r="D4" s="79"/>
      <c r="J4" s="54"/>
    </row>
    <row r="5" spans="1:10" ht="14.25" customHeight="1">
      <c r="A5" s="80" t="str">
        <f>基本情况!B2</f>
        <v>产权持有单位：瓮福（集团）有限责任公司</v>
      </c>
      <c r="B5" s="81"/>
      <c r="C5" s="82"/>
      <c r="D5" s="82"/>
      <c r="J5" s="54" t="s">
        <v>287</v>
      </c>
    </row>
    <row r="6" spans="1:10" s="32" customFormat="1" ht="16.5" customHeight="1">
      <c r="A6" s="37" t="s">
        <v>288</v>
      </c>
      <c r="B6" s="83" t="s">
        <v>2757</v>
      </c>
      <c r="C6" s="37" t="s">
        <v>350</v>
      </c>
      <c r="D6" s="37" t="s">
        <v>2690</v>
      </c>
      <c r="E6" s="84" t="s">
        <v>2691</v>
      </c>
      <c r="F6" s="36" t="s">
        <v>294</v>
      </c>
      <c r="G6" s="36" t="s">
        <v>295</v>
      </c>
      <c r="H6" s="85" t="s">
        <v>2680</v>
      </c>
      <c r="I6" s="85" t="s">
        <v>2681</v>
      </c>
      <c r="J6" s="36" t="s">
        <v>298</v>
      </c>
    </row>
    <row r="7" spans="1:10" s="33" customFormat="1" ht="16.5" customHeight="1">
      <c r="A7" s="38" t="s">
        <v>275</v>
      </c>
      <c r="B7" s="86"/>
      <c r="C7" s="87"/>
      <c r="D7" s="87"/>
      <c r="E7" s="88"/>
      <c r="F7" s="44"/>
      <c r="G7" s="50"/>
      <c r="H7" s="89" t="str">
        <f t="shared" ref="H7" si="0">IF(G7=F7,"",G7-F7)</f>
        <v/>
      </c>
      <c r="I7" s="93" t="str">
        <f t="shared" ref="I7" si="1">IF(OR(F7=0,G7=F7),"",ROUND(H7/ABS(F7),4))</f>
        <v/>
      </c>
      <c r="J7" s="57"/>
    </row>
    <row r="8" spans="1:10" s="33" customFormat="1" ht="16.5" customHeight="1">
      <c r="A8" s="38"/>
      <c r="B8" s="86"/>
      <c r="C8" s="87"/>
      <c r="D8" s="87"/>
      <c r="E8" s="88"/>
      <c r="F8" s="44"/>
      <c r="G8" s="50"/>
      <c r="H8" s="89" t="str">
        <f t="shared" ref="H8:H20" si="2">IF(G8=F8,"",G8-F8)</f>
        <v/>
      </c>
      <c r="I8" s="93" t="str">
        <f t="shared" ref="I8:I20" si="3">IF(OR(F8=0,G8=F8),"",ROUND(H8/ABS(F8),4))</f>
        <v/>
      </c>
      <c r="J8" s="57"/>
    </row>
    <row r="9" spans="1:10" s="33" customFormat="1" ht="16.5" customHeight="1">
      <c r="A9" s="38"/>
      <c r="B9" s="86"/>
      <c r="C9" s="87"/>
      <c r="D9" s="87"/>
      <c r="E9" s="88"/>
      <c r="F9" s="44"/>
      <c r="G9" s="50"/>
      <c r="H9" s="89" t="str">
        <f t="shared" si="2"/>
        <v/>
      </c>
      <c r="I9" s="93" t="str">
        <f t="shared" si="3"/>
        <v/>
      </c>
      <c r="J9" s="57"/>
    </row>
    <row r="10" spans="1:10" s="33" customFormat="1" ht="16.5" customHeight="1">
      <c r="A10" s="38"/>
      <c r="B10" s="86"/>
      <c r="C10" s="87"/>
      <c r="D10" s="87"/>
      <c r="E10" s="88"/>
      <c r="F10" s="44"/>
      <c r="G10" s="50"/>
      <c r="H10" s="89" t="str">
        <f t="shared" si="2"/>
        <v/>
      </c>
      <c r="I10" s="93" t="str">
        <f t="shared" si="3"/>
        <v/>
      </c>
      <c r="J10" s="57"/>
    </row>
    <row r="11" spans="1:10" s="33" customFormat="1" ht="16.5" customHeight="1">
      <c r="A11" s="38"/>
      <c r="B11" s="86"/>
      <c r="C11" s="87"/>
      <c r="D11" s="87"/>
      <c r="E11" s="88"/>
      <c r="F11" s="44"/>
      <c r="G11" s="50"/>
      <c r="H11" s="89" t="str">
        <f t="shared" si="2"/>
        <v/>
      </c>
      <c r="I11" s="93" t="str">
        <f t="shared" si="3"/>
        <v/>
      </c>
      <c r="J11" s="57"/>
    </row>
    <row r="12" spans="1:10" s="33" customFormat="1" ht="16.5" customHeight="1">
      <c r="A12" s="38"/>
      <c r="B12" s="86"/>
      <c r="C12" s="87"/>
      <c r="D12" s="87"/>
      <c r="E12" s="88"/>
      <c r="F12" s="44"/>
      <c r="G12" s="50"/>
      <c r="H12" s="89" t="str">
        <f t="shared" si="2"/>
        <v/>
      </c>
      <c r="I12" s="93" t="str">
        <f t="shared" si="3"/>
        <v/>
      </c>
      <c r="J12" s="57"/>
    </row>
    <row r="13" spans="1:10" s="33" customFormat="1" ht="16.5" customHeight="1">
      <c r="A13" s="38"/>
      <c r="B13" s="86"/>
      <c r="C13" s="87"/>
      <c r="D13" s="87"/>
      <c r="E13" s="88"/>
      <c r="F13" s="44"/>
      <c r="G13" s="50"/>
      <c r="H13" s="89" t="str">
        <f t="shared" si="2"/>
        <v/>
      </c>
      <c r="I13" s="93" t="str">
        <f t="shared" si="3"/>
        <v/>
      </c>
      <c r="J13" s="57"/>
    </row>
    <row r="14" spans="1:10" s="33" customFormat="1" ht="16.5" customHeight="1">
      <c r="A14" s="38"/>
      <c r="B14" s="86"/>
      <c r="C14" s="87"/>
      <c r="D14" s="87"/>
      <c r="E14" s="88"/>
      <c r="F14" s="44"/>
      <c r="G14" s="50"/>
      <c r="H14" s="89" t="str">
        <f t="shared" si="2"/>
        <v/>
      </c>
      <c r="I14" s="93" t="str">
        <f t="shared" si="3"/>
        <v/>
      </c>
      <c r="J14" s="57"/>
    </row>
    <row r="15" spans="1:10" s="33" customFormat="1" ht="16.5" customHeight="1">
      <c r="A15" s="38"/>
      <c r="B15" s="86"/>
      <c r="C15" s="87"/>
      <c r="D15" s="87"/>
      <c r="E15" s="88"/>
      <c r="F15" s="44"/>
      <c r="G15" s="50"/>
      <c r="H15" s="89" t="str">
        <f t="shared" si="2"/>
        <v/>
      </c>
      <c r="I15" s="93" t="str">
        <f t="shared" si="3"/>
        <v/>
      </c>
      <c r="J15" s="57"/>
    </row>
    <row r="16" spans="1:10" s="33" customFormat="1" ht="16.5" customHeight="1">
      <c r="A16" s="38"/>
      <c r="B16" s="86"/>
      <c r="C16" s="87"/>
      <c r="D16" s="87"/>
      <c r="E16" s="88"/>
      <c r="F16" s="44"/>
      <c r="G16" s="50"/>
      <c r="H16" s="89" t="str">
        <f t="shared" si="2"/>
        <v/>
      </c>
      <c r="I16" s="93" t="str">
        <f t="shared" si="3"/>
        <v/>
      </c>
      <c r="J16" s="57"/>
    </row>
    <row r="17" spans="1:11" s="33" customFormat="1" ht="16.5" customHeight="1">
      <c r="A17" s="38"/>
      <c r="B17" s="86"/>
      <c r="C17" s="87"/>
      <c r="D17" s="87"/>
      <c r="E17" s="88"/>
      <c r="F17" s="44"/>
      <c r="G17" s="50"/>
      <c r="H17" s="89" t="str">
        <f t="shared" si="2"/>
        <v/>
      </c>
      <c r="I17" s="93" t="str">
        <f t="shared" si="3"/>
        <v/>
      </c>
      <c r="J17" s="57"/>
    </row>
    <row r="18" spans="1:11" s="33" customFormat="1" ht="16.5" customHeight="1">
      <c r="A18" s="38"/>
      <c r="B18" s="86"/>
      <c r="C18" s="87"/>
      <c r="D18" s="87"/>
      <c r="E18" s="88"/>
      <c r="F18" s="44"/>
      <c r="G18" s="50"/>
      <c r="H18" s="89" t="str">
        <f t="shared" si="2"/>
        <v/>
      </c>
      <c r="I18" s="93" t="str">
        <f t="shared" si="3"/>
        <v/>
      </c>
      <c r="J18" s="57"/>
    </row>
    <row r="19" spans="1:11" s="76" customFormat="1" ht="16.5" customHeight="1">
      <c r="A19" s="38"/>
      <c r="B19" s="90"/>
      <c r="C19" s="91"/>
      <c r="D19" s="91"/>
      <c r="E19" s="88"/>
      <c r="F19" s="92"/>
      <c r="G19" s="72"/>
      <c r="H19" s="89" t="str">
        <f t="shared" si="2"/>
        <v/>
      </c>
      <c r="I19" s="93" t="str">
        <f t="shared" si="3"/>
        <v/>
      </c>
      <c r="J19" s="72"/>
      <c r="K19" s="94"/>
    </row>
    <row r="20" spans="1:11" s="33" customFormat="1" ht="16.5" customHeight="1">
      <c r="A20" s="1012" t="s">
        <v>299</v>
      </c>
      <c r="B20" s="1012"/>
      <c r="C20" s="38"/>
      <c r="D20" s="38"/>
      <c r="E20" s="88"/>
      <c r="F20" s="44">
        <f>SUM(F7:F18)</f>
        <v>0</v>
      </c>
      <c r="G20" s="44">
        <f>SUM(G7:G18)</f>
        <v>0</v>
      </c>
      <c r="H20" s="89" t="str">
        <f t="shared" si="2"/>
        <v/>
      </c>
      <c r="I20" s="93" t="str">
        <f t="shared" si="3"/>
        <v/>
      </c>
      <c r="J20" s="57"/>
    </row>
    <row r="21" spans="1:11" s="34" customFormat="1" ht="14.25" customHeight="1">
      <c r="A21" s="34" t="str">
        <f>基本情况!C76</f>
        <v>产权持有单位填表人：田仕军</v>
      </c>
      <c r="G21" s="34" t="str">
        <f>基本情况!D76</f>
        <v>评估人员：邓泽华、余颖莉、李英婕</v>
      </c>
    </row>
    <row r="22" spans="1:11" s="34" customFormat="1" ht="14.25" customHeight="1">
      <c r="A22" s="34" t="str">
        <f>基本情况!C2</f>
        <v>填表日期：2022年4月26日</v>
      </c>
    </row>
    <row r="23" spans="1:11" ht="14.25" customHeight="1">
      <c r="C23" s="35"/>
      <c r="D23" s="35"/>
    </row>
    <row r="24" spans="1:11" ht="14.25" customHeight="1">
      <c r="C24" s="35"/>
      <c r="D24" s="35"/>
    </row>
    <row r="25" spans="1:11" ht="14.25" customHeight="1">
      <c r="C25" s="35"/>
      <c r="D25" s="35"/>
    </row>
    <row r="26" spans="1:11" ht="14.25" customHeight="1">
      <c r="C26" s="35"/>
      <c r="D26" s="35"/>
    </row>
    <row r="27" spans="1:11" ht="14.25" customHeight="1">
      <c r="C27" s="35"/>
      <c r="D27" s="35"/>
    </row>
    <row r="28" spans="1:11" ht="14.25" customHeight="1">
      <c r="C28" s="35"/>
      <c r="D28" s="35"/>
    </row>
    <row r="29" spans="1:11" ht="14.25" customHeight="1">
      <c r="C29" s="35"/>
      <c r="D29" s="35"/>
    </row>
    <row r="30" spans="1:11" ht="14.25" customHeight="1">
      <c r="C30" s="35"/>
      <c r="D30" s="35"/>
    </row>
    <row r="31" spans="1:11" ht="14.25" customHeight="1">
      <c r="C31" s="35"/>
      <c r="D31" s="35"/>
    </row>
    <row r="32" spans="1:11" ht="14.25" customHeight="1">
      <c r="C32" s="35"/>
      <c r="D32" s="35"/>
    </row>
    <row r="33" spans="3:4" ht="14.25" customHeight="1">
      <c r="C33" s="35"/>
      <c r="D33" s="35"/>
    </row>
    <row r="34" spans="3:4" ht="14.25" customHeight="1">
      <c r="C34" s="35"/>
      <c r="D34" s="35"/>
    </row>
    <row r="35" spans="3:4" ht="14.25" customHeight="1">
      <c r="C35" s="35"/>
      <c r="D35" s="35"/>
    </row>
    <row r="36" spans="3:4" ht="14.25" customHeight="1">
      <c r="C36" s="35"/>
      <c r="D36" s="35"/>
    </row>
    <row r="37" spans="3:4" ht="14.25" customHeight="1">
      <c r="C37" s="35"/>
      <c r="D37" s="35"/>
    </row>
    <row r="38" spans="3:4" ht="14.25" customHeight="1">
      <c r="C38" s="35"/>
      <c r="D38" s="35"/>
    </row>
    <row r="39" spans="3:4" ht="14.25" customHeight="1">
      <c r="C39" s="35"/>
      <c r="D39" s="35"/>
    </row>
    <row r="40" spans="3:4" ht="14.25" customHeight="1">
      <c r="C40" s="35"/>
      <c r="D40" s="35"/>
    </row>
    <row r="41" spans="3:4" ht="14.25" customHeight="1">
      <c r="C41" s="35"/>
      <c r="D41" s="35"/>
    </row>
    <row r="42" spans="3:4" ht="14.25" customHeight="1">
      <c r="C42" s="35"/>
      <c r="D42" s="35"/>
    </row>
    <row r="43" spans="3:4" ht="14.25" customHeight="1">
      <c r="C43" s="35"/>
      <c r="D43" s="35"/>
    </row>
    <row r="44" spans="3:4" ht="14.25" customHeight="1">
      <c r="C44" s="35"/>
      <c r="D44" s="35"/>
    </row>
    <row r="45" spans="3:4" ht="14.25" customHeight="1">
      <c r="C45" s="35"/>
      <c r="D45" s="35"/>
    </row>
    <row r="46" spans="3:4" ht="14.25" customHeight="1">
      <c r="C46" s="35"/>
      <c r="D46" s="35"/>
    </row>
    <row r="47" spans="3:4" ht="14.25" customHeight="1">
      <c r="C47" s="35"/>
      <c r="D47" s="35"/>
    </row>
    <row r="48" spans="3:4" ht="14.25" customHeight="1">
      <c r="C48" s="35"/>
      <c r="D48" s="35"/>
    </row>
    <row r="49" spans="3:4" ht="14.25" customHeight="1">
      <c r="C49" s="35"/>
      <c r="D49" s="35"/>
    </row>
    <row r="50" spans="3:4" ht="14.25" customHeight="1">
      <c r="C50" s="35"/>
      <c r="D50" s="35"/>
    </row>
    <row r="51" spans="3:4" ht="14.25" customHeight="1">
      <c r="C51" s="35"/>
      <c r="D51" s="35"/>
    </row>
    <row r="52" spans="3:4" ht="14.25" customHeight="1">
      <c r="C52" s="35"/>
      <c r="D52" s="35"/>
    </row>
    <row r="53" spans="3:4" ht="14.25" customHeight="1">
      <c r="C53" s="35"/>
      <c r="D53" s="35"/>
    </row>
    <row r="54" spans="3:4" ht="14.25" customHeight="1">
      <c r="C54" s="35"/>
      <c r="D54" s="35"/>
    </row>
    <row r="55" spans="3:4" ht="14.25" customHeight="1">
      <c r="C55" s="35"/>
      <c r="D55" s="35"/>
    </row>
    <row r="56" spans="3:4" ht="14.25" customHeight="1">
      <c r="C56" s="35"/>
      <c r="D56" s="35"/>
    </row>
    <row r="57" spans="3:4" ht="14.25" customHeight="1">
      <c r="C57" s="35"/>
      <c r="D57" s="35"/>
    </row>
    <row r="58" spans="3:4" ht="14.25" customHeight="1">
      <c r="C58" s="35"/>
      <c r="D58" s="35"/>
    </row>
    <row r="59" spans="3:4" ht="14.25" customHeight="1">
      <c r="C59" s="35"/>
      <c r="D59" s="35"/>
    </row>
    <row r="60" spans="3:4" ht="14.25" customHeight="1">
      <c r="C60" s="35"/>
      <c r="D60" s="35"/>
    </row>
    <row r="61" spans="3:4" ht="14.25" customHeight="1">
      <c r="C61" s="35"/>
      <c r="D61" s="35"/>
    </row>
    <row r="62" spans="3:4" ht="14.25" customHeight="1">
      <c r="C62" s="35"/>
      <c r="D62" s="35"/>
    </row>
    <row r="63" spans="3:4" ht="14.25" customHeight="1">
      <c r="C63" s="35"/>
      <c r="D63" s="35"/>
    </row>
    <row r="64" spans="3:4" ht="14.25" customHeight="1">
      <c r="C64" s="35"/>
      <c r="D64" s="35"/>
    </row>
    <row r="65" spans="3:4" ht="14.25" customHeight="1">
      <c r="C65" s="35"/>
      <c r="D65" s="35"/>
    </row>
    <row r="66" spans="3:4" ht="14.25" customHeight="1">
      <c r="C66" s="35"/>
      <c r="D66" s="35"/>
    </row>
    <row r="67" spans="3:4" ht="14.25" customHeight="1">
      <c r="C67" s="35"/>
      <c r="D67" s="35"/>
    </row>
    <row r="68" spans="3:4" ht="14.25" customHeight="1">
      <c r="C68" s="35"/>
      <c r="D68" s="35"/>
    </row>
    <row r="69" spans="3:4" ht="14.25" customHeight="1">
      <c r="C69" s="35"/>
      <c r="D69" s="35"/>
    </row>
    <row r="70" spans="3:4" ht="14.25" customHeight="1">
      <c r="C70" s="35"/>
      <c r="D70" s="35"/>
    </row>
    <row r="71" spans="3:4" ht="14.25" customHeight="1">
      <c r="C71" s="35"/>
      <c r="D71" s="35"/>
    </row>
    <row r="72" spans="3:4" ht="14.25" customHeight="1">
      <c r="C72" s="35"/>
      <c r="D72" s="35"/>
    </row>
    <row r="73" spans="3:4" ht="14.25" customHeight="1">
      <c r="C73" s="35"/>
      <c r="D73" s="35"/>
    </row>
    <row r="74" spans="3:4" ht="14.25" customHeight="1">
      <c r="C74" s="35"/>
      <c r="D74" s="35"/>
    </row>
    <row r="75" spans="3:4" ht="14.25" customHeight="1">
      <c r="C75" s="35"/>
      <c r="D75" s="35"/>
    </row>
    <row r="76" spans="3:4" ht="14.25" customHeight="1">
      <c r="C76" s="35"/>
      <c r="D76" s="35"/>
    </row>
    <row r="77" spans="3:4" ht="14.25" customHeight="1">
      <c r="C77" s="35"/>
      <c r="D77" s="35"/>
    </row>
    <row r="78" spans="3:4" ht="14.25" customHeight="1">
      <c r="C78" s="35"/>
      <c r="D78" s="35"/>
    </row>
    <row r="79" spans="3:4" ht="14.25" customHeight="1">
      <c r="C79" s="35"/>
      <c r="D79" s="35"/>
    </row>
    <row r="80" spans="3:4" ht="14.25" customHeight="1">
      <c r="C80" s="35"/>
      <c r="D80" s="35"/>
    </row>
    <row r="81" spans="3:4" ht="14.25" customHeight="1">
      <c r="C81" s="35"/>
      <c r="D81" s="35"/>
    </row>
    <row r="82" spans="3:4" ht="14.25" customHeight="1">
      <c r="C82" s="35"/>
      <c r="D82" s="35"/>
    </row>
    <row r="83" spans="3:4" ht="14.25" customHeight="1">
      <c r="C83" s="35"/>
      <c r="D83" s="35"/>
    </row>
    <row r="84" spans="3:4" ht="14.25" customHeight="1">
      <c r="C84" s="35"/>
      <c r="D84" s="35"/>
    </row>
    <row r="85" spans="3:4" ht="14.25" customHeight="1">
      <c r="C85" s="35"/>
      <c r="D85" s="35"/>
    </row>
    <row r="86" spans="3:4" ht="14.25" customHeight="1">
      <c r="C86" s="35"/>
      <c r="D86" s="35"/>
    </row>
    <row r="87" spans="3:4" ht="14.25" customHeight="1">
      <c r="C87" s="35"/>
      <c r="D87" s="35"/>
    </row>
    <row r="88" spans="3:4" ht="14.25" customHeight="1">
      <c r="C88" s="35"/>
      <c r="D88" s="35"/>
    </row>
    <row r="89" spans="3:4" ht="14.25" customHeight="1">
      <c r="C89" s="35"/>
      <c r="D89" s="35"/>
    </row>
    <row r="90" spans="3:4" ht="14.25" customHeight="1">
      <c r="C90" s="35"/>
      <c r="D90" s="35"/>
    </row>
    <row r="91" spans="3:4" ht="14.25" customHeight="1">
      <c r="C91" s="35"/>
      <c r="D91" s="35"/>
    </row>
    <row r="92" spans="3:4" ht="14.25" customHeight="1">
      <c r="C92" s="35"/>
      <c r="D92" s="35"/>
    </row>
    <row r="93" spans="3:4" ht="14.25" customHeight="1">
      <c r="C93" s="35"/>
      <c r="D93" s="35"/>
    </row>
    <row r="94" spans="3:4" ht="14.25" customHeight="1">
      <c r="C94" s="35"/>
      <c r="D94" s="35"/>
    </row>
    <row r="95" spans="3:4" ht="14.25" customHeight="1">
      <c r="C95" s="35"/>
      <c r="D95" s="35"/>
    </row>
    <row r="96" spans="3:4" ht="14.25" customHeight="1">
      <c r="C96" s="35"/>
      <c r="D96" s="35"/>
    </row>
    <row r="97" spans="3:4" ht="14.25" customHeight="1">
      <c r="C97" s="35"/>
      <c r="D97" s="35"/>
    </row>
    <row r="98" spans="3:4" ht="14.25" customHeight="1">
      <c r="C98" s="35"/>
      <c r="D98" s="35"/>
    </row>
    <row r="99" spans="3:4" ht="14.25" customHeight="1">
      <c r="C99" s="35"/>
      <c r="D99" s="35"/>
    </row>
    <row r="100" spans="3:4" ht="14.25" customHeight="1">
      <c r="C100" s="35"/>
      <c r="D100" s="35"/>
    </row>
    <row r="101" spans="3:4" ht="14.25" customHeight="1">
      <c r="C101" s="35"/>
      <c r="D101" s="35"/>
    </row>
    <row r="102" spans="3:4" ht="14.25" customHeight="1">
      <c r="C102" s="35"/>
      <c r="D102" s="35"/>
    </row>
    <row r="103" spans="3:4" ht="14.25" customHeight="1">
      <c r="C103" s="35"/>
      <c r="D103" s="35"/>
    </row>
    <row r="104" spans="3:4" ht="14.25" customHeight="1">
      <c r="C104" s="35"/>
      <c r="D104" s="35"/>
    </row>
    <row r="105" spans="3:4" ht="14.25" customHeight="1">
      <c r="C105" s="35"/>
      <c r="D105" s="35"/>
    </row>
    <row r="106" spans="3:4" ht="14.25" customHeight="1">
      <c r="C106" s="35"/>
      <c r="D106" s="35"/>
    </row>
    <row r="107" spans="3:4" ht="14.25" customHeight="1">
      <c r="C107" s="35"/>
      <c r="D107" s="35"/>
    </row>
    <row r="108" spans="3:4" ht="14.25" customHeight="1">
      <c r="C108" s="35"/>
      <c r="D108" s="35"/>
    </row>
    <row r="109" spans="3:4" ht="14.25" customHeight="1">
      <c r="C109" s="35"/>
      <c r="D109" s="35"/>
    </row>
    <row r="110" spans="3:4" ht="14.25" customHeight="1">
      <c r="C110" s="35"/>
      <c r="D110" s="35"/>
    </row>
    <row r="111" spans="3:4" ht="14.25" customHeight="1">
      <c r="C111" s="35"/>
      <c r="D111" s="35"/>
    </row>
    <row r="112" spans="3:4" ht="14.25" customHeight="1">
      <c r="C112" s="35"/>
      <c r="D112" s="35"/>
    </row>
    <row r="113" spans="3:4" ht="14.25" customHeight="1">
      <c r="C113" s="35"/>
      <c r="D113" s="35"/>
    </row>
    <row r="114" spans="3:4" ht="14.25" customHeight="1">
      <c r="C114" s="35"/>
      <c r="D114" s="35"/>
    </row>
    <row r="115" spans="3:4" ht="14.25" customHeight="1">
      <c r="C115" s="35"/>
      <c r="D115" s="35"/>
    </row>
    <row r="116" spans="3:4" ht="14.25" customHeight="1">
      <c r="C116" s="35"/>
      <c r="D116" s="35"/>
    </row>
    <row r="117" spans="3:4" ht="14.25" customHeight="1">
      <c r="C117" s="35"/>
      <c r="D117" s="35"/>
    </row>
    <row r="118" spans="3:4" ht="14.25" customHeight="1">
      <c r="C118" s="35"/>
      <c r="D118" s="35"/>
    </row>
    <row r="119" spans="3:4" ht="14.25" customHeight="1">
      <c r="C119" s="35"/>
      <c r="D119" s="35"/>
    </row>
    <row r="120" spans="3:4" ht="14.25" customHeight="1">
      <c r="C120" s="35"/>
      <c r="D120" s="35"/>
    </row>
    <row r="121" spans="3:4" ht="14.25" customHeight="1">
      <c r="C121" s="35"/>
      <c r="D121" s="35"/>
    </row>
    <row r="122" spans="3:4" ht="14.25" customHeight="1">
      <c r="C122" s="35"/>
      <c r="D122" s="35"/>
    </row>
    <row r="123" spans="3:4" ht="14.25" customHeight="1">
      <c r="C123" s="35"/>
      <c r="D123" s="35"/>
    </row>
    <row r="124" spans="3:4" ht="14.25" customHeight="1">
      <c r="C124" s="35"/>
      <c r="D124" s="35"/>
    </row>
    <row r="125" spans="3:4" ht="14.25" customHeight="1">
      <c r="C125" s="35"/>
      <c r="D125" s="35"/>
    </row>
    <row r="126" spans="3:4" ht="14.25" customHeight="1">
      <c r="C126" s="35"/>
      <c r="D126" s="35"/>
    </row>
    <row r="127" spans="3:4" ht="14.25" customHeight="1">
      <c r="C127" s="35"/>
      <c r="D127" s="35"/>
    </row>
    <row r="128" spans="3:4" ht="14.25" customHeight="1">
      <c r="C128" s="35"/>
      <c r="D128" s="35"/>
    </row>
    <row r="129" spans="3:4" ht="14.25" customHeight="1">
      <c r="C129" s="35"/>
      <c r="D129" s="35"/>
    </row>
    <row r="130" spans="3:4" ht="14.25" customHeight="1">
      <c r="C130" s="35"/>
      <c r="D130" s="35"/>
    </row>
    <row r="131" spans="3:4" ht="14.25" customHeight="1">
      <c r="C131" s="35"/>
      <c r="D131" s="35"/>
    </row>
    <row r="132" spans="3:4" ht="14.25" customHeight="1">
      <c r="C132" s="35"/>
      <c r="D132" s="35"/>
    </row>
    <row r="133" spans="3:4" ht="14.25" customHeight="1">
      <c r="C133" s="35"/>
      <c r="D133" s="35"/>
    </row>
    <row r="134" spans="3:4" ht="14.25" customHeight="1">
      <c r="C134" s="35"/>
      <c r="D134" s="35"/>
    </row>
    <row r="135" spans="3:4" ht="14.25" customHeight="1">
      <c r="C135" s="35"/>
      <c r="D135" s="35"/>
    </row>
    <row r="136" spans="3:4" ht="14.25" customHeight="1">
      <c r="C136" s="35"/>
      <c r="D136" s="35"/>
    </row>
    <row r="137" spans="3:4" ht="14.25" customHeight="1">
      <c r="C137" s="35"/>
      <c r="D137" s="35"/>
    </row>
    <row r="138" spans="3:4" ht="14.25" customHeight="1">
      <c r="C138" s="35"/>
      <c r="D138" s="35"/>
    </row>
    <row r="139" spans="3:4" ht="14.25" customHeight="1">
      <c r="C139" s="35"/>
      <c r="D139" s="35"/>
    </row>
    <row r="140" spans="3:4" ht="14.25" customHeight="1">
      <c r="C140" s="35"/>
      <c r="D140" s="35"/>
    </row>
    <row r="141" spans="3:4" ht="14.25" customHeight="1">
      <c r="C141" s="35"/>
      <c r="D141" s="35"/>
    </row>
    <row r="142" spans="3:4" ht="14.25" customHeight="1">
      <c r="C142" s="35"/>
      <c r="D142" s="35"/>
    </row>
    <row r="143" spans="3:4" ht="14.25" customHeight="1">
      <c r="C143" s="35"/>
      <c r="D143" s="35"/>
    </row>
    <row r="144" spans="3:4" ht="14.25" customHeight="1">
      <c r="C144" s="35"/>
      <c r="D144" s="35"/>
    </row>
    <row r="145" spans="3:4" ht="14.25" customHeight="1">
      <c r="C145" s="35"/>
      <c r="D145" s="35"/>
    </row>
    <row r="146" spans="3:4" ht="14.25" customHeight="1">
      <c r="C146" s="35"/>
      <c r="D146" s="35"/>
    </row>
    <row r="147" spans="3:4" ht="14.25" customHeight="1">
      <c r="C147" s="35"/>
      <c r="D147" s="35"/>
    </row>
    <row r="148" spans="3:4" ht="14.25" customHeight="1">
      <c r="C148" s="35"/>
      <c r="D148" s="35"/>
    </row>
    <row r="149" spans="3:4" ht="14.25" customHeight="1">
      <c r="C149" s="35"/>
      <c r="D149" s="35"/>
    </row>
    <row r="150" spans="3:4" ht="14.25" customHeight="1">
      <c r="C150" s="35"/>
      <c r="D150" s="35"/>
    </row>
    <row r="151" spans="3:4" ht="14.25" customHeight="1">
      <c r="C151" s="35"/>
      <c r="D151" s="35"/>
    </row>
    <row r="152" spans="3:4" ht="14.25" customHeight="1">
      <c r="C152" s="35"/>
      <c r="D152" s="35"/>
    </row>
    <row r="153" spans="3:4" ht="14.25" customHeight="1">
      <c r="C153" s="35"/>
      <c r="D153" s="35"/>
    </row>
    <row r="154" spans="3:4" ht="14.25" customHeight="1">
      <c r="C154" s="35"/>
      <c r="D154" s="35"/>
    </row>
    <row r="155" spans="3:4" ht="14.25" customHeight="1">
      <c r="C155" s="35"/>
      <c r="D155" s="35"/>
    </row>
    <row r="156" spans="3:4" ht="14.25" customHeight="1">
      <c r="C156" s="35"/>
      <c r="D156" s="35"/>
    </row>
    <row r="157" spans="3:4" ht="14.25" customHeight="1">
      <c r="C157" s="35"/>
      <c r="D157" s="35"/>
    </row>
    <row r="158" spans="3:4" ht="14.25" customHeight="1">
      <c r="C158" s="35"/>
      <c r="D158" s="35"/>
    </row>
    <row r="159" spans="3:4" ht="14.25" customHeight="1">
      <c r="C159" s="35"/>
      <c r="D159" s="35"/>
    </row>
    <row r="160" spans="3:4" ht="14.25" customHeight="1">
      <c r="C160" s="35"/>
      <c r="D160" s="35"/>
    </row>
    <row r="161" spans="3:4" ht="14.25" customHeight="1">
      <c r="C161" s="35"/>
      <c r="D161" s="35"/>
    </row>
    <row r="162" spans="3:4" ht="14.25" customHeight="1">
      <c r="C162" s="35"/>
      <c r="D162" s="35"/>
    </row>
    <row r="163" spans="3:4" ht="14.25" customHeight="1">
      <c r="C163" s="35"/>
      <c r="D163" s="35"/>
    </row>
    <row r="164" spans="3:4" ht="14.25" customHeight="1">
      <c r="C164" s="35"/>
      <c r="D164" s="35"/>
    </row>
    <row r="165" spans="3:4" ht="14.25" customHeight="1">
      <c r="C165" s="35"/>
      <c r="D165" s="35"/>
    </row>
    <row r="166" spans="3:4" ht="14.25" customHeight="1">
      <c r="C166" s="35"/>
      <c r="D166" s="35"/>
    </row>
    <row r="167" spans="3:4" ht="14.25" customHeight="1">
      <c r="C167" s="35"/>
      <c r="D167" s="35"/>
    </row>
    <row r="168" spans="3:4" ht="14.25" customHeight="1">
      <c r="C168" s="35"/>
      <c r="D168" s="35"/>
    </row>
    <row r="169" spans="3:4" ht="14.25" customHeight="1">
      <c r="C169" s="35"/>
      <c r="D169" s="35"/>
    </row>
    <row r="170" spans="3:4" ht="14.25" customHeight="1">
      <c r="C170" s="35"/>
      <c r="D170" s="35"/>
    </row>
    <row r="171" spans="3:4" ht="14.25" customHeight="1">
      <c r="C171" s="35"/>
      <c r="D171" s="35"/>
    </row>
    <row r="172" spans="3:4" ht="14.25" customHeight="1">
      <c r="C172" s="35"/>
      <c r="D172" s="35"/>
    </row>
    <row r="173" spans="3:4" ht="14.25" customHeight="1">
      <c r="C173" s="35"/>
      <c r="D173" s="35"/>
    </row>
    <row r="174" spans="3:4" ht="14.25" customHeight="1">
      <c r="C174" s="35"/>
      <c r="D174" s="35"/>
    </row>
    <row r="175" spans="3:4" ht="14.25" customHeight="1">
      <c r="C175" s="35"/>
      <c r="D175" s="35"/>
    </row>
    <row r="176" spans="3:4" ht="14.25" customHeight="1">
      <c r="C176" s="35"/>
      <c r="D176" s="35"/>
    </row>
    <row r="177" spans="3:4" ht="14.25" customHeight="1">
      <c r="C177" s="35"/>
      <c r="D177" s="35"/>
    </row>
    <row r="178" spans="3:4" ht="14.25" customHeight="1">
      <c r="C178" s="35"/>
      <c r="D178" s="35"/>
    </row>
    <row r="179" spans="3:4" ht="14.25" customHeight="1">
      <c r="C179" s="35"/>
      <c r="D179" s="35"/>
    </row>
    <row r="180" spans="3:4" ht="14.25" customHeight="1">
      <c r="C180" s="35"/>
      <c r="D180" s="35"/>
    </row>
    <row r="181" spans="3:4" ht="14.25" customHeight="1">
      <c r="C181" s="35"/>
      <c r="D181" s="35"/>
    </row>
    <row r="182" spans="3:4" ht="14.25" customHeight="1">
      <c r="C182" s="35"/>
      <c r="D182" s="35"/>
    </row>
    <row r="183" spans="3:4" ht="14.25" customHeight="1">
      <c r="C183" s="35"/>
      <c r="D183" s="35"/>
    </row>
    <row r="184" spans="3:4" ht="14.25" customHeight="1">
      <c r="C184" s="35"/>
      <c r="D184" s="35"/>
    </row>
    <row r="185" spans="3:4" ht="14.25" customHeight="1">
      <c r="C185" s="35"/>
      <c r="D185" s="35"/>
    </row>
    <row r="186" spans="3:4" ht="14.25" customHeight="1">
      <c r="C186" s="35"/>
      <c r="D186" s="35"/>
    </row>
    <row r="187" spans="3:4" ht="14.25" customHeight="1">
      <c r="C187" s="35"/>
      <c r="D187" s="35"/>
    </row>
    <row r="188" spans="3:4" ht="14.25" customHeight="1">
      <c r="C188" s="35"/>
      <c r="D188" s="35"/>
    </row>
    <row r="189" spans="3:4" ht="14.25" customHeight="1">
      <c r="C189" s="35"/>
      <c r="D189" s="35"/>
    </row>
    <row r="190" spans="3:4" ht="14.25" customHeight="1">
      <c r="C190" s="35"/>
      <c r="D190" s="35"/>
    </row>
    <row r="191" spans="3:4" ht="14.25" customHeight="1">
      <c r="C191" s="35"/>
      <c r="D191" s="35"/>
    </row>
    <row r="192" spans="3:4" ht="14.25" customHeight="1">
      <c r="C192" s="35"/>
      <c r="D192" s="35"/>
    </row>
    <row r="193" spans="3:4" ht="14.25" customHeight="1">
      <c r="C193" s="35"/>
      <c r="D193" s="35"/>
    </row>
    <row r="194" spans="3:4" ht="14.25" customHeight="1">
      <c r="C194" s="35"/>
      <c r="D194" s="35"/>
    </row>
    <row r="195" spans="3:4" ht="14.25" customHeight="1">
      <c r="C195" s="35"/>
      <c r="D195" s="35"/>
    </row>
    <row r="196" spans="3:4" ht="14.25" customHeight="1">
      <c r="C196" s="35"/>
      <c r="D196" s="35"/>
    </row>
    <row r="197" spans="3:4" ht="14.25" customHeight="1">
      <c r="C197" s="35"/>
      <c r="D197" s="35"/>
    </row>
    <row r="198" spans="3:4" ht="14.25" customHeight="1">
      <c r="C198" s="35"/>
      <c r="D198" s="35"/>
    </row>
    <row r="199" spans="3:4" ht="14.25" customHeight="1">
      <c r="C199" s="35"/>
      <c r="D199" s="35"/>
    </row>
    <row r="200" spans="3:4" ht="14.25" customHeight="1">
      <c r="C200" s="35"/>
      <c r="D200" s="35"/>
    </row>
    <row r="201" spans="3:4" ht="14.25" customHeight="1">
      <c r="C201" s="35"/>
      <c r="D201" s="35"/>
    </row>
    <row r="202" spans="3:4" ht="14.25" customHeight="1">
      <c r="C202" s="35"/>
      <c r="D202" s="35"/>
    </row>
    <row r="203" spans="3:4" ht="14.25" customHeight="1">
      <c r="C203" s="35"/>
      <c r="D203" s="35"/>
    </row>
    <row r="204" spans="3:4" ht="14.25" customHeight="1">
      <c r="C204" s="35"/>
      <c r="D204" s="35"/>
    </row>
    <row r="205" spans="3:4" ht="14.25" customHeight="1">
      <c r="C205" s="35"/>
      <c r="D205" s="35"/>
    </row>
    <row r="206" spans="3:4" ht="14.25" customHeight="1">
      <c r="C206" s="35"/>
      <c r="D206" s="35"/>
    </row>
    <row r="207" spans="3:4" ht="14.25" customHeight="1">
      <c r="C207" s="35"/>
      <c r="D207" s="35"/>
    </row>
    <row r="208" spans="3:4" ht="14.25" customHeight="1">
      <c r="C208" s="35"/>
      <c r="D208" s="35"/>
    </row>
    <row r="209" spans="3:4" ht="14.25" customHeight="1">
      <c r="C209" s="35"/>
      <c r="D209" s="35"/>
    </row>
    <row r="210" spans="3:4" ht="14.25" customHeight="1">
      <c r="C210" s="35"/>
      <c r="D210" s="35"/>
    </row>
    <row r="211" spans="3:4" ht="14.25" customHeight="1">
      <c r="C211" s="35"/>
      <c r="D211" s="35"/>
    </row>
    <row r="212" spans="3:4" ht="14.25" customHeight="1">
      <c r="C212" s="35"/>
      <c r="D212" s="35"/>
    </row>
    <row r="213" spans="3:4" ht="14.25" customHeight="1">
      <c r="C213" s="35"/>
      <c r="D213" s="35"/>
    </row>
    <row r="214" spans="3:4" ht="14.25" customHeight="1">
      <c r="C214" s="35"/>
      <c r="D214" s="35"/>
    </row>
    <row r="215" spans="3:4" ht="14.25" customHeight="1">
      <c r="C215" s="35"/>
      <c r="D215" s="35"/>
    </row>
    <row r="216" spans="3:4" ht="14.25" customHeight="1">
      <c r="C216" s="35"/>
      <c r="D216" s="35"/>
    </row>
  </sheetData>
  <autoFilter ref="A6:K22">
    <sortState ref="A6:K22">
      <sortCondition ref="A6:A18"/>
    </sortState>
  </autoFilter>
  <mergeCells count="3">
    <mergeCell ref="A1:J1"/>
    <mergeCell ref="A2:J2"/>
    <mergeCell ref="A20:B20"/>
  </mergeCells>
  <phoneticPr fontId="24" type="noConversion"/>
  <hyperlinks>
    <hyperlink ref="J3" location="基本情况!A1" display="表5-1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I29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0.5" style="4" customWidth="1"/>
    <col min="3" max="3" width="12.75" style="4" customWidth="1"/>
    <col min="4" max="4" width="11.875" style="4" customWidth="1"/>
    <col min="5" max="5" width="13.5" style="4" customWidth="1"/>
    <col min="6" max="7" width="12.875" style="4" customWidth="1"/>
    <col min="8" max="8" width="20.625" style="4" customWidth="1"/>
    <col min="9" max="9" width="16.625" style="4" customWidth="1"/>
    <col min="10" max="16384" width="9" style="4"/>
  </cols>
  <sheetData>
    <row r="1" spans="1:9" ht="30" customHeight="1">
      <c r="A1" s="939" t="s">
        <v>2758</v>
      </c>
      <c r="B1" s="939"/>
      <c r="C1" s="939"/>
      <c r="D1" s="939"/>
      <c r="E1" s="939"/>
      <c r="F1" s="939"/>
      <c r="G1" s="939"/>
      <c r="H1" s="939"/>
      <c r="I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</row>
    <row r="3" spans="1:9" ht="14.25" customHeight="1">
      <c r="I3" s="16" t="s">
        <v>2759</v>
      </c>
    </row>
    <row r="4" spans="1:9" ht="14.25" customHeight="1">
      <c r="I4" s="17"/>
    </row>
    <row r="5" spans="1:9" ht="14.25" customHeight="1">
      <c r="A5" s="3" t="str">
        <f>基本情况!B2</f>
        <v>产权持有单位：瓮福（集团）有限责任公司</v>
      </c>
      <c r="I5" s="17" t="s">
        <v>247</v>
      </c>
    </row>
    <row r="6" spans="1:9" s="1" customFormat="1" ht="16.5" customHeight="1">
      <c r="A6" s="6" t="s">
        <v>219</v>
      </c>
      <c r="B6" s="6" t="s">
        <v>334</v>
      </c>
      <c r="C6" s="6" t="s">
        <v>357</v>
      </c>
      <c r="D6" s="6" t="s">
        <v>451</v>
      </c>
      <c r="E6" s="6" t="s">
        <v>250</v>
      </c>
      <c r="F6" s="6" t="s">
        <v>251</v>
      </c>
      <c r="G6" s="6" t="s">
        <v>2760</v>
      </c>
      <c r="H6" s="6" t="s">
        <v>2761</v>
      </c>
      <c r="I6" s="6" t="s">
        <v>258</v>
      </c>
    </row>
    <row r="7" spans="1:9" ht="16.5" customHeight="1">
      <c r="A7" s="13" t="s">
        <v>275</v>
      </c>
      <c r="B7" s="75"/>
      <c r="C7" s="15"/>
      <c r="D7" s="75"/>
      <c r="E7" s="11"/>
      <c r="F7" s="11"/>
      <c r="G7" s="11" t="str">
        <f t="shared" ref="G7" si="0">IF(F7=E7,"",F7-E7)</f>
        <v/>
      </c>
      <c r="H7" s="12" t="str">
        <f t="shared" ref="H7" si="1">IF(OR(E7=0,F7=E7),"",ROUND(G7/ABS(E7),4))</f>
        <v/>
      </c>
      <c r="I7" s="14"/>
    </row>
    <row r="8" spans="1:9" ht="16.5" customHeight="1">
      <c r="A8" s="13"/>
      <c r="B8" s="75"/>
      <c r="C8" s="15"/>
      <c r="D8" s="15"/>
      <c r="E8" s="11"/>
      <c r="F8" s="11"/>
      <c r="G8" s="11" t="str">
        <f t="shared" ref="G8:G27" si="2">IF(F8=E8,"",F8-E8)</f>
        <v/>
      </c>
      <c r="H8" s="12" t="str">
        <f t="shared" ref="H8:H27" si="3">IF(OR(E8=0,F8=E8),"",ROUND(G8/ABS(E8),4))</f>
        <v/>
      </c>
      <c r="I8" s="18"/>
    </row>
    <row r="9" spans="1:9" ht="16.5" customHeight="1">
      <c r="A9" s="13"/>
      <c r="B9" s="75"/>
      <c r="C9" s="15"/>
      <c r="D9" s="15"/>
      <c r="E9" s="11"/>
      <c r="F9" s="11"/>
      <c r="G9" s="11" t="str">
        <f t="shared" si="2"/>
        <v/>
      </c>
      <c r="H9" s="12" t="str">
        <f t="shared" si="3"/>
        <v/>
      </c>
      <c r="I9" s="18"/>
    </row>
    <row r="10" spans="1:9" ht="16.5" customHeight="1">
      <c r="A10" s="13"/>
      <c r="B10" s="75"/>
      <c r="C10" s="15"/>
      <c r="D10" s="15"/>
      <c r="E10" s="11"/>
      <c r="F10" s="11"/>
      <c r="G10" s="11" t="str">
        <f t="shared" si="2"/>
        <v/>
      </c>
      <c r="H10" s="12" t="str">
        <f t="shared" si="3"/>
        <v/>
      </c>
      <c r="I10" s="18"/>
    </row>
    <row r="11" spans="1:9" ht="16.5" customHeight="1">
      <c r="A11" s="13"/>
      <c r="B11" s="75"/>
      <c r="C11" s="15"/>
      <c r="D11" s="15"/>
      <c r="E11" s="11"/>
      <c r="F11" s="11"/>
      <c r="G11" s="11" t="str">
        <f t="shared" si="2"/>
        <v/>
      </c>
      <c r="H11" s="12" t="str">
        <f t="shared" si="3"/>
        <v/>
      </c>
      <c r="I11" s="18"/>
    </row>
    <row r="12" spans="1:9" ht="16.5" customHeight="1">
      <c r="A12" s="13"/>
      <c r="B12" s="75"/>
      <c r="C12" s="15"/>
      <c r="D12" s="15"/>
      <c r="E12" s="11"/>
      <c r="F12" s="11"/>
      <c r="G12" s="11" t="str">
        <f t="shared" si="2"/>
        <v/>
      </c>
      <c r="H12" s="12" t="str">
        <f t="shared" si="3"/>
        <v/>
      </c>
      <c r="I12" s="18"/>
    </row>
    <row r="13" spans="1:9" ht="16.5" customHeight="1">
      <c r="A13" s="13"/>
      <c r="B13" s="75"/>
      <c r="C13" s="15"/>
      <c r="D13" s="15"/>
      <c r="E13" s="11"/>
      <c r="F13" s="11"/>
      <c r="G13" s="11" t="str">
        <f t="shared" si="2"/>
        <v/>
      </c>
      <c r="H13" s="12" t="str">
        <f t="shared" si="3"/>
        <v/>
      </c>
      <c r="I13" s="18"/>
    </row>
    <row r="14" spans="1:9" ht="16.5" customHeight="1">
      <c r="A14" s="13"/>
      <c r="B14" s="75"/>
      <c r="C14" s="15"/>
      <c r="D14" s="15"/>
      <c r="E14" s="11"/>
      <c r="F14" s="11"/>
      <c r="G14" s="11" t="str">
        <f t="shared" si="2"/>
        <v/>
      </c>
      <c r="H14" s="12" t="str">
        <f t="shared" si="3"/>
        <v/>
      </c>
      <c r="I14" s="18"/>
    </row>
    <row r="15" spans="1:9" ht="16.5" customHeight="1">
      <c r="A15" s="13"/>
      <c r="B15" s="75"/>
      <c r="C15" s="15"/>
      <c r="D15" s="15"/>
      <c r="E15" s="11"/>
      <c r="F15" s="11"/>
      <c r="G15" s="11" t="str">
        <f t="shared" si="2"/>
        <v/>
      </c>
      <c r="H15" s="12" t="str">
        <f t="shared" si="3"/>
        <v/>
      </c>
      <c r="I15" s="18"/>
    </row>
    <row r="16" spans="1:9" ht="16.5" customHeight="1">
      <c r="A16" s="13"/>
      <c r="B16" s="75"/>
      <c r="C16" s="15"/>
      <c r="D16" s="15"/>
      <c r="E16" s="11"/>
      <c r="F16" s="11"/>
      <c r="G16" s="11" t="str">
        <f t="shared" si="2"/>
        <v/>
      </c>
      <c r="H16" s="12" t="str">
        <f t="shared" si="3"/>
        <v/>
      </c>
      <c r="I16" s="18"/>
    </row>
    <row r="17" spans="1:9" ht="16.5" customHeight="1">
      <c r="A17" s="13"/>
      <c r="B17" s="14"/>
      <c r="C17" s="15"/>
      <c r="D17" s="15"/>
      <c r="E17" s="11"/>
      <c r="F17" s="11"/>
      <c r="G17" s="11" t="str">
        <f t="shared" si="2"/>
        <v/>
      </c>
      <c r="H17" s="12" t="str">
        <f t="shared" si="3"/>
        <v/>
      </c>
      <c r="I17" s="18"/>
    </row>
    <row r="18" spans="1:9" ht="16.5" customHeight="1">
      <c r="A18" s="13"/>
      <c r="B18" s="14"/>
      <c r="C18" s="15"/>
      <c r="D18" s="15"/>
      <c r="E18" s="11"/>
      <c r="F18" s="11"/>
      <c r="G18" s="11" t="str">
        <f t="shared" si="2"/>
        <v/>
      </c>
      <c r="H18" s="12" t="str">
        <f t="shared" si="3"/>
        <v/>
      </c>
      <c r="I18" s="18"/>
    </row>
    <row r="19" spans="1:9" ht="16.5" customHeight="1">
      <c r="A19" s="13"/>
      <c r="B19" s="14"/>
      <c r="C19" s="15"/>
      <c r="D19" s="15"/>
      <c r="E19" s="11"/>
      <c r="F19" s="11"/>
      <c r="G19" s="11" t="str">
        <f t="shared" si="2"/>
        <v/>
      </c>
      <c r="H19" s="12" t="str">
        <f t="shared" si="3"/>
        <v/>
      </c>
      <c r="I19" s="18"/>
    </row>
    <row r="20" spans="1:9" ht="16.5" customHeight="1">
      <c r="A20" s="13"/>
      <c r="B20" s="14"/>
      <c r="C20" s="15"/>
      <c r="D20" s="15"/>
      <c r="E20" s="11"/>
      <c r="F20" s="11"/>
      <c r="G20" s="11" t="str">
        <f t="shared" si="2"/>
        <v/>
      </c>
      <c r="H20" s="12" t="str">
        <f t="shared" si="3"/>
        <v/>
      </c>
      <c r="I20" s="18"/>
    </row>
    <row r="21" spans="1:9" ht="16.5" customHeight="1">
      <c r="A21" s="13"/>
      <c r="B21" s="14"/>
      <c r="C21" s="15"/>
      <c r="D21" s="15"/>
      <c r="E21" s="11"/>
      <c r="F21" s="11"/>
      <c r="G21" s="11" t="str">
        <f t="shared" si="2"/>
        <v/>
      </c>
      <c r="H21" s="12" t="str">
        <f t="shared" si="3"/>
        <v/>
      </c>
      <c r="I21" s="18"/>
    </row>
    <row r="22" spans="1:9" ht="16.5" customHeight="1">
      <c r="A22" s="13"/>
      <c r="B22" s="14"/>
      <c r="C22" s="15"/>
      <c r="D22" s="15"/>
      <c r="E22" s="11"/>
      <c r="F22" s="11"/>
      <c r="G22" s="11" t="str">
        <f t="shared" si="2"/>
        <v/>
      </c>
      <c r="H22" s="12" t="str">
        <f t="shared" si="3"/>
        <v/>
      </c>
      <c r="I22" s="18"/>
    </row>
    <row r="23" spans="1:9" ht="16.5" customHeight="1">
      <c r="A23" s="13"/>
      <c r="B23" s="14"/>
      <c r="C23" s="15"/>
      <c r="D23" s="15"/>
      <c r="E23" s="11"/>
      <c r="F23" s="11"/>
      <c r="G23" s="11" t="str">
        <f t="shared" si="2"/>
        <v/>
      </c>
      <c r="H23" s="12" t="str">
        <f t="shared" si="3"/>
        <v/>
      </c>
      <c r="I23" s="18"/>
    </row>
    <row r="24" spans="1:9" ht="16.5" customHeight="1">
      <c r="A24" s="13"/>
      <c r="B24" s="14"/>
      <c r="C24" s="15"/>
      <c r="D24" s="15"/>
      <c r="E24" s="11"/>
      <c r="F24" s="11"/>
      <c r="G24" s="11" t="str">
        <f t="shared" si="2"/>
        <v/>
      </c>
      <c r="H24" s="12" t="str">
        <f t="shared" si="3"/>
        <v/>
      </c>
      <c r="I24" s="18"/>
    </row>
    <row r="25" spans="1:9" ht="16.5" customHeight="1">
      <c r="A25" s="13"/>
      <c r="B25" s="14"/>
      <c r="C25" s="15"/>
      <c r="D25" s="15"/>
      <c r="E25" s="11"/>
      <c r="F25" s="11"/>
      <c r="G25" s="11" t="str">
        <f t="shared" si="2"/>
        <v/>
      </c>
      <c r="H25" s="12" t="str">
        <f t="shared" si="3"/>
        <v/>
      </c>
      <c r="I25" s="18"/>
    </row>
    <row r="26" spans="1:9" ht="16.5" customHeight="1">
      <c r="A26" s="13"/>
      <c r="B26" s="14"/>
      <c r="C26" s="15"/>
      <c r="D26" s="15"/>
      <c r="E26" s="11"/>
      <c r="F26" s="11"/>
      <c r="G26" s="11" t="str">
        <f t="shared" si="2"/>
        <v/>
      </c>
      <c r="H26" s="12" t="str">
        <f t="shared" si="3"/>
        <v/>
      </c>
      <c r="I26" s="18"/>
    </row>
    <row r="27" spans="1:9" ht="16.5" customHeight="1">
      <c r="A27" s="946" t="s">
        <v>255</v>
      </c>
      <c r="B27" s="946"/>
      <c r="C27" s="15"/>
      <c r="D27" s="15"/>
      <c r="E27" s="11">
        <f>SUM(E7:E26)</f>
        <v>0</v>
      </c>
      <c r="F27" s="11">
        <f>SUM(F7:F26)</f>
        <v>0</v>
      </c>
      <c r="G27" s="11" t="str">
        <f t="shared" si="2"/>
        <v/>
      </c>
      <c r="H27" s="12" t="str">
        <f t="shared" si="3"/>
        <v/>
      </c>
      <c r="I27" s="18"/>
    </row>
    <row r="28" spans="1:9" s="3" customFormat="1" ht="14.25" customHeight="1">
      <c r="A28" s="3" t="str">
        <f>基本情况!C77</f>
        <v>产权持有单位填表人：田仕军</v>
      </c>
      <c r="F28" s="3" t="str">
        <f>基本情况!D77</f>
        <v>评估人员：邓泽华、余颖莉、李英婕</v>
      </c>
    </row>
    <row r="29" spans="1:9" s="3" customFormat="1" ht="14.25" customHeight="1">
      <c r="A29" s="3" t="str">
        <f>基本情况!C2</f>
        <v>填表日期：2022年4月26日</v>
      </c>
    </row>
  </sheetData>
  <mergeCells count="3">
    <mergeCell ref="A1:I1"/>
    <mergeCell ref="A2:I2"/>
    <mergeCell ref="A27:B27"/>
  </mergeCells>
  <phoneticPr fontId="24" type="noConversion"/>
  <hyperlinks>
    <hyperlink ref="I3" location="基本情况!A1" display="表5-1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F28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30.625" style="4" customWidth="1"/>
    <col min="3" max="5" width="22.625" style="4" customWidth="1"/>
    <col min="6" max="6" width="20.625" style="4" customWidth="1"/>
    <col min="7" max="16384" width="9" style="4"/>
  </cols>
  <sheetData>
    <row r="1" spans="1:6" ht="30" customHeight="1">
      <c r="A1" s="939" t="s">
        <v>2762</v>
      </c>
      <c r="B1" s="939"/>
      <c r="C1" s="939"/>
      <c r="D1" s="939"/>
      <c r="E1" s="939"/>
      <c r="F1" s="939"/>
    </row>
    <row r="2" spans="1:6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</row>
    <row r="3" spans="1:6" ht="14.25" customHeight="1">
      <c r="F3" s="70" t="s">
        <v>2763</v>
      </c>
    </row>
    <row r="4" spans="1:6" ht="14.25" customHeight="1">
      <c r="F4" s="17"/>
    </row>
    <row r="5" spans="1:6" ht="14.25" customHeight="1">
      <c r="A5" s="3" t="str">
        <f>基本情况!B2</f>
        <v>产权持有单位：瓮福（集团）有限责任公司</v>
      </c>
      <c r="F5" s="17" t="s">
        <v>247</v>
      </c>
    </row>
    <row r="6" spans="1:6" s="1" customFormat="1" ht="16.5" customHeight="1">
      <c r="A6" s="6" t="s">
        <v>248</v>
      </c>
      <c r="B6" s="6" t="s">
        <v>249</v>
      </c>
      <c r="C6" s="6" t="s">
        <v>250</v>
      </c>
      <c r="D6" s="6" t="s">
        <v>251</v>
      </c>
      <c r="E6" s="6" t="s">
        <v>252</v>
      </c>
      <c r="F6" s="6" t="s">
        <v>253</v>
      </c>
    </row>
    <row r="7" spans="1:6" ht="16.5" customHeight="1">
      <c r="A7" s="13" t="s">
        <v>156</v>
      </c>
      <c r="B7" s="71" t="s">
        <v>157</v>
      </c>
      <c r="C7" s="72">
        <f>'6.1长期借款'!I27</f>
        <v>0</v>
      </c>
      <c r="D7" s="72">
        <f>'6.1长期借款'!J27</f>
        <v>0</v>
      </c>
      <c r="E7" s="72" t="str">
        <f t="shared" ref="E7" si="0">IF(D7=C7,"",D7-C7)</f>
        <v/>
      </c>
      <c r="F7" s="67" t="str">
        <f t="shared" ref="F7" si="1">IF(OR(C7=0,D7=C7),"",ROUND(E7/ABS(C7),4))</f>
        <v/>
      </c>
    </row>
    <row r="8" spans="1:6" ht="16.5" customHeight="1">
      <c r="A8" s="13" t="s">
        <v>158</v>
      </c>
      <c r="B8" s="71" t="s">
        <v>159</v>
      </c>
      <c r="C8" s="72">
        <f>'6.2应付债券'!C27</f>
        <v>0</v>
      </c>
      <c r="D8" s="72">
        <f>'6.2应付债券'!D27</f>
        <v>0</v>
      </c>
      <c r="E8" s="72" t="str">
        <f t="shared" ref="E8:E16" si="2">IF(D8=C8,"",D8-C8)</f>
        <v/>
      </c>
      <c r="F8" s="67" t="str">
        <f t="shared" ref="F8:F16" si="3">IF(OR(C8=0,D8=C8),"",ROUND(E8/ABS(C8),4))</f>
        <v/>
      </c>
    </row>
    <row r="9" spans="1:6" ht="16.5" customHeight="1">
      <c r="A9" s="13" t="s">
        <v>160</v>
      </c>
      <c r="B9" s="71" t="s">
        <v>161</v>
      </c>
      <c r="C9" s="72">
        <f>'6.2.1优先股'!I23</f>
        <v>0</v>
      </c>
      <c r="D9" s="72">
        <f>'6.2.1优先股'!J23</f>
        <v>0</v>
      </c>
      <c r="E9" s="72" t="str">
        <f t="shared" si="2"/>
        <v/>
      </c>
      <c r="F9" s="67" t="str">
        <f t="shared" si="3"/>
        <v/>
      </c>
    </row>
    <row r="10" spans="1:6" ht="16.5" customHeight="1">
      <c r="A10" s="13" t="s">
        <v>162</v>
      </c>
      <c r="B10" s="71" t="s">
        <v>240</v>
      </c>
      <c r="C10" s="72">
        <f>'6.2.2永续债'!G27</f>
        <v>0</v>
      </c>
      <c r="D10" s="72">
        <f>'6.2.2永续债'!H27</f>
        <v>0</v>
      </c>
      <c r="E10" s="72" t="str">
        <f t="shared" si="2"/>
        <v/>
      </c>
      <c r="F10" s="67" t="str">
        <f t="shared" si="3"/>
        <v/>
      </c>
    </row>
    <row r="11" spans="1:6" ht="16.5" customHeight="1">
      <c r="A11" s="13" t="s">
        <v>164</v>
      </c>
      <c r="B11" s="71" t="s">
        <v>165</v>
      </c>
      <c r="C11" s="11">
        <f>'6.3长期应付款'!G23</f>
        <v>0</v>
      </c>
      <c r="D11" s="11">
        <f>'6.3长期应付款'!H23</f>
        <v>0</v>
      </c>
      <c r="E11" s="72" t="str">
        <f t="shared" si="2"/>
        <v/>
      </c>
      <c r="F11" s="67" t="str">
        <f t="shared" si="3"/>
        <v/>
      </c>
    </row>
    <row r="12" spans="1:6" ht="16.5" customHeight="1">
      <c r="A12" s="13" t="s">
        <v>166</v>
      </c>
      <c r="B12" s="71" t="s">
        <v>167</v>
      </c>
      <c r="C12" s="11">
        <f>'6.4预计负债'!E27</f>
        <v>0</v>
      </c>
      <c r="D12" s="11">
        <f>'6.4预计负债'!F27</f>
        <v>0</v>
      </c>
      <c r="E12" s="72" t="str">
        <f t="shared" si="2"/>
        <v/>
      </c>
      <c r="F12" s="67" t="str">
        <f t="shared" si="3"/>
        <v/>
      </c>
    </row>
    <row r="13" spans="1:6" ht="16.5" customHeight="1">
      <c r="A13" s="13" t="s">
        <v>168</v>
      </c>
      <c r="B13" s="71" t="s">
        <v>169</v>
      </c>
      <c r="C13" s="11">
        <f>'6.5递延收益'!E27</f>
        <v>0</v>
      </c>
      <c r="D13" s="11">
        <f>'6.5递延收益'!F27</f>
        <v>0</v>
      </c>
      <c r="E13" s="72" t="str">
        <f t="shared" si="2"/>
        <v/>
      </c>
      <c r="F13" s="67" t="str">
        <f t="shared" si="3"/>
        <v/>
      </c>
    </row>
    <row r="14" spans="1:6" ht="16.5" customHeight="1">
      <c r="A14" s="13" t="s">
        <v>170</v>
      </c>
      <c r="B14" s="71" t="s">
        <v>171</v>
      </c>
      <c r="C14" s="11">
        <f>'6.6递延所得税负债'!D27</f>
        <v>0</v>
      </c>
      <c r="D14" s="11">
        <f>'6.6递延所得税负债'!E27</f>
        <v>0</v>
      </c>
      <c r="E14" s="72" t="str">
        <f t="shared" si="2"/>
        <v/>
      </c>
      <c r="F14" s="67" t="str">
        <f t="shared" si="3"/>
        <v/>
      </c>
    </row>
    <row r="15" spans="1:6" ht="16.5" customHeight="1">
      <c r="A15" s="13" t="s">
        <v>172</v>
      </c>
      <c r="B15" s="71" t="s">
        <v>173</v>
      </c>
      <c r="C15" s="11">
        <f>'6.7其他非流动负债'!E27</f>
        <v>0</v>
      </c>
      <c r="D15" s="11">
        <f>'6.7其他非流动负债'!F27</f>
        <v>0</v>
      </c>
      <c r="E15" s="72" t="str">
        <f t="shared" si="2"/>
        <v/>
      </c>
      <c r="F15" s="67" t="str">
        <f t="shared" si="3"/>
        <v/>
      </c>
    </row>
    <row r="16" spans="1:6" ht="16.5" customHeight="1">
      <c r="A16" s="13"/>
      <c r="B16" s="73"/>
      <c r="C16" s="11"/>
      <c r="D16" s="11"/>
      <c r="E16" s="72" t="str">
        <f t="shared" si="2"/>
        <v/>
      </c>
      <c r="F16" s="67" t="str">
        <f t="shared" si="3"/>
        <v/>
      </c>
    </row>
    <row r="17" spans="1:6" ht="16.5" customHeight="1">
      <c r="A17" s="13"/>
      <c r="B17" s="73"/>
      <c r="C17" s="11"/>
      <c r="D17" s="11"/>
      <c r="E17" s="72" t="str">
        <f t="shared" ref="E17:E26" si="4">IF(D17=C17,"",D17-C17)</f>
        <v/>
      </c>
      <c r="F17" s="67" t="str">
        <f t="shared" ref="F17:F26" si="5">IF(OR(C17=0,D17=C17),"",ROUND(E17/ABS(C17),4))</f>
        <v/>
      </c>
    </row>
    <row r="18" spans="1:6" ht="16.5" customHeight="1">
      <c r="A18" s="13"/>
      <c r="B18" s="73"/>
      <c r="C18" s="11"/>
      <c r="D18" s="11"/>
      <c r="E18" s="72" t="str">
        <f t="shared" si="4"/>
        <v/>
      </c>
      <c r="F18" s="67" t="str">
        <f t="shared" si="5"/>
        <v/>
      </c>
    </row>
    <row r="19" spans="1:6" ht="16.5" customHeight="1">
      <c r="A19" s="13"/>
      <c r="B19" s="74"/>
      <c r="C19" s="11"/>
      <c r="D19" s="11"/>
      <c r="E19" s="72" t="str">
        <f t="shared" si="4"/>
        <v/>
      </c>
      <c r="F19" s="67" t="str">
        <f t="shared" si="5"/>
        <v/>
      </c>
    </row>
    <row r="20" spans="1:6" ht="16.5" customHeight="1">
      <c r="A20" s="13"/>
      <c r="B20" s="74"/>
      <c r="C20" s="11"/>
      <c r="D20" s="11"/>
      <c r="E20" s="72" t="str">
        <f t="shared" si="4"/>
        <v/>
      </c>
      <c r="F20" s="67" t="str">
        <f t="shared" si="5"/>
        <v/>
      </c>
    </row>
    <row r="21" spans="1:6" ht="16.5" customHeight="1">
      <c r="A21" s="13"/>
      <c r="B21" s="74"/>
      <c r="C21" s="11"/>
      <c r="D21" s="11"/>
      <c r="E21" s="72" t="str">
        <f t="shared" si="4"/>
        <v/>
      </c>
      <c r="F21" s="67" t="str">
        <f t="shared" si="5"/>
        <v/>
      </c>
    </row>
    <row r="22" spans="1:6" ht="16.5" customHeight="1">
      <c r="A22" s="13"/>
      <c r="B22" s="74"/>
      <c r="C22" s="11"/>
      <c r="D22" s="11"/>
      <c r="E22" s="72" t="str">
        <f t="shared" si="4"/>
        <v/>
      </c>
      <c r="F22" s="67" t="str">
        <f t="shared" si="5"/>
        <v/>
      </c>
    </row>
    <row r="23" spans="1:6" ht="16.5" customHeight="1">
      <c r="A23" s="13"/>
      <c r="B23" s="74"/>
      <c r="C23" s="11"/>
      <c r="D23" s="11"/>
      <c r="E23" s="72" t="str">
        <f t="shared" si="4"/>
        <v/>
      </c>
      <c r="F23" s="67" t="str">
        <f t="shared" si="5"/>
        <v/>
      </c>
    </row>
    <row r="24" spans="1:6" ht="16.5" customHeight="1">
      <c r="A24" s="13"/>
      <c r="B24" s="74"/>
      <c r="C24" s="11"/>
      <c r="D24" s="11"/>
      <c r="E24" s="72" t="str">
        <f t="shared" si="4"/>
        <v/>
      </c>
      <c r="F24" s="67" t="str">
        <f t="shared" si="5"/>
        <v/>
      </c>
    </row>
    <row r="25" spans="1:6" ht="16.5" customHeight="1">
      <c r="A25" s="13"/>
      <c r="B25" s="74"/>
      <c r="C25" s="11"/>
      <c r="D25" s="11"/>
      <c r="E25" s="72" t="str">
        <f t="shared" si="4"/>
        <v/>
      </c>
      <c r="F25" s="67" t="str">
        <f t="shared" si="5"/>
        <v/>
      </c>
    </row>
    <row r="26" spans="1:6" ht="16.5" customHeight="1">
      <c r="A26" s="944" t="s">
        <v>2764</v>
      </c>
      <c r="B26" s="944"/>
      <c r="C26" s="11">
        <f>SUM(C7:C25)</f>
        <v>0</v>
      </c>
      <c r="D26" s="11">
        <f>SUM(D7:D25)</f>
        <v>0</v>
      </c>
      <c r="E26" s="72" t="str">
        <f t="shared" si="4"/>
        <v/>
      </c>
      <c r="F26" s="67" t="str">
        <f t="shared" si="5"/>
        <v/>
      </c>
    </row>
    <row r="27" spans="1:6" s="3" customFormat="1" ht="14.25" customHeight="1">
      <c r="A27" s="3" t="str">
        <f>基本情况!C78</f>
        <v>产权持有单位填表人：田仕军</v>
      </c>
      <c r="D27" s="3" t="str">
        <f>基本情况!D78</f>
        <v>评估人员：邓泽华、余颖莉、李英婕</v>
      </c>
    </row>
    <row r="28" spans="1:6" s="3" customFormat="1" ht="14.25" customHeight="1">
      <c r="A28" s="3" t="str">
        <f>基本情况!C2</f>
        <v>填表日期：2022年4月26日</v>
      </c>
    </row>
  </sheetData>
  <mergeCells count="3">
    <mergeCell ref="A1:F1"/>
    <mergeCell ref="A2:F2"/>
    <mergeCell ref="A26:B26"/>
  </mergeCells>
  <phoneticPr fontId="24" type="noConversion"/>
  <hyperlinks>
    <hyperlink ref="F3" location="基本情况!A1" display="表6"/>
    <hyperlink ref="B7" location="'6.1长期借款'!A1" display="长期借款"/>
    <hyperlink ref="B8" location="'6.2应付债券'!A1" display="应付债券"/>
    <hyperlink ref="B11" location="'6.3长期应付款'!A1" display="长期应付款"/>
    <hyperlink ref="B12" location="'6.4预计负债'!A1" display="预计负债"/>
    <hyperlink ref="B13" location="'6.5递延收益'!A1" display="递延收益"/>
    <hyperlink ref="B14" location="'6.6递延所得税负债'!A1" display="递延所得税负债"/>
    <hyperlink ref="B15" location="'6.7其他非流动负债'!A1" display="其他非流动负债"/>
    <hyperlink ref="B9" location="'6.2.1优先股'!A1" display="其中：优先股"/>
    <hyperlink ref="B10" location="'6.2.2永续债'!A1" display="             永续债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theme="0"/>
  </sheetPr>
  <dimension ref="A1:M29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0.625" style="4" customWidth="1"/>
    <col min="3" max="3" width="9.125" style="4" customWidth="1"/>
    <col min="4" max="4" width="9.625" style="4" customWidth="1"/>
    <col min="5" max="5" width="7.625" style="4" customWidth="1"/>
    <col min="6" max="6" width="6.125" style="4" customWidth="1"/>
    <col min="7" max="7" width="8.625" style="4" customWidth="1"/>
    <col min="8" max="8" width="12.5" style="4" customWidth="1"/>
    <col min="9" max="10" width="10.25" style="4" customWidth="1"/>
    <col min="11" max="11" width="10.875" style="4" customWidth="1"/>
    <col min="12" max="12" width="8.875" style="4" customWidth="1"/>
    <col min="13" max="13" width="8.375" style="4" customWidth="1"/>
    <col min="14" max="16384" width="9" style="4"/>
  </cols>
  <sheetData>
    <row r="1" spans="1:13" ht="30" customHeight="1">
      <c r="A1" s="939" t="s">
        <v>2765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3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3" ht="14.25" customHeight="1">
      <c r="M3" s="16" t="s">
        <v>2766</v>
      </c>
    </row>
    <row r="4" spans="1:13" ht="14.25" customHeight="1">
      <c r="M4" s="17"/>
    </row>
    <row r="5" spans="1:13" ht="14.25" customHeight="1">
      <c r="A5" s="3" t="str">
        <f>基本情况!B2</f>
        <v>产权持有单位：瓮福（集团）有限责任公司</v>
      </c>
      <c r="M5" s="17" t="s">
        <v>247</v>
      </c>
    </row>
    <row r="6" spans="1:13" s="1" customFormat="1" ht="16.5" customHeight="1">
      <c r="A6" s="6" t="s">
        <v>219</v>
      </c>
      <c r="B6" s="6" t="s">
        <v>2767</v>
      </c>
      <c r="C6" s="6" t="s">
        <v>357</v>
      </c>
      <c r="D6" s="6" t="s">
        <v>480</v>
      </c>
      <c r="E6" s="66" t="s">
        <v>2768</v>
      </c>
      <c r="F6" s="63" t="s">
        <v>304</v>
      </c>
      <c r="G6" s="63" t="s">
        <v>2769</v>
      </c>
      <c r="H6" s="63" t="s">
        <v>2770</v>
      </c>
      <c r="I6" s="6" t="s">
        <v>250</v>
      </c>
      <c r="J6" s="63" t="s">
        <v>251</v>
      </c>
      <c r="K6" s="63" t="s">
        <v>2760</v>
      </c>
      <c r="L6" s="68" t="s">
        <v>2771</v>
      </c>
      <c r="M6" s="6" t="s">
        <v>258</v>
      </c>
    </row>
    <row r="7" spans="1:13" ht="16.5" customHeight="1">
      <c r="A7" s="13"/>
      <c r="B7" s="14"/>
      <c r="C7" s="65"/>
      <c r="D7" s="65"/>
      <c r="E7" s="67"/>
      <c r="F7" s="59"/>
      <c r="G7" s="59"/>
      <c r="H7" s="59"/>
      <c r="I7" s="11"/>
      <c r="J7" s="61"/>
      <c r="K7" s="61" t="str">
        <f t="shared" ref="K7" si="0">IF(J7=I7,"",J7-I7)</f>
        <v/>
      </c>
      <c r="L7" s="12" t="str">
        <f t="shared" ref="L7" si="1">IF(OR(I7=0,J7=I7),"",ROUND(K7/ABS(I7),4))</f>
        <v/>
      </c>
      <c r="M7" s="14"/>
    </row>
    <row r="8" spans="1:13" ht="16.5" customHeight="1">
      <c r="A8" s="13"/>
      <c r="B8" s="14"/>
      <c r="C8" s="65"/>
      <c r="D8" s="65"/>
      <c r="E8" s="67"/>
      <c r="F8" s="59"/>
      <c r="G8" s="59"/>
      <c r="H8" s="59"/>
      <c r="I8" s="11"/>
      <c r="J8" s="61"/>
      <c r="K8" s="61" t="str">
        <f t="shared" ref="K8:K27" si="2">IF(J8=I8,"",J8-I8)</f>
        <v/>
      </c>
      <c r="L8" s="12" t="str">
        <f t="shared" ref="L8:L27" si="3">IF(OR(I8=0,J8=I8),"",ROUND(K8/ABS(I8),4))</f>
        <v/>
      </c>
      <c r="M8" s="14"/>
    </row>
    <row r="9" spans="1:13" ht="16.5" customHeight="1">
      <c r="A9" s="13"/>
      <c r="B9" s="14"/>
      <c r="C9" s="65"/>
      <c r="D9" s="65"/>
      <c r="E9" s="67"/>
      <c r="F9" s="59"/>
      <c r="G9" s="59"/>
      <c r="H9" s="59"/>
      <c r="I9" s="11"/>
      <c r="J9" s="61"/>
      <c r="K9" s="61" t="str">
        <f t="shared" si="2"/>
        <v/>
      </c>
      <c r="L9" s="12" t="str">
        <f t="shared" si="3"/>
        <v/>
      </c>
      <c r="M9" s="18"/>
    </row>
    <row r="10" spans="1:13" ht="16.5" customHeight="1">
      <c r="A10" s="13"/>
      <c r="B10" s="14"/>
      <c r="C10" s="65"/>
      <c r="D10" s="65"/>
      <c r="E10" s="67"/>
      <c r="F10" s="59"/>
      <c r="G10" s="59"/>
      <c r="H10" s="59"/>
      <c r="I10" s="11"/>
      <c r="J10" s="61"/>
      <c r="K10" s="61" t="str">
        <f t="shared" si="2"/>
        <v/>
      </c>
      <c r="L10" s="12" t="str">
        <f t="shared" si="3"/>
        <v/>
      </c>
      <c r="M10" s="18"/>
    </row>
    <row r="11" spans="1:13" ht="16.5" customHeight="1">
      <c r="A11" s="13"/>
      <c r="B11" s="14"/>
      <c r="C11" s="65"/>
      <c r="D11" s="65"/>
      <c r="E11" s="67"/>
      <c r="F11" s="59"/>
      <c r="G11" s="59"/>
      <c r="H11" s="59"/>
      <c r="I11" s="11"/>
      <c r="J11" s="61"/>
      <c r="K11" s="61" t="str">
        <f t="shared" si="2"/>
        <v/>
      </c>
      <c r="L11" s="12" t="str">
        <f t="shared" si="3"/>
        <v/>
      </c>
      <c r="M11" s="18"/>
    </row>
    <row r="12" spans="1:13" ht="16.5" customHeight="1">
      <c r="A12" s="13"/>
      <c r="B12" s="14"/>
      <c r="C12" s="15"/>
      <c r="D12" s="61"/>
      <c r="E12" s="59"/>
      <c r="F12" s="59"/>
      <c r="G12" s="59"/>
      <c r="H12" s="59"/>
      <c r="I12" s="11"/>
      <c r="J12" s="61"/>
      <c r="K12" s="61" t="str">
        <f t="shared" si="2"/>
        <v/>
      </c>
      <c r="L12" s="12" t="str">
        <f t="shared" si="3"/>
        <v/>
      </c>
      <c r="M12" s="18"/>
    </row>
    <row r="13" spans="1:13" ht="16.5" customHeight="1">
      <c r="A13" s="13"/>
      <c r="B13" s="14"/>
      <c r="C13" s="15"/>
      <c r="D13" s="61"/>
      <c r="E13" s="59"/>
      <c r="F13" s="59"/>
      <c r="G13" s="59"/>
      <c r="H13" s="59"/>
      <c r="I13" s="11"/>
      <c r="J13" s="61"/>
      <c r="K13" s="61" t="str">
        <f t="shared" si="2"/>
        <v/>
      </c>
      <c r="L13" s="12" t="str">
        <f t="shared" si="3"/>
        <v/>
      </c>
      <c r="M13" s="18"/>
    </row>
    <row r="14" spans="1:13" ht="16.5" customHeight="1">
      <c r="A14" s="13"/>
      <c r="B14" s="14"/>
      <c r="C14" s="15"/>
      <c r="D14" s="61"/>
      <c r="E14" s="59"/>
      <c r="F14" s="59"/>
      <c r="G14" s="59"/>
      <c r="H14" s="59"/>
      <c r="I14" s="11"/>
      <c r="J14" s="61"/>
      <c r="K14" s="61" t="str">
        <f t="shared" si="2"/>
        <v/>
      </c>
      <c r="L14" s="12" t="str">
        <f t="shared" si="3"/>
        <v/>
      </c>
      <c r="M14" s="18"/>
    </row>
    <row r="15" spans="1:13" ht="16.5" customHeight="1">
      <c r="A15" s="13"/>
      <c r="B15" s="14"/>
      <c r="C15" s="15"/>
      <c r="D15" s="61"/>
      <c r="E15" s="59"/>
      <c r="F15" s="59"/>
      <c r="G15" s="59"/>
      <c r="H15" s="59"/>
      <c r="I15" s="11"/>
      <c r="J15" s="61"/>
      <c r="K15" s="61" t="str">
        <f t="shared" si="2"/>
        <v/>
      </c>
      <c r="L15" s="12" t="str">
        <f t="shared" si="3"/>
        <v/>
      </c>
      <c r="M15" s="18"/>
    </row>
    <row r="16" spans="1:13" ht="16.5" customHeight="1">
      <c r="A16" s="13"/>
      <c r="B16" s="14"/>
      <c r="C16" s="15"/>
      <c r="D16" s="61"/>
      <c r="E16" s="59"/>
      <c r="F16" s="59"/>
      <c r="G16" s="59"/>
      <c r="H16" s="59"/>
      <c r="I16" s="11"/>
      <c r="J16" s="61"/>
      <c r="K16" s="61" t="str">
        <f t="shared" si="2"/>
        <v/>
      </c>
      <c r="L16" s="12" t="str">
        <f t="shared" si="3"/>
        <v/>
      </c>
      <c r="M16" s="18"/>
    </row>
    <row r="17" spans="1:13" ht="16.5" customHeight="1">
      <c r="A17" s="13"/>
      <c r="B17" s="14"/>
      <c r="C17" s="15"/>
      <c r="D17" s="61"/>
      <c r="E17" s="59"/>
      <c r="F17" s="59"/>
      <c r="G17" s="59"/>
      <c r="H17" s="59"/>
      <c r="I17" s="11"/>
      <c r="J17" s="61"/>
      <c r="K17" s="61" t="str">
        <f t="shared" si="2"/>
        <v/>
      </c>
      <c r="L17" s="12" t="str">
        <f t="shared" si="3"/>
        <v/>
      </c>
      <c r="M17" s="18"/>
    </row>
    <row r="18" spans="1:13" ht="16.5" customHeight="1">
      <c r="A18" s="13"/>
      <c r="B18" s="14"/>
      <c r="C18" s="15"/>
      <c r="D18" s="61"/>
      <c r="E18" s="59"/>
      <c r="F18" s="59"/>
      <c r="G18" s="59"/>
      <c r="H18" s="59"/>
      <c r="I18" s="11"/>
      <c r="J18" s="61"/>
      <c r="K18" s="61" t="str">
        <f t="shared" si="2"/>
        <v/>
      </c>
      <c r="L18" s="12" t="str">
        <f t="shared" si="3"/>
        <v/>
      </c>
      <c r="M18" s="18"/>
    </row>
    <row r="19" spans="1:13" ht="16.5" customHeight="1">
      <c r="A19" s="13"/>
      <c r="B19" s="14"/>
      <c r="C19" s="15"/>
      <c r="D19" s="61"/>
      <c r="E19" s="59"/>
      <c r="F19" s="59"/>
      <c r="G19" s="59"/>
      <c r="H19" s="59"/>
      <c r="I19" s="11"/>
      <c r="J19" s="61"/>
      <c r="K19" s="61" t="str">
        <f t="shared" si="2"/>
        <v/>
      </c>
      <c r="L19" s="12" t="str">
        <f t="shared" si="3"/>
        <v/>
      </c>
      <c r="M19" s="18"/>
    </row>
    <row r="20" spans="1:13" ht="16.5" customHeight="1">
      <c r="A20" s="13"/>
      <c r="B20" s="14"/>
      <c r="C20" s="15"/>
      <c r="D20" s="61"/>
      <c r="E20" s="59"/>
      <c r="F20" s="59"/>
      <c r="G20" s="59"/>
      <c r="H20" s="59"/>
      <c r="I20" s="11"/>
      <c r="J20" s="61"/>
      <c r="K20" s="61" t="str">
        <f t="shared" si="2"/>
        <v/>
      </c>
      <c r="L20" s="12" t="str">
        <f t="shared" si="3"/>
        <v/>
      </c>
      <c r="M20" s="18"/>
    </row>
    <row r="21" spans="1:13" ht="16.5" customHeight="1">
      <c r="A21" s="13"/>
      <c r="B21" s="14"/>
      <c r="C21" s="15"/>
      <c r="D21" s="61"/>
      <c r="E21" s="59"/>
      <c r="F21" s="59"/>
      <c r="G21" s="59"/>
      <c r="H21" s="59"/>
      <c r="I21" s="11"/>
      <c r="J21" s="61"/>
      <c r="K21" s="61" t="str">
        <f t="shared" si="2"/>
        <v/>
      </c>
      <c r="L21" s="12" t="str">
        <f t="shared" si="3"/>
        <v/>
      </c>
      <c r="M21" s="18"/>
    </row>
    <row r="22" spans="1:13" ht="16.5" customHeight="1">
      <c r="A22" s="13"/>
      <c r="B22" s="14"/>
      <c r="C22" s="15"/>
      <c r="D22" s="61"/>
      <c r="E22" s="59"/>
      <c r="F22" s="59"/>
      <c r="G22" s="59"/>
      <c r="H22" s="59"/>
      <c r="I22" s="11"/>
      <c r="J22" s="61"/>
      <c r="K22" s="61" t="str">
        <f t="shared" si="2"/>
        <v/>
      </c>
      <c r="L22" s="12" t="str">
        <f t="shared" si="3"/>
        <v/>
      </c>
      <c r="M22" s="18"/>
    </row>
    <row r="23" spans="1:13" ht="16.5" customHeight="1">
      <c r="A23" s="13"/>
      <c r="B23" s="14"/>
      <c r="C23" s="15"/>
      <c r="D23" s="61"/>
      <c r="E23" s="59"/>
      <c r="F23" s="59"/>
      <c r="G23" s="59"/>
      <c r="H23" s="59"/>
      <c r="I23" s="11"/>
      <c r="J23" s="61"/>
      <c r="K23" s="61" t="str">
        <f t="shared" si="2"/>
        <v/>
      </c>
      <c r="L23" s="12" t="str">
        <f t="shared" si="3"/>
        <v/>
      </c>
      <c r="M23" s="18"/>
    </row>
    <row r="24" spans="1:13" ht="16.5" customHeight="1">
      <c r="A24" s="13"/>
      <c r="B24" s="14"/>
      <c r="C24" s="15"/>
      <c r="D24" s="61"/>
      <c r="E24" s="59"/>
      <c r="F24" s="59"/>
      <c r="G24" s="59"/>
      <c r="H24" s="59"/>
      <c r="I24" s="11"/>
      <c r="J24" s="61"/>
      <c r="K24" s="61" t="str">
        <f t="shared" si="2"/>
        <v/>
      </c>
      <c r="L24" s="12" t="str">
        <f t="shared" si="3"/>
        <v/>
      </c>
      <c r="M24" s="18"/>
    </row>
    <row r="25" spans="1:13" ht="16.5" customHeight="1">
      <c r="A25" s="13"/>
      <c r="B25" s="14"/>
      <c r="C25" s="15"/>
      <c r="D25" s="61"/>
      <c r="E25" s="59"/>
      <c r="F25" s="59"/>
      <c r="G25" s="59"/>
      <c r="H25" s="59"/>
      <c r="I25" s="11"/>
      <c r="J25" s="61"/>
      <c r="K25" s="61" t="str">
        <f t="shared" si="2"/>
        <v/>
      </c>
      <c r="L25" s="12" t="str">
        <f t="shared" si="3"/>
        <v/>
      </c>
      <c r="M25" s="18"/>
    </row>
    <row r="26" spans="1:13" ht="16.5" customHeight="1">
      <c r="A26" s="13"/>
      <c r="B26" s="14"/>
      <c r="C26" s="15"/>
      <c r="D26" s="61"/>
      <c r="E26" s="59"/>
      <c r="F26" s="59"/>
      <c r="G26" s="59"/>
      <c r="H26" s="59"/>
      <c r="I26" s="11"/>
      <c r="J26" s="61"/>
      <c r="K26" s="61" t="str">
        <f t="shared" si="2"/>
        <v/>
      </c>
      <c r="L26" s="12" t="str">
        <f t="shared" si="3"/>
        <v/>
      </c>
      <c r="M26" s="18"/>
    </row>
    <row r="27" spans="1:13" ht="16.5" customHeight="1">
      <c r="A27" s="946" t="s">
        <v>255</v>
      </c>
      <c r="B27" s="946"/>
      <c r="C27" s="6"/>
      <c r="D27" s="6"/>
      <c r="E27" s="6"/>
      <c r="F27" s="6"/>
      <c r="G27" s="6"/>
      <c r="H27" s="6"/>
      <c r="I27" s="11">
        <f>SUM(I7:I26)</f>
        <v>0</v>
      </c>
      <c r="J27" s="11">
        <f t="shared" ref="J27" si="4">SUM(J7:J26)</f>
        <v>0</v>
      </c>
      <c r="K27" s="61" t="str">
        <f t="shared" si="2"/>
        <v/>
      </c>
      <c r="L27" s="12" t="str">
        <f t="shared" si="3"/>
        <v/>
      </c>
      <c r="M27" s="18"/>
    </row>
    <row r="28" spans="1:13" s="3" customFormat="1" ht="14.25" customHeight="1">
      <c r="A28" s="3" t="str">
        <f>基本情况!C79</f>
        <v>产权持有单位填表人：田仕军</v>
      </c>
      <c r="I28" s="69"/>
      <c r="L28" s="3" t="str">
        <f>基本情况!D79</f>
        <v>评估人员：邓泽华、余颖莉、李英婕</v>
      </c>
    </row>
    <row r="29" spans="1:13" s="3" customFormat="1" ht="14.25" customHeight="1">
      <c r="A29" s="3" t="str">
        <f>基本情况!C2</f>
        <v>填表日期：2022年4月26日</v>
      </c>
      <c r="I29" s="69"/>
    </row>
  </sheetData>
  <mergeCells count="3">
    <mergeCell ref="A1:M1"/>
    <mergeCell ref="A2:M2"/>
    <mergeCell ref="A27:B27"/>
  </mergeCells>
  <phoneticPr fontId="24" type="noConversion"/>
  <hyperlinks>
    <hyperlink ref="M3" location="基本情况!A1" display="表6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G29"/>
  <sheetViews>
    <sheetView view="pageBreakPreview" zoomScaleNormal="100" zoomScaleSheetLayoutView="100" workbookViewId="0">
      <pane xSplit="1" ySplit="6" topLeftCell="B22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7" style="1" customWidth="1"/>
    <col min="2" max="2" width="21.875" style="4" customWidth="1"/>
    <col min="3" max="4" width="16.625" style="4" customWidth="1"/>
    <col min="5" max="5" width="17.875" style="4" customWidth="1"/>
    <col min="6" max="6" width="16.625" style="4" customWidth="1"/>
    <col min="7" max="7" width="13.5" style="4" customWidth="1"/>
    <col min="8" max="16384" width="9" style="4"/>
  </cols>
  <sheetData>
    <row r="1" spans="1:7" ht="30" customHeight="1">
      <c r="A1" s="939" t="s">
        <v>2772</v>
      </c>
      <c r="B1" s="939"/>
      <c r="C1" s="939"/>
      <c r="D1" s="939"/>
      <c r="E1" s="939"/>
      <c r="F1" s="939"/>
      <c r="G1" s="939"/>
    </row>
    <row r="2" spans="1:7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</row>
    <row r="3" spans="1:7" ht="14.25" customHeight="1">
      <c r="G3" s="16" t="s">
        <v>2773</v>
      </c>
    </row>
    <row r="4" spans="1:7" ht="14.25" customHeight="1">
      <c r="G4" s="17"/>
    </row>
    <row r="5" spans="1:7" ht="14.25" customHeight="1">
      <c r="A5" s="3" t="str">
        <f>基本情况!B2</f>
        <v>产权持有单位：瓮福（集团）有限责任公司</v>
      </c>
      <c r="G5" s="17" t="s">
        <v>247</v>
      </c>
    </row>
    <row r="6" spans="1:7" s="1" customFormat="1" ht="16.5" customHeight="1">
      <c r="A6" s="6" t="s">
        <v>219</v>
      </c>
      <c r="B6" s="6" t="s">
        <v>249</v>
      </c>
      <c r="C6" s="6" t="s">
        <v>250</v>
      </c>
      <c r="D6" s="6" t="s">
        <v>251</v>
      </c>
      <c r="E6" s="6" t="s">
        <v>2760</v>
      </c>
      <c r="F6" s="6" t="s">
        <v>2771</v>
      </c>
      <c r="G6" s="6" t="s">
        <v>258</v>
      </c>
    </row>
    <row r="7" spans="1:7" ht="14.25" customHeight="1">
      <c r="A7" s="938" t="s">
        <v>160</v>
      </c>
      <c r="B7" s="14" t="s">
        <v>2774</v>
      </c>
      <c r="C7" s="8">
        <f>'6.2.1优先股'!I23</f>
        <v>0</v>
      </c>
      <c r="D7" s="8">
        <f>'6.2.1优先股'!J23</f>
        <v>0</v>
      </c>
      <c r="E7" s="8" t="str">
        <f t="shared" ref="E7" si="0">IF(D7=C7,"",D7-C7)</f>
        <v/>
      </c>
      <c r="F7" s="60" t="str">
        <f t="shared" ref="F7" si="1">IF(OR(C7=0,D7=C7),"",ROUND(E7/ABS(C7),4))</f>
        <v/>
      </c>
      <c r="G7" s="14"/>
    </row>
    <row r="8" spans="1:7" ht="16.5" customHeight="1">
      <c r="A8" s="938" t="s">
        <v>162</v>
      </c>
      <c r="B8" s="14" t="s">
        <v>2775</v>
      </c>
      <c r="C8" s="11">
        <f>'6.2.2永续债'!G27</f>
        <v>0</v>
      </c>
      <c r="D8" s="11">
        <f>'6.2.2永续债'!H27</f>
        <v>0</v>
      </c>
      <c r="E8" s="8" t="str">
        <f t="shared" ref="E8:E27" si="2">IF(D8=C8,"",D8-C8)</f>
        <v/>
      </c>
      <c r="F8" s="60" t="str">
        <f t="shared" ref="F8:F27" si="3">IF(OR(C8=0,D8=C8),"",ROUND(E8/ABS(C8),4))</f>
        <v/>
      </c>
      <c r="G8" s="61"/>
    </row>
    <row r="9" spans="1:7" ht="16.5" customHeight="1">
      <c r="A9" s="938" t="s">
        <v>2776</v>
      </c>
      <c r="B9" s="14" t="s">
        <v>2777</v>
      </c>
      <c r="C9" s="11">
        <f>'6.2.3其他应付债券 '!G27</f>
        <v>0</v>
      </c>
      <c r="D9" s="11">
        <f>'6.2.3其他应付债券 '!H27</f>
        <v>0</v>
      </c>
      <c r="E9" s="8" t="str">
        <f t="shared" si="2"/>
        <v/>
      </c>
      <c r="F9" s="60" t="str">
        <f t="shared" si="3"/>
        <v/>
      </c>
      <c r="G9" s="61"/>
    </row>
    <row r="10" spans="1:7" ht="16.5" customHeight="1">
      <c r="A10" s="13"/>
      <c r="B10" s="14"/>
      <c r="C10" s="11"/>
      <c r="D10" s="11"/>
      <c r="E10" s="8" t="str">
        <f t="shared" si="2"/>
        <v/>
      </c>
      <c r="F10" s="60" t="str">
        <f t="shared" si="3"/>
        <v/>
      </c>
      <c r="G10" s="61"/>
    </row>
    <row r="11" spans="1:7" ht="16.5" customHeight="1">
      <c r="A11" s="13"/>
      <c r="B11" s="14"/>
      <c r="C11" s="11"/>
      <c r="D11" s="11"/>
      <c r="E11" s="8" t="str">
        <f t="shared" si="2"/>
        <v/>
      </c>
      <c r="F11" s="60" t="str">
        <f t="shared" si="3"/>
        <v/>
      </c>
      <c r="G11" s="61"/>
    </row>
    <row r="12" spans="1:7" ht="16.5" customHeight="1">
      <c r="A12" s="13"/>
      <c r="B12" s="14"/>
      <c r="C12" s="11"/>
      <c r="D12" s="11"/>
      <c r="E12" s="8" t="str">
        <f t="shared" si="2"/>
        <v/>
      </c>
      <c r="F12" s="60" t="str">
        <f t="shared" si="3"/>
        <v/>
      </c>
      <c r="G12" s="61"/>
    </row>
    <row r="13" spans="1:7" ht="16.5" customHeight="1">
      <c r="A13" s="13"/>
      <c r="B13" s="14"/>
      <c r="C13" s="11"/>
      <c r="D13" s="11"/>
      <c r="E13" s="8" t="str">
        <f t="shared" si="2"/>
        <v/>
      </c>
      <c r="F13" s="60" t="str">
        <f t="shared" si="3"/>
        <v/>
      </c>
      <c r="G13" s="61"/>
    </row>
    <row r="14" spans="1:7" ht="16.5" customHeight="1">
      <c r="A14" s="13"/>
      <c r="B14" s="14"/>
      <c r="C14" s="11"/>
      <c r="D14" s="11"/>
      <c r="E14" s="8" t="str">
        <f t="shared" si="2"/>
        <v/>
      </c>
      <c r="F14" s="60" t="str">
        <f t="shared" si="3"/>
        <v/>
      </c>
      <c r="G14" s="61"/>
    </row>
    <row r="15" spans="1:7" ht="16.5" customHeight="1">
      <c r="A15" s="13"/>
      <c r="B15" s="14"/>
      <c r="C15" s="11"/>
      <c r="D15" s="11"/>
      <c r="E15" s="8" t="str">
        <f t="shared" si="2"/>
        <v/>
      </c>
      <c r="F15" s="60" t="str">
        <f t="shared" si="3"/>
        <v/>
      </c>
      <c r="G15" s="61"/>
    </row>
    <row r="16" spans="1:7" ht="16.5" customHeight="1">
      <c r="A16" s="13"/>
      <c r="B16" s="14"/>
      <c r="C16" s="11"/>
      <c r="D16" s="11"/>
      <c r="E16" s="8" t="str">
        <f t="shared" si="2"/>
        <v/>
      </c>
      <c r="F16" s="60" t="str">
        <f t="shared" si="3"/>
        <v/>
      </c>
      <c r="G16" s="61"/>
    </row>
    <row r="17" spans="1:7" ht="16.5" customHeight="1">
      <c r="A17" s="13"/>
      <c r="B17" s="14"/>
      <c r="C17" s="11"/>
      <c r="D17" s="11"/>
      <c r="E17" s="8" t="str">
        <f t="shared" si="2"/>
        <v/>
      </c>
      <c r="F17" s="60" t="str">
        <f t="shared" si="3"/>
        <v/>
      </c>
      <c r="G17" s="61"/>
    </row>
    <row r="18" spans="1:7" ht="16.5" customHeight="1">
      <c r="A18" s="13"/>
      <c r="B18" s="14"/>
      <c r="C18" s="11"/>
      <c r="D18" s="11"/>
      <c r="E18" s="8" t="str">
        <f t="shared" si="2"/>
        <v/>
      </c>
      <c r="F18" s="60" t="str">
        <f t="shared" si="3"/>
        <v/>
      </c>
      <c r="G18" s="61"/>
    </row>
    <row r="19" spans="1:7" ht="16.5" customHeight="1">
      <c r="A19" s="13"/>
      <c r="B19" s="14"/>
      <c r="C19" s="11"/>
      <c r="D19" s="11"/>
      <c r="E19" s="8" t="str">
        <f t="shared" si="2"/>
        <v/>
      </c>
      <c r="F19" s="60" t="str">
        <f t="shared" si="3"/>
        <v/>
      </c>
      <c r="G19" s="61"/>
    </row>
    <row r="20" spans="1:7" ht="16.5" customHeight="1">
      <c r="A20" s="13"/>
      <c r="B20" s="14"/>
      <c r="C20" s="11"/>
      <c r="D20" s="11"/>
      <c r="E20" s="8" t="str">
        <f t="shared" si="2"/>
        <v/>
      </c>
      <c r="F20" s="60" t="str">
        <f t="shared" si="3"/>
        <v/>
      </c>
      <c r="G20" s="61"/>
    </row>
    <row r="21" spans="1:7" ht="16.5" customHeight="1">
      <c r="A21" s="13"/>
      <c r="B21" s="14"/>
      <c r="C21" s="11"/>
      <c r="D21" s="11"/>
      <c r="E21" s="8" t="str">
        <f t="shared" si="2"/>
        <v/>
      </c>
      <c r="F21" s="60" t="str">
        <f t="shared" si="3"/>
        <v/>
      </c>
      <c r="G21" s="61"/>
    </row>
    <row r="22" spans="1:7" ht="16.5" customHeight="1">
      <c r="A22" s="13"/>
      <c r="B22" s="14"/>
      <c r="C22" s="11"/>
      <c r="D22" s="11"/>
      <c r="E22" s="8" t="str">
        <f t="shared" si="2"/>
        <v/>
      </c>
      <c r="F22" s="60" t="str">
        <f t="shared" si="3"/>
        <v/>
      </c>
      <c r="G22" s="61"/>
    </row>
    <row r="23" spans="1:7" ht="16.5" customHeight="1">
      <c r="A23" s="13"/>
      <c r="B23" s="14"/>
      <c r="C23" s="11"/>
      <c r="D23" s="11"/>
      <c r="E23" s="8" t="str">
        <f t="shared" si="2"/>
        <v/>
      </c>
      <c r="F23" s="60" t="str">
        <f t="shared" si="3"/>
        <v/>
      </c>
      <c r="G23" s="61"/>
    </row>
    <row r="24" spans="1:7" ht="16.5" customHeight="1">
      <c r="A24" s="13"/>
      <c r="B24" s="14"/>
      <c r="C24" s="11"/>
      <c r="D24" s="11"/>
      <c r="E24" s="8" t="str">
        <f t="shared" si="2"/>
        <v/>
      </c>
      <c r="F24" s="60" t="str">
        <f t="shared" si="3"/>
        <v/>
      </c>
      <c r="G24" s="61"/>
    </row>
    <row r="25" spans="1:7" ht="16.5" customHeight="1">
      <c r="A25" s="13"/>
      <c r="B25" s="14"/>
      <c r="C25" s="11"/>
      <c r="D25" s="11"/>
      <c r="E25" s="8" t="str">
        <f t="shared" si="2"/>
        <v/>
      </c>
      <c r="F25" s="60" t="str">
        <f t="shared" si="3"/>
        <v/>
      </c>
      <c r="G25" s="61"/>
    </row>
    <row r="26" spans="1:7" ht="16.5" customHeight="1">
      <c r="A26" s="13"/>
      <c r="B26" s="14"/>
      <c r="C26" s="11"/>
      <c r="D26" s="11"/>
      <c r="E26" s="8" t="str">
        <f t="shared" si="2"/>
        <v/>
      </c>
      <c r="F26" s="60" t="str">
        <f t="shared" si="3"/>
        <v/>
      </c>
      <c r="G26" s="61"/>
    </row>
    <row r="27" spans="1:7" ht="16.5" customHeight="1">
      <c r="A27" s="946" t="s">
        <v>255</v>
      </c>
      <c r="B27" s="946"/>
      <c r="C27" s="11">
        <f>SUM(C7:C26)</f>
        <v>0</v>
      </c>
      <c r="D27" s="11">
        <f>SUM(D7:D26)</f>
        <v>0</v>
      </c>
      <c r="E27" s="8" t="str">
        <f t="shared" si="2"/>
        <v/>
      </c>
      <c r="F27" s="60" t="str">
        <f t="shared" si="3"/>
        <v/>
      </c>
      <c r="G27" s="61"/>
    </row>
    <row r="28" spans="1:7" s="3" customFormat="1" ht="14.25" customHeight="1">
      <c r="A28" s="3" t="str">
        <f>基本情况!C80</f>
        <v>产权持有单位填表人：田仕军</v>
      </c>
      <c r="D28" s="3" t="str">
        <f>基本情况!D80</f>
        <v>评估人员：邓泽华、余颖莉、李英婕</v>
      </c>
    </row>
    <row r="29" spans="1:7" s="3" customFormat="1" ht="14.25" customHeight="1">
      <c r="A29" s="3" t="str">
        <f>基本情况!C2</f>
        <v>填表日期：2022年4月26日</v>
      </c>
    </row>
  </sheetData>
  <mergeCells count="3">
    <mergeCell ref="A1:G1"/>
    <mergeCell ref="A2:G2"/>
    <mergeCell ref="A27:B27"/>
  </mergeCells>
  <phoneticPr fontId="24" type="noConversion"/>
  <hyperlinks>
    <hyperlink ref="G3" location="基本情况!A1" display="表6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theme="0"/>
  </sheetPr>
  <dimension ref="A1:M25"/>
  <sheetViews>
    <sheetView view="pageBreakPreview" zoomScaleNormal="100" zoomScaleSheetLayoutView="100" workbookViewId="0">
      <pane xSplit="1" ySplit="6" topLeftCell="B16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2.625" style="4" customWidth="1"/>
    <col min="3" max="3" width="9.875" style="4" customWidth="1"/>
    <col min="4" max="4" width="8.5" style="4" customWidth="1"/>
    <col min="5" max="5" width="10.25" style="4" customWidth="1"/>
    <col min="6" max="7" width="10.875" style="4" customWidth="1"/>
    <col min="8" max="8" width="8.75" style="4" customWidth="1"/>
    <col min="9" max="9" width="10.125" style="4" customWidth="1"/>
    <col min="10" max="10" width="10.875" style="4" customWidth="1"/>
    <col min="11" max="11" width="12.75" style="4" customWidth="1"/>
    <col min="12" max="12" width="11" style="4" customWidth="1"/>
    <col min="13" max="13" width="7.375" style="4" customWidth="1"/>
    <col min="14" max="16384" width="9" style="4"/>
  </cols>
  <sheetData>
    <row r="1" spans="1:13" ht="30" customHeight="1">
      <c r="A1" s="939" t="s">
        <v>2778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3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3" ht="14.25" customHeight="1">
      <c r="M3" s="16" t="s">
        <v>2779</v>
      </c>
    </row>
    <row r="4" spans="1:13" ht="14.25" customHeight="1">
      <c r="M4" s="17"/>
    </row>
    <row r="5" spans="1:13" ht="14.25" customHeight="1">
      <c r="A5" s="3" t="str">
        <f>基本情况!B2</f>
        <v>产权持有单位：瓮福（集团）有限责任公司</v>
      </c>
      <c r="M5" s="17" t="s">
        <v>247</v>
      </c>
    </row>
    <row r="6" spans="1:13" s="1" customFormat="1" ht="27.75" customHeight="1">
      <c r="A6" s="6" t="s">
        <v>219</v>
      </c>
      <c r="B6" s="6" t="s">
        <v>2780</v>
      </c>
      <c r="C6" s="6" t="s">
        <v>323</v>
      </c>
      <c r="D6" s="6" t="s">
        <v>2781</v>
      </c>
      <c r="E6" s="6" t="s">
        <v>2782</v>
      </c>
      <c r="F6" s="6" t="s">
        <v>2783</v>
      </c>
      <c r="G6" s="63" t="s">
        <v>2784</v>
      </c>
      <c r="H6" s="62" t="s">
        <v>2785</v>
      </c>
      <c r="I6" s="6" t="s">
        <v>250</v>
      </c>
      <c r="J6" s="6" t="s">
        <v>251</v>
      </c>
      <c r="K6" s="6" t="s">
        <v>252</v>
      </c>
      <c r="L6" s="6" t="s">
        <v>2771</v>
      </c>
      <c r="M6" s="6" t="s">
        <v>258</v>
      </c>
    </row>
    <row r="7" spans="1:13" ht="16.5" customHeight="1">
      <c r="A7" s="13" t="s">
        <v>275</v>
      </c>
      <c r="B7" s="64"/>
      <c r="C7" s="65"/>
      <c r="D7" s="15"/>
      <c r="E7" s="65"/>
      <c r="F7" s="65"/>
      <c r="G7" s="65"/>
      <c r="H7" s="15"/>
      <c r="I7" s="11"/>
      <c r="J7" s="11"/>
      <c r="K7" s="11" t="str">
        <f t="shared" ref="K7" si="0">IF(J7=I7,"",J7-I7)</f>
        <v/>
      </c>
      <c r="L7" s="12" t="str">
        <f t="shared" ref="L7" si="1">IF(OR(I7=0,J7=I7),"",ROUND(K7/ABS(I7),4))</f>
        <v/>
      </c>
      <c r="M7" s="14"/>
    </row>
    <row r="8" spans="1:13" ht="16.5" customHeight="1">
      <c r="A8" s="13"/>
      <c r="B8" s="14"/>
      <c r="C8" s="15"/>
      <c r="D8" s="15"/>
      <c r="E8" s="15"/>
      <c r="F8" s="15"/>
      <c r="G8" s="15"/>
      <c r="H8" s="15"/>
      <c r="I8" s="11"/>
      <c r="J8" s="11"/>
      <c r="K8" s="11" t="str">
        <f t="shared" ref="K8:K23" si="2">IF(J8=I8,"",J8-I8)</f>
        <v/>
      </c>
      <c r="L8" s="12" t="str">
        <f t="shared" ref="L8:L23" si="3">IF(OR(I8=0,J8=I8),"",ROUND(K8/ABS(I8),4))</f>
        <v/>
      </c>
      <c r="M8" s="18"/>
    </row>
    <row r="9" spans="1:13" ht="16.5" customHeight="1">
      <c r="A9" s="13"/>
      <c r="B9" s="14"/>
      <c r="C9" s="15"/>
      <c r="D9" s="15"/>
      <c r="E9" s="15"/>
      <c r="F9" s="15"/>
      <c r="G9" s="15"/>
      <c r="H9" s="15"/>
      <c r="I9" s="11"/>
      <c r="J9" s="11"/>
      <c r="K9" s="11" t="str">
        <f t="shared" si="2"/>
        <v/>
      </c>
      <c r="L9" s="12" t="str">
        <f t="shared" si="3"/>
        <v/>
      </c>
      <c r="M9" s="18"/>
    </row>
    <row r="10" spans="1:13" ht="16.5" customHeight="1">
      <c r="A10" s="13"/>
      <c r="B10" s="14"/>
      <c r="C10" s="15"/>
      <c r="D10" s="15"/>
      <c r="E10" s="15"/>
      <c r="F10" s="15"/>
      <c r="G10" s="15"/>
      <c r="H10" s="15"/>
      <c r="I10" s="11"/>
      <c r="J10" s="11"/>
      <c r="K10" s="11" t="str">
        <f t="shared" si="2"/>
        <v/>
      </c>
      <c r="L10" s="12" t="str">
        <f t="shared" si="3"/>
        <v/>
      </c>
      <c r="M10" s="18"/>
    </row>
    <row r="11" spans="1:13" ht="16.5" customHeight="1">
      <c r="A11" s="13"/>
      <c r="B11" s="14"/>
      <c r="C11" s="15"/>
      <c r="D11" s="15"/>
      <c r="E11" s="15"/>
      <c r="F11" s="15"/>
      <c r="G11" s="15"/>
      <c r="H11" s="15"/>
      <c r="I11" s="11"/>
      <c r="J11" s="11"/>
      <c r="K11" s="11" t="str">
        <f t="shared" si="2"/>
        <v/>
      </c>
      <c r="L11" s="12" t="str">
        <f t="shared" si="3"/>
        <v/>
      </c>
      <c r="M11" s="18"/>
    </row>
    <row r="12" spans="1:13" ht="16.5" customHeight="1">
      <c r="A12" s="13"/>
      <c r="B12" s="14"/>
      <c r="C12" s="15"/>
      <c r="D12" s="15"/>
      <c r="E12" s="15"/>
      <c r="F12" s="15"/>
      <c r="G12" s="15"/>
      <c r="H12" s="15"/>
      <c r="I12" s="11"/>
      <c r="J12" s="11"/>
      <c r="K12" s="11" t="str">
        <f t="shared" si="2"/>
        <v/>
      </c>
      <c r="L12" s="12" t="str">
        <f t="shared" si="3"/>
        <v/>
      </c>
      <c r="M12" s="18"/>
    </row>
    <row r="13" spans="1:13" ht="16.5" customHeight="1">
      <c r="A13" s="13"/>
      <c r="B13" s="14"/>
      <c r="C13" s="15"/>
      <c r="D13" s="15"/>
      <c r="E13" s="15"/>
      <c r="F13" s="15"/>
      <c r="G13" s="15"/>
      <c r="H13" s="15"/>
      <c r="I13" s="11"/>
      <c r="J13" s="11"/>
      <c r="K13" s="11" t="str">
        <f t="shared" si="2"/>
        <v/>
      </c>
      <c r="L13" s="12" t="str">
        <f t="shared" si="3"/>
        <v/>
      </c>
      <c r="M13" s="18"/>
    </row>
    <row r="14" spans="1:13" ht="16.5" customHeight="1">
      <c r="A14" s="13"/>
      <c r="B14" s="14"/>
      <c r="C14" s="15"/>
      <c r="D14" s="15"/>
      <c r="E14" s="15"/>
      <c r="F14" s="15"/>
      <c r="G14" s="15"/>
      <c r="H14" s="15"/>
      <c r="I14" s="11"/>
      <c r="J14" s="11"/>
      <c r="K14" s="11" t="str">
        <f t="shared" si="2"/>
        <v/>
      </c>
      <c r="L14" s="12" t="str">
        <f t="shared" si="3"/>
        <v/>
      </c>
      <c r="M14" s="18"/>
    </row>
    <row r="15" spans="1:13" ht="16.5" customHeight="1">
      <c r="A15" s="13"/>
      <c r="B15" s="14"/>
      <c r="C15" s="15"/>
      <c r="D15" s="15"/>
      <c r="E15" s="15"/>
      <c r="F15" s="15"/>
      <c r="G15" s="15"/>
      <c r="H15" s="15"/>
      <c r="I15" s="11"/>
      <c r="J15" s="11"/>
      <c r="K15" s="11" t="str">
        <f t="shared" si="2"/>
        <v/>
      </c>
      <c r="L15" s="12" t="str">
        <f t="shared" si="3"/>
        <v/>
      </c>
      <c r="M15" s="18"/>
    </row>
    <row r="16" spans="1:13" ht="16.5" customHeight="1">
      <c r="A16" s="13"/>
      <c r="B16" s="14"/>
      <c r="C16" s="15"/>
      <c r="D16" s="15"/>
      <c r="E16" s="15"/>
      <c r="F16" s="15"/>
      <c r="G16" s="15"/>
      <c r="H16" s="15"/>
      <c r="I16" s="11"/>
      <c r="J16" s="11"/>
      <c r="K16" s="11" t="str">
        <f t="shared" si="2"/>
        <v/>
      </c>
      <c r="L16" s="12" t="str">
        <f t="shared" si="3"/>
        <v/>
      </c>
      <c r="M16" s="18"/>
    </row>
    <row r="17" spans="1:13" ht="16.5" customHeight="1">
      <c r="A17" s="13"/>
      <c r="B17" s="14"/>
      <c r="C17" s="15"/>
      <c r="D17" s="15"/>
      <c r="E17" s="15"/>
      <c r="F17" s="15"/>
      <c r="G17" s="15"/>
      <c r="H17" s="15"/>
      <c r="I17" s="11"/>
      <c r="J17" s="11"/>
      <c r="K17" s="11" t="str">
        <f t="shared" si="2"/>
        <v/>
      </c>
      <c r="L17" s="12" t="str">
        <f t="shared" si="3"/>
        <v/>
      </c>
      <c r="M17" s="18"/>
    </row>
    <row r="18" spans="1:13" ht="16.5" customHeight="1">
      <c r="A18" s="13"/>
      <c r="B18" s="14"/>
      <c r="C18" s="15"/>
      <c r="D18" s="15"/>
      <c r="E18" s="15"/>
      <c r="F18" s="15"/>
      <c r="G18" s="15"/>
      <c r="H18" s="15"/>
      <c r="I18" s="11"/>
      <c r="J18" s="11"/>
      <c r="K18" s="11" t="str">
        <f t="shared" si="2"/>
        <v/>
      </c>
      <c r="L18" s="12" t="str">
        <f t="shared" si="3"/>
        <v/>
      </c>
      <c r="M18" s="18"/>
    </row>
    <row r="19" spans="1:13" ht="16.5" customHeight="1">
      <c r="A19" s="13"/>
      <c r="B19" s="14"/>
      <c r="C19" s="15"/>
      <c r="D19" s="15"/>
      <c r="E19" s="15"/>
      <c r="F19" s="15"/>
      <c r="G19" s="15"/>
      <c r="H19" s="15"/>
      <c r="I19" s="11"/>
      <c r="J19" s="11"/>
      <c r="K19" s="11" t="str">
        <f t="shared" si="2"/>
        <v/>
      </c>
      <c r="L19" s="12" t="str">
        <f t="shared" si="3"/>
        <v/>
      </c>
      <c r="M19" s="18"/>
    </row>
    <row r="20" spans="1:13" ht="16.5" customHeight="1">
      <c r="A20" s="13"/>
      <c r="B20" s="14"/>
      <c r="C20" s="15"/>
      <c r="D20" s="15"/>
      <c r="E20" s="15"/>
      <c r="F20" s="15"/>
      <c r="G20" s="15"/>
      <c r="H20" s="15"/>
      <c r="I20" s="11"/>
      <c r="J20" s="11"/>
      <c r="K20" s="11" t="str">
        <f t="shared" si="2"/>
        <v/>
      </c>
      <c r="L20" s="12" t="str">
        <f t="shared" si="3"/>
        <v/>
      </c>
      <c r="M20" s="18"/>
    </row>
    <row r="21" spans="1:13" ht="16.5" customHeight="1">
      <c r="A21" s="13"/>
      <c r="B21" s="14"/>
      <c r="C21" s="15"/>
      <c r="D21" s="15"/>
      <c r="E21" s="15"/>
      <c r="F21" s="15"/>
      <c r="G21" s="15"/>
      <c r="H21" s="15"/>
      <c r="I21" s="11"/>
      <c r="J21" s="11"/>
      <c r="K21" s="11" t="str">
        <f t="shared" si="2"/>
        <v/>
      </c>
      <c r="L21" s="12" t="str">
        <f t="shared" si="3"/>
        <v/>
      </c>
      <c r="M21" s="18"/>
    </row>
    <row r="22" spans="1:13" ht="16.5" customHeight="1">
      <c r="A22" s="13"/>
      <c r="B22" s="14"/>
      <c r="C22" s="15"/>
      <c r="D22" s="15"/>
      <c r="E22" s="15"/>
      <c r="F22" s="15"/>
      <c r="G22" s="15"/>
      <c r="H22" s="15"/>
      <c r="I22" s="11"/>
      <c r="J22" s="11"/>
      <c r="K22" s="11" t="str">
        <f t="shared" si="2"/>
        <v/>
      </c>
      <c r="L22" s="12" t="str">
        <f t="shared" si="3"/>
        <v/>
      </c>
      <c r="M22" s="18"/>
    </row>
    <row r="23" spans="1:13" ht="16.5" customHeight="1">
      <c r="A23" s="946" t="s">
        <v>255</v>
      </c>
      <c r="B23" s="946"/>
      <c r="C23" s="15"/>
      <c r="D23" s="15"/>
      <c r="E23" s="15"/>
      <c r="F23" s="15"/>
      <c r="G23" s="15"/>
      <c r="H23" s="15"/>
      <c r="I23" s="11">
        <f>SUM(I7:I22)</f>
        <v>0</v>
      </c>
      <c r="J23" s="11">
        <f>SUM(J7:J22)</f>
        <v>0</v>
      </c>
      <c r="K23" s="11" t="str">
        <f t="shared" si="2"/>
        <v/>
      </c>
      <c r="L23" s="12" t="str">
        <f t="shared" si="3"/>
        <v/>
      </c>
      <c r="M23" s="18"/>
    </row>
    <row r="24" spans="1:13" s="3" customFormat="1" ht="14.25" customHeight="1">
      <c r="A24" s="3" t="str">
        <f>基本情况!C81</f>
        <v>产权持有单位填表人：田仕军</v>
      </c>
      <c r="I24" s="3" t="str">
        <f>基本情况!D81</f>
        <v>评估人员：邓泽华、余颖莉、李英婕</v>
      </c>
    </row>
    <row r="25" spans="1:13" s="3" customFormat="1" ht="14.25" customHeight="1">
      <c r="A25" s="3" t="str">
        <f>基本情况!C2</f>
        <v>填表日期：2022年4月26日</v>
      </c>
    </row>
  </sheetData>
  <mergeCells count="3">
    <mergeCell ref="A1:M1"/>
    <mergeCell ref="A2:M2"/>
    <mergeCell ref="A23:B23"/>
  </mergeCells>
  <phoneticPr fontId="24" type="noConversion"/>
  <hyperlinks>
    <hyperlink ref="M3" location="基本情况!A1" display="表6-2-1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K29"/>
  <sheetViews>
    <sheetView view="pageBreakPreview" zoomScaleNormal="100" zoomScaleSheetLayoutView="100" workbookViewId="0">
      <pane xSplit="1" ySplit="6" topLeftCell="B13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9" style="4" customWidth="1"/>
    <col min="3" max="3" width="10.125" style="4" customWidth="1"/>
    <col min="4" max="4" width="10" style="4" customWidth="1"/>
    <col min="5" max="5" width="11.625" style="4" customWidth="1"/>
    <col min="6" max="6" width="10.375" style="4" customWidth="1"/>
    <col min="7" max="7" width="11.125" style="4" customWidth="1"/>
    <col min="8" max="8" width="13.125" style="4" customWidth="1"/>
    <col min="9" max="9" width="9.5" style="4" customWidth="1"/>
    <col min="10" max="10" width="13.75" style="4" customWidth="1"/>
    <col min="11" max="11" width="13.5" style="4" customWidth="1"/>
    <col min="12" max="16384" width="9" style="4"/>
  </cols>
  <sheetData>
    <row r="1" spans="1:11" ht="30" customHeight="1">
      <c r="A1" s="939" t="s">
        <v>2786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11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</row>
    <row r="3" spans="1:11" ht="14.25" customHeight="1">
      <c r="K3" s="16" t="s">
        <v>2787</v>
      </c>
    </row>
    <row r="4" spans="1:11" ht="14.25" customHeight="1">
      <c r="K4" s="17"/>
    </row>
    <row r="5" spans="1:11" ht="14.25" customHeight="1">
      <c r="A5" s="3" t="str">
        <f>基本情况!B2</f>
        <v>产权持有单位：瓮福（集团）有限责任公司</v>
      </c>
      <c r="K5" s="17" t="s">
        <v>247</v>
      </c>
    </row>
    <row r="6" spans="1:11" s="1" customFormat="1" ht="16.5" customHeight="1">
      <c r="A6" s="6" t="s">
        <v>219</v>
      </c>
      <c r="B6" s="6" t="s">
        <v>2788</v>
      </c>
      <c r="C6" s="6" t="s">
        <v>479</v>
      </c>
      <c r="D6" s="6" t="s">
        <v>323</v>
      </c>
      <c r="E6" s="62" t="s">
        <v>2789</v>
      </c>
      <c r="F6" s="6" t="s">
        <v>325</v>
      </c>
      <c r="G6" s="6" t="s">
        <v>250</v>
      </c>
      <c r="H6" s="6" t="s">
        <v>251</v>
      </c>
      <c r="I6" s="6" t="s">
        <v>252</v>
      </c>
      <c r="J6" s="6" t="s">
        <v>2771</v>
      </c>
      <c r="K6" s="6" t="s">
        <v>258</v>
      </c>
    </row>
    <row r="7" spans="1:11" ht="14.25" customHeight="1">
      <c r="A7" s="14"/>
      <c r="B7" s="14"/>
      <c r="C7" s="14"/>
      <c r="D7" s="14"/>
      <c r="E7" s="14"/>
      <c r="F7" s="14"/>
      <c r="G7" s="8"/>
      <c r="H7" s="8"/>
      <c r="I7" s="8" t="str">
        <f t="shared" ref="I7" si="0">IF(H7=G7,"",H7-G7)</f>
        <v/>
      </c>
      <c r="J7" s="60" t="str">
        <f t="shared" ref="J7" si="1">IF(OR(G7=0,H7=G7),"",ROUND(I7/ABS(G7),4))</f>
        <v/>
      </c>
      <c r="K7" s="14"/>
    </row>
    <row r="8" spans="1:11" ht="16.5" customHeight="1">
      <c r="A8" s="13"/>
      <c r="B8" s="14"/>
      <c r="C8" s="14"/>
      <c r="D8" s="15"/>
      <c r="E8" s="15"/>
      <c r="F8" s="59"/>
      <c r="G8" s="11"/>
      <c r="H8" s="11"/>
      <c r="I8" s="8" t="str">
        <f t="shared" ref="I8:I27" si="2">IF(H8=G8,"",H8-G8)</f>
        <v/>
      </c>
      <c r="J8" s="60" t="str">
        <f t="shared" ref="J8:J27" si="3">IF(OR(G8=0,H8=G8),"",ROUND(I8/ABS(G8),4))</f>
        <v/>
      </c>
      <c r="K8" s="61"/>
    </row>
    <row r="9" spans="1:11" ht="16.5" customHeight="1">
      <c r="A9" s="13"/>
      <c r="B9" s="14"/>
      <c r="C9" s="14"/>
      <c r="D9" s="15"/>
      <c r="E9" s="15"/>
      <c r="F9" s="59"/>
      <c r="G9" s="11"/>
      <c r="H9" s="11"/>
      <c r="I9" s="8" t="str">
        <f t="shared" si="2"/>
        <v/>
      </c>
      <c r="J9" s="60" t="str">
        <f t="shared" si="3"/>
        <v/>
      </c>
      <c r="K9" s="61"/>
    </row>
    <row r="10" spans="1:11" ht="16.5" customHeight="1">
      <c r="A10" s="13"/>
      <c r="B10" s="14"/>
      <c r="C10" s="14"/>
      <c r="D10" s="15"/>
      <c r="E10" s="15"/>
      <c r="F10" s="59"/>
      <c r="G10" s="11"/>
      <c r="H10" s="11"/>
      <c r="I10" s="8" t="str">
        <f t="shared" si="2"/>
        <v/>
      </c>
      <c r="J10" s="60" t="str">
        <f t="shared" si="3"/>
        <v/>
      </c>
      <c r="K10" s="61"/>
    </row>
    <row r="11" spans="1:11" ht="16.5" customHeight="1">
      <c r="A11" s="13"/>
      <c r="B11" s="14"/>
      <c r="C11" s="14"/>
      <c r="D11" s="15"/>
      <c r="E11" s="15"/>
      <c r="F11" s="59"/>
      <c r="G11" s="11"/>
      <c r="H11" s="11"/>
      <c r="I11" s="8" t="str">
        <f t="shared" si="2"/>
        <v/>
      </c>
      <c r="J11" s="60" t="str">
        <f t="shared" si="3"/>
        <v/>
      </c>
      <c r="K11" s="61"/>
    </row>
    <row r="12" spans="1:11" ht="16.5" customHeight="1">
      <c r="A12" s="13"/>
      <c r="B12" s="14"/>
      <c r="C12" s="14"/>
      <c r="D12" s="15"/>
      <c r="E12" s="15"/>
      <c r="F12" s="59"/>
      <c r="G12" s="11"/>
      <c r="H12" s="11"/>
      <c r="I12" s="8" t="str">
        <f t="shared" si="2"/>
        <v/>
      </c>
      <c r="J12" s="60" t="str">
        <f t="shared" si="3"/>
        <v/>
      </c>
      <c r="K12" s="61"/>
    </row>
    <row r="13" spans="1:11" ht="16.5" customHeight="1">
      <c r="A13" s="13"/>
      <c r="B13" s="14"/>
      <c r="C13" s="14"/>
      <c r="D13" s="15"/>
      <c r="E13" s="15"/>
      <c r="F13" s="59"/>
      <c r="G13" s="11"/>
      <c r="H13" s="11"/>
      <c r="I13" s="8" t="str">
        <f t="shared" si="2"/>
        <v/>
      </c>
      <c r="J13" s="60" t="str">
        <f t="shared" si="3"/>
        <v/>
      </c>
      <c r="K13" s="61"/>
    </row>
    <row r="14" spans="1:11" ht="16.5" customHeight="1">
      <c r="A14" s="13"/>
      <c r="B14" s="14"/>
      <c r="C14" s="14"/>
      <c r="D14" s="15"/>
      <c r="E14" s="15"/>
      <c r="F14" s="59"/>
      <c r="G14" s="11"/>
      <c r="H14" s="11"/>
      <c r="I14" s="8" t="str">
        <f t="shared" si="2"/>
        <v/>
      </c>
      <c r="J14" s="60" t="str">
        <f t="shared" si="3"/>
        <v/>
      </c>
      <c r="K14" s="61"/>
    </row>
    <row r="15" spans="1:11" ht="16.5" customHeight="1">
      <c r="A15" s="13"/>
      <c r="B15" s="14"/>
      <c r="C15" s="14"/>
      <c r="D15" s="15"/>
      <c r="E15" s="15"/>
      <c r="F15" s="59"/>
      <c r="G15" s="11"/>
      <c r="H15" s="11"/>
      <c r="I15" s="8" t="str">
        <f t="shared" si="2"/>
        <v/>
      </c>
      <c r="J15" s="60" t="str">
        <f t="shared" si="3"/>
        <v/>
      </c>
      <c r="K15" s="61"/>
    </row>
    <row r="16" spans="1:11" ht="16.5" customHeight="1">
      <c r="A16" s="13"/>
      <c r="B16" s="14"/>
      <c r="C16" s="14"/>
      <c r="D16" s="15"/>
      <c r="E16" s="15"/>
      <c r="F16" s="59"/>
      <c r="G16" s="11"/>
      <c r="H16" s="11"/>
      <c r="I16" s="8" t="str">
        <f t="shared" si="2"/>
        <v/>
      </c>
      <c r="J16" s="60" t="str">
        <f t="shared" si="3"/>
        <v/>
      </c>
      <c r="K16" s="61"/>
    </row>
    <row r="17" spans="1:11" ht="16.5" customHeight="1">
      <c r="A17" s="13"/>
      <c r="B17" s="14"/>
      <c r="C17" s="14"/>
      <c r="D17" s="15"/>
      <c r="E17" s="15"/>
      <c r="F17" s="59"/>
      <c r="G17" s="11"/>
      <c r="H17" s="11"/>
      <c r="I17" s="8" t="str">
        <f t="shared" si="2"/>
        <v/>
      </c>
      <c r="J17" s="60" t="str">
        <f t="shared" si="3"/>
        <v/>
      </c>
      <c r="K17" s="61"/>
    </row>
    <row r="18" spans="1:11" ht="16.5" customHeight="1">
      <c r="A18" s="13"/>
      <c r="B18" s="14"/>
      <c r="C18" s="14"/>
      <c r="D18" s="15"/>
      <c r="E18" s="15"/>
      <c r="F18" s="59"/>
      <c r="G18" s="11"/>
      <c r="H18" s="11"/>
      <c r="I18" s="8" t="str">
        <f t="shared" si="2"/>
        <v/>
      </c>
      <c r="J18" s="60" t="str">
        <f t="shared" si="3"/>
        <v/>
      </c>
      <c r="K18" s="61"/>
    </row>
    <row r="19" spans="1:11" ht="16.5" customHeight="1">
      <c r="A19" s="13"/>
      <c r="B19" s="14"/>
      <c r="C19" s="14"/>
      <c r="D19" s="15"/>
      <c r="E19" s="15"/>
      <c r="F19" s="59"/>
      <c r="G19" s="11"/>
      <c r="H19" s="11"/>
      <c r="I19" s="8" t="str">
        <f t="shared" si="2"/>
        <v/>
      </c>
      <c r="J19" s="60" t="str">
        <f t="shared" si="3"/>
        <v/>
      </c>
      <c r="K19" s="61"/>
    </row>
    <row r="20" spans="1:11" ht="16.5" customHeight="1">
      <c r="A20" s="13"/>
      <c r="B20" s="14"/>
      <c r="C20" s="14"/>
      <c r="D20" s="15"/>
      <c r="E20" s="15"/>
      <c r="F20" s="59"/>
      <c r="G20" s="11"/>
      <c r="H20" s="11"/>
      <c r="I20" s="8" t="str">
        <f t="shared" si="2"/>
        <v/>
      </c>
      <c r="J20" s="60" t="str">
        <f t="shared" si="3"/>
        <v/>
      </c>
      <c r="K20" s="61"/>
    </row>
    <row r="21" spans="1:11" ht="16.5" customHeight="1">
      <c r="A21" s="13"/>
      <c r="B21" s="14"/>
      <c r="C21" s="14"/>
      <c r="D21" s="15"/>
      <c r="E21" s="15"/>
      <c r="F21" s="59"/>
      <c r="G21" s="11"/>
      <c r="H21" s="11"/>
      <c r="I21" s="8" t="str">
        <f t="shared" si="2"/>
        <v/>
      </c>
      <c r="J21" s="60" t="str">
        <f t="shared" si="3"/>
        <v/>
      </c>
      <c r="K21" s="61"/>
    </row>
    <row r="22" spans="1:11" ht="16.5" customHeight="1">
      <c r="A22" s="13"/>
      <c r="B22" s="14"/>
      <c r="C22" s="14"/>
      <c r="D22" s="15"/>
      <c r="E22" s="15"/>
      <c r="F22" s="59"/>
      <c r="G22" s="11"/>
      <c r="H22" s="11"/>
      <c r="I22" s="8" t="str">
        <f t="shared" si="2"/>
        <v/>
      </c>
      <c r="J22" s="60" t="str">
        <f t="shared" si="3"/>
        <v/>
      </c>
      <c r="K22" s="61"/>
    </row>
    <row r="23" spans="1:11" ht="16.5" customHeight="1">
      <c r="A23" s="13"/>
      <c r="B23" s="14"/>
      <c r="C23" s="14"/>
      <c r="D23" s="15"/>
      <c r="E23" s="15"/>
      <c r="F23" s="59"/>
      <c r="G23" s="11"/>
      <c r="H23" s="11"/>
      <c r="I23" s="8" t="str">
        <f t="shared" si="2"/>
        <v/>
      </c>
      <c r="J23" s="60" t="str">
        <f t="shared" si="3"/>
        <v/>
      </c>
      <c r="K23" s="61"/>
    </row>
    <row r="24" spans="1:11" ht="16.5" customHeight="1">
      <c r="A24" s="13"/>
      <c r="B24" s="14"/>
      <c r="C24" s="14"/>
      <c r="D24" s="15"/>
      <c r="E24" s="15"/>
      <c r="F24" s="59"/>
      <c r="G24" s="11"/>
      <c r="H24" s="11"/>
      <c r="I24" s="8" t="str">
        <f t="shared" si="2"/>
        <v/>
      </c>
      <c r="J24" s="60" t="str">
        <f t="shared" si="3"/>
        <v/>
      </c>
      <c r="K24" s="61"/>
    </row>
    <row r="25" spans="1:11" ht="16.5" customHeight="1">
      <c r="A25" s="13"/>
      <c r="B25" s="14"/>
      <c r="C25" s="14"/>
      <c r="D25" s="15"/>
      <c r="E25" s="15"/>
      <c r="F25" s="59"/>
      <c r="G25" s="11"/>
      <c r="H25" s="11"/>
      <c r="I25" s="8" t="str">
        <f t="shared" si="2"/>
        <v/>
      </c>
      <c r="J25" s="60" t="str">
        <f t="shared" si="3"/>
        <v/>
      </c>
      <c r="K25" s="61"/>
    </row>
    <row r="26" spans="1:11" ht="16.5" customHeight="1">
      <c r="A26" s="13"/>
      <c r="B26" s="14"/>
      <c r="C26" s="14"/>
      <c r="D26" s="15"/>
      <c r="E26" s="15"/>
      <c r="F26" s="59"/>
      <c r="G26" s="11"/>
      <c r="H26" s="11"/>
      <c r="I26" s="8" t="str">
        <f t="shared" si="2"/>
        <v/>
      </c>
      <c r="J26" s="60" t="str">
        <f t="shared" si="3"/>
        <v/>
      </c>
      <c r="K26" s="61"/>
    </row>
    <row r="27" spans="1:11" ht="16.5" customHeight="1">
      <c r="A27" s="946" t="s">
        <v>255</v>
      </c>
      <c r="B27" s="946"/>
      <c r="C27" s="14"/>
      <c r="D27" s="15"/>
      <c r="E27" s="15"/>
      <c r="F27" s="59"/>
      <c r="G27" s="11">
        <f>SUM(G7:G26)</f>
        <v>0</v>
      </c>
      <c r="H27" s="11">
        <f>SUM(H7:H26)</f>
        <v>0</v>
      </c>
      <c r="I27" s="8" t="str">
        <f t="shared" si="2"/>
        <v/>
      </c>
      <c r="J27" s="60" t="str">
        <f t="shared" si="3"/>
        <v/>
      </c>
      <c r="K27" s="61"/>
    </row>
    <row r="28" spans="1:11" s="3" customFormat="1" ht="14.25" customHeight="1">
      <c r="A28" s="3" t="str">
        <f>基本情况!C82</f>
        <v>产权持有单位填表人：田仕军</v>
      </c>
      <c r="H28" s="3" t="str">
        <f>基本情况!D82</f>
        <v>评估人员：邓泽华、余颖莉、李英婕</v>
      </c>
    </row>
    <row r="29" spans="1:11" s="3" customFormat="1" ht="14.25" customHeight="1">
      <c r="A29" s="3" t="str">
        <f>基本情况!C2</f>
        <v>填表日期：2022年4月26日</v>
      </c>
    </row>
  </sheetData>
  <mergeCells count="3">
    <mergeCell ref="A1:K1"/>
    <mergeCell ref="A2:K2"/>
    <mergeCell ref="A27:B27"/>
  </mergeCells>
  <phoneticPr fontId="24" type="noConversion"/>
  <hyperlinks>
    <hyperlink ref="K3" location="基本情况!A1" display="表6-2-2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K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1.875" style="4" customWidth="1"/>
    <col min="3" max="3" width="10.5" style="4" customWidth="1"/>
    <col min="4" max="4" width="8.375" style="4" customWidth="1"/>
    <col min="5" max="5" width="9" style="4" customWidth="1"/>
    <col min="6" max="6" width="10.125" style="4" customWidth="1"/>
    <col min="7" max="7" width="11.5" style="4" customWidth="1"/>
    <col min="8" max="8" width="10.75" style="4" customWidth="1"/>
    <col min="9" max="9" width="10.625" style="4" customWidth="1"/>
    <col min="10" max="10" width="9.5" style="4" customWidth="1"/>
    <col min="11" max="11" width="13.5" style="4" customWidth="1"/>
    <col min="12" max="16384" width="9" style="4"/>
  </cols>
  <sheetData>
    <row r="1" spans="1:11" ht="30" customHeight="1">
      <c r="A1" s="939" t="s">
        <v>2790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11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</row>
    <row r="3" spans="1:11" ht="14.25" customHeight="1">
      <c r="K3" s="16" t="s">
        <v>2791</v>
      </c>
    </row>
    <row r="4" spans="1:11" ht="14.25" customHeight="1">
      <c r="K4" s="17"/>
    </row>
    <row r="5" spans="1:11" ht="14.25" customHeight="1">
      <c r="A5" s="3" t="str">
        <f>基本情况!B2</f>
        <v>产权持有单位：瓮福（集团）有限责任公司</v>
      </c>
      <c r="K5" s="17" t="s">
        <v>247</v>
      </c>
    </row>
    <row r="6" spans="1:11" s="1" customFormat="1" ht="16.5" customHeight="1">
      <c r="A6" s="6" t="s">
        <v>219</v>
      </c>
      <c r="B6" s="6" t="s">
        <v>2788</v>
      </c>
      <c r="C6" s="6" t="s">
        <v>479</v>
      </c>
      <c r="D6" s="6" t="s">
        <v>323</v>
      </c>
      <c r="E6" s="6" t="s">
        <v>480</v>
      </c>
      <c r="F6" s="6" t="s">
        <v>325</v>
      </c>
      <c r="G6" s="6" t="s">
        <v>250</v>
      </c>
      <c r="H6" s="6" t="s">
        <v>251</v>
      </c>
      <c r="I6" s="6" t="s">
        <v>252</v>
      </c>
      <c r="J6" s="6" t="s">
        <v>2771</v>
      </c>
      <c r="K6" s="6" t="s">
        <v>258</v>
      </c>
    </row>
    <row r="7" spans="1:11" ht="14.25" customHeight="1">
      <c r="A7" s="14"/>
      <c r="B7" s="14"/>
      <c r="C7" s="14"/>
      <c r="D7" s="14"/>
      <c r="E7" s="14"/>
      <c r="F7" s="14"/>
      <c r="G7" s="8"/>
      <c r="H7" s="8"/>
      <c r="I7" s="8" t="str">
        <f t="shared" ref="I7" si="0">IF(H7=G7,"",H7-G7)</f>
        <v/>
      </c>
      <c r="J7" s="60" t="str">
        <f t="shared" ref="J7" si="1">IF(OR(G7=0,H7=G7),"",ROUND(I7/ABS(G7),4))</f>
        <v/>
      </c>
      <c r="K7" s="14"/>
    </row>
    <row r="8" spans="1:11" ht="16.5" customHeight="1">
      <c r="A8" s="13"/>
      <c r="B8" s="14"/>
      <c r="C8" s="14"/>
      <c r="D8" s="15"/>
      <c r="E8" s="15"/>
      <c r="F8" s="59"/>
      <c r="G8" s="11"/>
      <c r="H8" s="11"/>
      <c r="I8" s="8" t="str">
        <f t="shared" ref="I8:I27" si="2">IF(H8=G8,"",H8-G8)</f>
        <v/>
      </c>
      <c r="J8" s="60" t="str">
        <f t="shared" ref="J8:J27" si="3">IF(OR(G8=0,H8=G8),"",ROUND(I8/ABS(G8),4))</f>
        <v/>
      </c>
      <c r="K8" s="61"/>
    </row>
    <row r="9" spans="1:11" ht="16.5" customHeight="1">
      <c r="A9" s="13"/>
      <c r="B9" s="14"/>
      <c r="C9" s="14"/>
      <c r="D9" s="15"/>
      <c r="E9" s="15"/>
      <c r="F9" s="59"/>
      <c r="G9" s="11"/>
      <c r="H9" s="11"/>
      <c r="I9" s="8" t="str">
        <f t="shared" si="2"/>
        <v/>
      </c>
      <c r="J9" s="60" t="str">
        <f t="shared" si="3"/>
        <v/>
      </c>
      <c r="K9" s="61"/>
    </row>
    <row r="10" spans="1:11" ht="16.5" customHeight="1">
      <c r="A10" s="13"/>
      <c r="B10" s="14"/>
      <c r="C10" s="14"/>
      <c r="D10" s="15"/>
      <c r="E10" s="15"/>
      <c r="F10" s="59"/>
      <c r="G10" s="11"/>
      <c r="H10" s="11"/>
      <c r="I10" s="8" t="str">
        <f t="shared" si="2"/>
        <v/>
      </c>
      <c r="J10" s="60" t="str">
        <f t="shared" si="3"/>
        <v/>
      </c>
      <c r="K10" s="61"/>
    </row>
    <row r="11" spans="1:11" ht="16.5" customHeight="1">
      <c r="A11" s="13"/>
      <c r="B11" s="14"/>
      <c r="C11" s="14"/>
      <c r="D11" s="15"/>
      <c r="E11" s="15"/>
      <c r="F11" s="59"/>
      <c r="G11" s="11"/>
      <c r="H11" s="11"/>
      <c r="I11" s="8" t="str">
        <f t="shared" si="2"/>
        <v/>
      </c>
      <c r="J11" s="60" t="str">
        <f t="shared" si="3"/>
        <v/>
      </c>
      <c r="K11" s="61"/>
    </row>
    <row r="12" spans="1:11" ht="16.5" customHeight="1">
      <c r="A12" s="13"/>
      <c r="B12" s="14"/>
      <c r="C12" s="14"/>
      <c r="D12" s="15"/>
      <c r="E12" s="15"/>
      <c r="F12" s="59"/>
      <c r="G12" s="11"/>
      <c r="H12" s="11"/>
      <c r="I12" s="8" t="str">
        <f t="shared" si="2"/>
        <v/>
      </c>
      <c r="J12" s="60" t="str">
        <f t="shared" si="3"/>
        <v/>
      </c>
      <c r="K12" s="61"/>
    </row>
    <row r="13" spans="1:11" ht="16.5" customHeight="1">
      <c r="A13" s="13"/>
      <c r="B13" s="14"/>
      <c r="C13" s="14"/>
      <c r="D13" s="15"/>
      <c r="E13" s="15"/>
      <c r="F13" s="59"/>
      <c r="G13" s="11"/>
      <c r="H13" s="11"/>
      <c r="I13" s="8" t="str">
        <f t="shared" si="2"/>
        <v/>
      </c>
      <c r="J13" s="60" t="str">
        <f t="shared" si="3"/>
        <v/>
      </c>
      <c r="K13" s="61"/>
    </row>
    <row r="14" spans="1:11" ht="16.5" customHeight="1">
      <c r="A14" s="13"/>
      <c r="B14" s="14"/>
      <c r="C14" s="14"/>
      <c r="D14" s="15"/>
      <c r="E14" s="15"/>
      <c r="F14" s="59"/>
      <c r="G14" s="11"/>
      <c r="H14" s="11"/>
      <c r="I14" s="8" t="str">
        <f t="shared" si="2"/>
        <v/>
      </c>
      <c r="J14" s="60" t="str">
        <f t="shared" si="3"/>
        <v/>
      </c>
      <c r="K14" s="61"/>
    </row>
    <row r="15" spans="1:11" ht="16.5" customHeight="1">
      <c r="A15" s="13"/>
      <c r="B15" s="14"/>
      <c r="C15" s="14"/>
      <c r="D15" s="15"/>
      <c r="E15" s="15"/>
      <c r="F15" s="59"/>
      <c r="G15" s="11"/>
      <c r="H15" s="11"/>
      <c r="I15" s="8" t="str">
        <f t="shared" si="2"/>
        <v/>
      </c>
      <c r="J15" s="60" t="str">
        <f t="shared" si="3"/>
        <v/>
      </c>
      <c r="K15" s="61"/>
    </row>
    <row r="16" spans="1:11" ht="16.5" customHeight="1">
      <c r="A16" s="13"/>
      <c r="B16" s="14"/>
      <c r="C16" s="14"/>
      <c r="D16" s="15"/>
      <c r="E16" s="15"/>
      <c r="F16" s="59"/>
      <c r="G16" s="11"/>
      <c r="H16" s="11"/>
      <c r="I16" s="8" t="str">
        <f t="shared" si="2"/>
        <v/>
      </c>
      <c r="J16" s="60" t="str">
        <f t="shared" si="3"/>
        <v/>
      </c>
      <c r="K16" s="61"/>
    </row>
    <row r="17" spans="1:11" ht="16.5" customHeight="1">
      <c r="A17" s="13"/>
      <c r="B17" s="14"/>
      <c r="C17" s="14"/>
      <c r="D17" s="15"/>
      <c r="E17" s="15"/>
      <c r="F17" s="59"/>
      <c r="G17" s="11"/>
      <c r="H17" s="11"/>
      <c r="I17" s="8" t="str">
        <f t="shared" si="2"/>
        <v/>
      </c>
      <c r="J17" s="60" t="str">
        <f t="shared" si="3"/>
        <v/>
      </c>
      <c r="K17" s="61"/>
    </row>
    <row r="18" spans="1:11" ht="16.5" customHeight="1">
      <c r="A18" s="13"/>
      <c r="B18" s="14"/>
      <c r="C18" s="14"/>
      <c r="D18" s="15"/>
      <c r="E18" s="15"/>
      <c r="F18" s="59"/>
      <c r="G18" s="11"/>
      <c r="H18" s="11"/>
      <c r="I18" s="8" t="str">
        <f t="shared" si="2"/>
        <v/>
      </c>
      <c r="J18" s="60" t="str">
        <f t="shared" si="3"/>
        <v/>
      </c>
      <c r="K18" s="61"/>
    </row>
    <row r="19" spans="1:11" ht="16.5" customHeight="1">
      <c r="A19" s="13"/>
      <c r="B19" s="14"/>
      <c r="C19" s="14"/>
      <c r="D19" s="15"/>
      <c r="E19" s="15"/>
      <c r="F19" s="59"/>
      <c r="G19" s="11"/>
      <c r="H19" s="11"/>
      <c r="I19" s="8" t="str">
        <f t="shared" si="2"/>
        <v/>
      </c>
      <c r="J19" s="60" t="str">
        <f t="shared" si="3"/>
        <v/>
      </c>
      <c r="K19" s="61"/>
    </row>
    <row r="20" spans="1:11" ht="16.5" customHeight="1">
      <c r="A20" s="13"/>
      <c r="B20" s="14"/>
      <c r="C20" s="14"/>
      <c r="D20" s="15"/>
      <c r="E20" s="15"/>
      <c r="F20" s="59"/>
      <c r="G20" s="11"/>
      <c r="H20" s="11"/>
      <c r="I20" s="8" t="str">
        <f t="shared" si="2"/>
        <v/>
      </c>
      <c r="J20" s="60" t="str">
        <f t="shared" si="3"/>
        <v/>
      </c>
      <c r="K20" s="61"/>
    </row>
    <row r="21" spans="1:11" ht="16.5" customHeight="1">
      <c r="A21" s="13"/>
      <c r="B21" s="14"/>
      <c r="C21" s="14"/>
      <c r="D21" s="15"/>
      <c r="E21" s="15"/>
      <c r="F21" s="59"/>
      <c r="G21" s="11"/>
      <c r="H21" s="11"/>
      <c r="I21" s="8" t="str">
        <f t="shared" si="2"/>
        <v/>
      </c>
      <c r="J21" s="60" t="str">
        <f t="shared" si="3"/>
        <v/>
      </c>
      <c r="K21" s="61"/>
    </row>
    <row r="22" spans="1:11" ht="16.5" customHeight="1">
      <c r="A22" s="13"/>
      <c r="B22" s="14"/>
      <c r="C22" s="14"/>
      <c r="D22" s="15"/>
      <c r="E22" s="15"/>
      <c r="F22" s="59"/>
      <c r="G22" s="11"/>
      <c r="H22" s="11"/>
      <c r="I22" s="8" t="str">
        <f t="shared" si="2"/>
        <v/>
      </c>
      <c r="J22" s="60" t="str">
        <f t="shared" si="3"/>
        <v/>
      </c>
      <c r="K22" s="61"/>
    </row>
    <row r="23" spans="1:11" ht="16.5" customHeight="1">
      <c r="A23" s="13"/>
      <c r="B23" s="14"/>
      <c r="C23" s="14"/>
      <c r="D23" s="15"/>
      <c r="E23" s="15"/>
      <c r="F23" s="59"/>
      <c r="G23" s="11"/>
      <c r="H23" s="11"/>
      <c r="I23" s="8" t="str">
        <f t="shared" si="2"/>
        <v/>
      </c>
      <c r="J23" s="60" t="str">
        <f t="shared" si="3"/>
        <v/>
      </c>
      <c r="K23" s="61"/>
    </row>
    <row r="24" spans="1:11" ht="16.5" customHeight="1">
      <c r="A24" s="13"/>
      <c r="B24" s="14"/>
      <c r="C24" s="14"/>
      <c r="D24" s="15"/>
      <c r="E24" s="15"/>
      <c r="F24" s="59"/>
      <c r="G24" s="11"/>
      <c r="H24" s="11"/>
      <c r="I24" s="8" t="str">
        <f t="shared" si="2"/>
        <v/>
      </c>
      <c r="J24" s="60" t="str">
        <f t="shared" si="3"/>
        <v/>
      </c>
      <c r="K24" s="61"/>
    </row>
    <row r="25" spans="1:11" ht="16.5" customHeight="1">
      <c r="A25" s="13"/>
      <c r="B25" s="14"/>
      <c r="C25" s="14"/>
      <c r="D25" s="15"/>
      <c r="E25" s="15"/>
      <c r="F25" s="59"/>
      <c r="G25" s="11"/>
      <c r="H25" s="11"/>
      <c r="I25" s="8" t="str">
        <f t="shared" si="2"/>
        <v/>
      </c>
      <c r="J25" s="60" t="str">
        <f t="shared" si="3"/>
        <v/>
      </c>
      <c r="K25" s="61"/>
    </row>
    <row r="26" spans="1:11" ht="16.5" customHeight="1">
      <c r="A26" s="13"/>
      <c r="B26" s="14"/>
      <c r="C26" s="14"/>
      <c r="D26" s="15"/>
      <c r="E26" s="15"/>
      <c r="F26" s="59"/>
      <c r="G26" s="11"/>
      <c r="H26" s="11"/>
      <c r="I26" s="8" t="str">
        <f t="shared" si="2"/>
        <v/>
      </c>
      <c r="J26" s="60" t="str">
        <f t="shared" si="3"/>
        <v/>
      </c>
      <c r="K26" s="61"/>
    </row>
    <row r="27" spans="1:11" ht="16.5" customHeight="1">
      <c r="A27" s="946" t="s">
        <v>255</v>
      </c>
      <c r="B27" s="946"/>
      <c r="C27" s="14"/>
      <c r="D27" s="15"/>
      <c r="E27" s="15"/>
      <c r="F27" s="59"/>
      <c r="G27" s="11">
        <f>SUM(G7:G26)</f>
        <v>0</v>
      </c>
      <c r="H27" s="11">
        <f>SUM(H7:H26)</f>
        <v>0</v>
      </c>
      <c r="I27" s="8" t="str">
        <f t="shared" si="2"/>
        <v/>
      </c>
      <c r="J27" s="60" t="str">
        <f t="shared" si="3"/>
        <v/>
      </c>
      <c r="K27" s="61"/>
    </row>
    <row r="28" spans="1:11" s="3" customFormat="1" ht="14.25" customHeight="1">
      <c r="A28" s="3" t="str">
        <f>基本情况!C80</f>
        <v>产权持有单位填表人：田仕军</v>
      </c>
      <c r="H28" s="3" t="str">
        <f>基本情况!D80</f>
        <v>评估人员：邓泽华、余颖莉、李英婕</v>
      </c>
    </row>
    <row r="29" spans="1:11" s="3" customFormat="1" ht="14.25" customHeight="1">
      <c r="A29" s="3" t="str">
        <f>基本情况!C2</f>
        <v>填表日期：2022年4月26日</v>
      </c>
    </row>
  </sheetData>
  <mergeCells count="3">
    <mergeCell ref="A1:K1"/>
    <mergeCell ref="A2:K2"/>
    <mergeCell ref="A27:B27"/>
  </mergeCells>
  <phoneticPr fontId="24" type="noConversion"/>
  <hyperlinks>
    <hyperlink ref="K3" location="基本情况!A1" display="表6-2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K25"/>
  <sheetViews>
    <sheetView view="pageBreakPreview" zoomScaleNormal="100" zoomScaleSheetLayoutView="100" workbookViewId="0">
      <pane xSplit="1" ySplit="7" topLeftCell="B8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32" customWidth="1"/>
    <col min="2" max="2" width="28.5" style="35" customWidth="1"/>
    <col min="3" max="3" width="10" style="35" customWidth="1"/>
    <col min="4" max="4" width="9.875" style="35" customWidth="1"/>
    <col min="5" max="5" width="9.75" style="35" customWidth="1"/>
    <col min="6" max="6" width="10.125" style="35" customWidth="1"/>
    <col min="7" max="7" width="10.625" style="35" customWidth="1"/>
    <col min="8" max="8" width="10.25" style="35" customWidth="1"/>
    <col min="9" max="9" width="13.875" style="35" customWidth="1"/>
    <col min="10" max="10" width="7.625" style="35" customWidth="1"/>
    <col min="11" max="11" width="10.375" style="35" customWidth="1"/>
    <col min="12" max="16384" width="9" style="35"/>
  </cols>
  <sheetData>
    <row r="1" spans="1:11" ht="30" customHeight="1">
      <c r="A1" s="947" t="s">
        <v>2792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</row>
    <row r="2" spans="1:11" ht="14.25" customHeight="1">
      <c r="A2" s="948" t="str">
        <f>基本情况!C1</f>
        <v>评估基准日：2022年4月26日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</row>
    <row r="3" spans="1:11" ht="14.25" customHeight="1">
      <c r="K3" s="53" t="s">
        <v>2793</v>
      </c>
    </row>
    <row r="4" spans="1:11" ht="14.25" customHeight="1">
      <c r="K4" s="54"/>
    </row>
    <row r="5" spans="1:11" ht="14.25" customHeight="1">
      <c r="A5" s="34" t="str">
        <f>基本情况!B2</f>
        <v>产权持有单位：瓮福（集团）有限责任公司</v>
      </c>
      <c r="K5" s="54" t="s">
        <v>287</v>
      </c>
    </row>
    <row r="6" spans="1:11" s="32" customFormat="1" ht="16.5" customHeight="1">
      <c r="A6" s="1097" t="s">
        <v>288</v>
      </c>
      <c r="B6" s="1097" t="s">
        <v>339</v>
      </c>
      <c r="C6" s="1097" t="s">
        <v>350</v>
      </c>
      <c r="D6" s="1097" t="s">
        <v>349</v>
      </c>
      <c r="E6" s="1096" t="s">
        <v>294</v>
      </c>
      <c r="F6" s="1096"/>
      <c r="G6" s="1096"/>
      <c r="H6" s="1097" t="s">
        <v>295</v>
      </c>
      <c r="I6" s="1099" t="s">
        <v>2680</v>
      </c>
      <c r="J6" s="1101" t="s">
        <v>2681</v>
      </c>
      <c r="K6" s="1097" t="s">
        <v>298</v>
      </c>
    </row>
    <row r="7" spans="1:11" ht="16.5" customHeight="1">
      <c r="A7" s="1098"/>
      <c r="B7" s="1098"/>
      <c r="C7" s="1098"/>
      <c r="D7" s="1098"/>
      <c r="E7" s="38" t="s">
        <v>2794</v>
      </c>
      <c r="F7" s="39" t="s">
        <v>2795</v>
      </c>
      <c r="G7" s="39" t="s">
        <v>299</v>
      </c>
      <c r="H7" s="1098"/>
      <c r="I7" s="1100"/>
      <c r="J7" s="1102"/>
      <c r="K7" s="1098"/>
    </row>
    <row r="8" spans="1:11" s="33" customFormat="1" ht="16.5" customHeight="1">
      <c r="A8" s="38" t="s">
        <v>275</v>
      </c>
      <c r="B8" s="40"/>
      <c r="C8" s="41"/>
      <c r="D8" s="42"/>
      <c r="E8" s="43"/>
      <c r="F8" s="38"/>
      <c r="G8" s="43"/>
      <c r="H8" s="44"/>
      <c r="I8" s="55" t="str">
        <f t="shared" ref="I8" si="0">IF(H8=G8,"",H8-G8)</f>
        <v/>
      </c>
      <c r="J8" s="56" t="str">
        <f t="shared" ref="J8" si="1">IF(OR(G8=0,H8=G8),"",ROUND(I8/ABS(G8),4))</f>
        <v/>
      </c>
      <c r="K8" s="57"/>
    </row>
    <row r="9" spans="1:11" s="33" customFormat="1" ht="16.5" customHeight="1">
      <c r="A9" s="38"/>
      <c r="B9" s="40"/>
      <c r="C9" s="41"/>
      <c r="D9" s="42"/>
      <c r="E9" s="43"/>
      <c r="F9" s="38"/>
      <c r="G9" s="43"/>
      <c r="H9" s="44"/>
      <c r="I9" s="55" t="str">
        <f t="shared" ref="I9:I23" si="2">IF(H9=G9,"",H9-G9)</f>
        <v/>
      </c>
      <c r="J9" s="56" t="str">
        <f t="shared" ref="J9:J23" si="3">IF(OR(G9=0,H9=G9),"",ROUND(I9/ABS(G9),4))</f>
        <v/>
      </c>
      <c r="K9" s="57"/>
    </row>
    <row r="10" spans="1:11" s="33" customFormat="1" ht="16.5" customHeight="1">
      <c r="A10" s="38"/>
      <c r="B10" s="45"/>
      <c r="C10" s="41"/>
      <c r="D10" s="43"/>
      <c r="E10" s="43"/>
      <c r="F10" s="43"/>
      <c r="G10" s="43"/>
      <c r="H10" s="43"/>
      <c r="I10" s="55" t="str">
        <f t="shared" si="2"/>
        <v/>
      </c>
      <c r="J10" s="56" t="str">
        <f t="shared" si="3"/>
        <v/>
      </c>
      <c r="K10" s="57"/>
    </row>
    <row r="11" spans="1:11" s="33" customFormat="1" ht="16.5" customHeight="1">
      <c r="A11" s="38"/>
      <c r="B11" s="46"/>
      <c r="C11" s="41"/>
      <c r="D11" s="43"/>
      <c r="E11" s="43"/>
      <c r="F11" s="43"/>
      <c r="G11" s="43"/>
      <c r="H11" s="43"/>
      <c r="I11" s="55" t="str">
        <f t="shared" si="2"/>
        <v/>
      </c>
      <c r="J11" s="56" t="str">
        <f t="shared" si="3"/>
        <v/>
      </c>
      <c r="K11" s="57"/>
    </row>
    <row r="12" spans="1:11" s="33" customFormat="1" ht="16.5" customHeight="1">
      <c r="A12" s="38"/>
      <c r="B12" s="46"/>
      <c r="C12" s="41"/>
      <c r="D12" s="43"/>
      <c r="E12" s="43"/>
      <c r="F12" s="43"/>
      <c r="G12" s="43"/>
      <c r="H12" s="43"/>
      <c r="I12" s="55" t="str">
        <f t="shared" si="2"/>
        <v/>
      </c>
      <c r="J12" s="56" t="str">
        <f t="shared" si="3"/>
        <v/>
      </c>
      <c r="K12" s="57"/>
    </row>
    <row r="13" spans="1:11" s="33" customFormat="1" ht="16.5" customHeight="1">
      <c r="A13" s="38"/>
      <c r="B13" s="46"/>
      <c r="C13" s="41"/>
      <c r="D13" s="43"/>
      <c r="E13" s="43"/>
      <c r="F13" s="43"/>
      <c r="G13" s="43"/>
      <c r="H13" s="43"/>
      <c r="I13" s="55" t="str">
        <f t="shared" si="2"/>
        <v/>
      </c>
      <c r="J13" s="56" t="str">
        <f t="shared" si="3"/>
        <v/>
      </c>
      <c r="K13" s="57"/>
    </row>
    <row r="14" spans="1:11" s="33" customFormat="1" ht="16.5" customHeight="1">
      <c r="A14" s="38"/>
      <c r="B14" s="46"/>
      <c r="C14" s="41"/>
      <c r="D14" s="43"/>
      <c r="E14" s="43"/>
      <c r="F14" s="43"/>
      <c r="G14" s="43"/>
      <c r="H14" s="43"/>
      <c r="I14" s="55" t="str">
        <f t="shared" si="2"/>
        <v/>
      </c>
      <c r="J14" s="56" t="str">
        <f t="shared" si="3"/>
        <v/>
      </c>
      <c r="K14" s="57"/>
    </row>
    <row r="15" spans="1:11" s="33" customFormat="1" ht="16.5" customHeight="1">
      <c r="A15" s="38"/>
      <c r="B15" s="46"/>
      <c r="C15" s="41"/>
      <c r="D15" s="43"/>
      <c r="E15" s="43"/>
      <c r="F15" s="43"/>
      <c r="G15" s="43"/>
      <c r="H15" s="43"/>
      <c r="I15" s="55" t="str">
        <f t="shared" si="2"/>
        <v/>
      </c>
      <c r="J15" s="56" t="str">
        <f t="shared" si="3"/>
        <v/>
      </c>
      <c r="K15" s="57"/>
    </row>
    <row r="16" spans="1:11" s="33" customFormat="1" ht="16.5" customHeight="1">
      <c r="A16" s="38"/>
      <c r="B16" s="46"/>
      <c r="C16" s="41"/>
      <c r="D16" s="43"/>
      <c r="E16" s="43"/>
      <c r="F16" s="43"/>
      <c r="G16" s="43"/>
      <c r="H16" s="43"/>
      <c r="I16" s="55" t="str">
        <f t="shared" si="2"/>
        <v/>
      </c>
      <c r="J16" s="56" t="str">
        <f t="shared" si="3"/>
        <v/>
      </c>
      <c r="K16" s="57"/>
    </row>
    <row r="17" spans="1:11" s="33" customFormat="1" ht="16.5" customHeight="1">
      <c r="A17" s="38"/>
      <c r="B17" s="45"/>
      <c r="C17" s="41"/>
      <c r="D17" s="43"/>
      <c r="E17" s="43"/>
      <c r="F17" s="43"/>
      <c r="G17" s="43"/>
      <c r="H17" s="43"/>
      <c r="I17" s="55" t="str">
        <f t="shared" si="2"/>
        <v/>
      </c>
      <c r="J17" s="56" t="str">
        <f t="shared" si="3"/>
        <v/>
      </c>
      <c r="K17" s="57"/>
    </row>
    <row r="18" spans="1:11" s="33" customFormat="1" ht="16.5" customHeight="1">
      <c r="A18" s="38"/>
      <c r="B18" s="46"/>
      <c r="C18" s="41"/>
      <c r="D18" s="43"/>
      <c r="E18" s="43"/>
      <c r="F18" s="43"/>
      <c r="G18" s="43"/>
      <c r="H18" s="43"/>
      <c r="I18" s="55" t="str">
        <f t="shared" si="2"/>
        <v/>
      </c>
      <c r="J18" s="56" t="str">
        <f t="shared" si="3"/>
        <v/>
      </c>
      <c r="K18" s="57"/>
    </row>
    <row r="19" spans="1:11" s="33" customFormat="1" ht="16.5" customHeight="1">
      <c r="A19" s="38"/>
      <c r="B19" s="45"/>
      <c r="C19" s="41"/>
      <c r="D19" s="43"/>
      <c r="E19" s="43"/>
      <c r="F19" s="43"/>
      <c r="G19" s="43"/>
      <c r="H19" s="43"/>
      <c r="I19" s="55" t="str">
        <f t="shared" si="2"/>
        <v/>
      </c>
      <c r="J19" s="56" t="str">
        <f t="shared" si="3"/>
        <v/>
      </c>
      <c r="K19" s="57"/>
    </row>
    <row r="20" spans="1:11" s="33" customFormat="1" ht="16.5" customHeight="1">
      <c r="A20" s="38"/>
      <c r="B20" s="46"/>
      <c r="C20" s="41"/>
      <c r="D20" s="43"/>
      <c r="E20" s="43"/>
      <c r="F20" s="43"/>
      <c r="G20" s="43"/>
      <c r="H20" s="43"/>
      <c r="I20" s="55" t="str">
        <f t="shared" si="2"/>
        <v/>
      </c>
      <c r="J20" s="56" t="str">
        <f t="shared" si="3"/>
        <v/>
      </c>
      <c r="K20" s="57"/>
    </row>
    <row r="21" spans="1:11" s="33" customFormat="1" ht="16.5" customHeight="1">
      <c r="A21" s="38"/>
      <c r="B21" s="45"/>
      <c r="C21" s="41"/>
      <c r="D21" s="42"/>
      <c r="E21" s="47"/>
      <c r="F21" s="38"/>
      <c r="G21" s="47"/>
      <c r="H21" s="44"/>
      <c r="I21" s="55" t="str">
        <f t="shared" si="2"/>
        <v/>
      </c>
      <c r="J21" s="56" t="str">
        <f t="shared" si="3"/>
        <v/>
      </c>
      <c r="K21" s="57"/>
    </row>
    <row r="22" spans="1:11" s="33" customFormat="1" ht="16.5" customHeight="1">
      <c r="A22" s="38"/>
      <c r="B22" s="48"/>
      <c r="C22" s="49"/>
      <c r="D22" s="48"/>
      <c r="E22" s="50"/>
      <c r="F22" s="38"/>
      <c r="G22" s="50"/>
      <c r="H22" s="44"/>
      <c r="I22" s="55" t="str">
        <f t="shared" si="2"/>
        <v/>
      </c>
      <c r="J22" s="56" t="str">
        <f t="shared" si="3"/>
        <v/>
      </c>
      <c r="K22" s="57"/>
    </row>
    <row r="23" spans="1:11" ht="16.5" customHeight="1">
      <c r="A23" s="949" t="s">
        <v>299</v>
      </c>
      <c r="B23" s="949"/>
      <c r="C23" s="38"/>
      <c r="D23" s="38"/>
      <c r="E23" s="44">
        <f>SUM(E7:E21)</f>
        <v>0</v>
      </c>
      <c r="F23" s="44">
        <f>SUM(F7:F21)</f>
        <v>0</v>
      </c>
      <c r="G23" s="44">
        <f>SUM(G7:G21)</f>
        <v>0</v>
      </c>
      <c r="H23" s="44">
        <f>SUM(H7:H21)</f>
        <v>0</v>
      </c>
      <c r="I23" s="55" t="str">
        <f t="shared" si="2"/>
        <v/>
      </c>
      <c r="J23" s="56" t="str">
        <f t="shared" si="3"/>
        <v/>
      </c>
      <c r="K23" s="58"/>
    </row>
    <row r="24" spans="1:11" s="34" customFormat="1" ht="14.25" customHeight="1">
      <c r="A24" s="34" t="str">
        <f>基本情况!C83</f>
        <v>产权持有单位填表人：田仕军</v>
      </c>
      <c r="G24" s="52"/>
      <c r="H24" s="34" t="str">
        <f>基本情况!D83</f>
        <v>评估人员：邓泽华、余颖莉、李英婕</v>
      </c>
    </row>
    <row r="25" spans="1:11" s="34" customFormat="1" ht="14.25" customHeight="1">
      <c r="A25" s="34" t="str">
        <f>基本情况!C2</f>
        <v>填表日期：2022年4月26日</v>
      </c>
    </row>
  </sheetData>
  <mergeCells count="12">
    <mergeCell ref="A1:K1"/>
    <mergeCell ref="A2:K2"/>
    <mergeCell ref="E6:G6"/>
    <mergeCell ref="A23:B23"/>
    <mergeCell ref="A6:A7"/>
    <mergeCell ref="B6:B7"/>
    <mergeCell ref="C6:C7"/>
    <mergeCell ref="D6:D7"/>
    <mergeCell ref="H6:H7"/>
    <mergeCell ref="I6:I7"/>
    <mergeCell ref="J6:J7"/>
    <mergeCell ref="K6:K7"/>
  </mergeCells>
  <phoneticPr fontId="24" type="noConversion"/>
  <hyperlinks>
    <hyperlink ref="K3" location="基本情况!A1" display="表6-3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I29"/>
  <sheetViews>
    <sheetView view="pageBreakPreview" zoomScaleNormal="100" zoomScaleSheetLayoutView="100" workbookViewId="0">
      <pane xSplit="1" ySplit="6" topLeftCell="B13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29.875" style="4" customWidth="1"/>
    <col min="3" max="3" width="11.875" style="4" customWidth="1"/>
    <col min="4" max="4" width="19.5" style="4" customWidth="1"/>
    <col min="5" max="5" width="12.375" style="4" customWidth="1"/>
    <col min="6" max="6" width="13.75" style="4" customWidth="1"/>
    <col min="7" max="7" width="15.625" style="4" customWidth="1"/>
    <col min="8" max="8" width="11" style="4" customWidth="1"/>
    <col min="9" max="9" width="6.875" style="4" customWidth="1"/>
    <col min="10" max="16384" width="9" style="4"/>
  </cols>
  <sheetData>
    <row r="1" spans="1:9" ht="30" customHeight="1">
      <c r="A1" s="939" t="s">
        <v>2796</v>
      </c>
      <c r="B1" s="939"/>
      <c r="C1" s="939"/>
      <c r="D1" s="939"/>
      <c r="E1" s="939"/>
      <c r="F1" s="939"/>
      <c r="G1" s="939"/>
      <c r="H1" s="939"/>
      <c r="I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</row>
    <row r="3" spans="1:9" ht="14.25" customHeight="1">
      <c r="I3" s="16" t="s">
        <v>2797</v>
      </c>
    </row>
    <row r="4" spans="1:9" ht="14.25" customHeight="1">
      <c r="I4" s="17"/>
    </row>
    <row r="5" spans="1:9" ht="14.25" customHeight="1">
      <c r="A5" s="3" t="str">
        <f>基本情况!B2</f>
        <v>产权持有单位：瓮福（集团）有限责任公司</v>
      </c>
      <c r="I5" s="17" t="s">
        <v>247</v>
      </c>
    </row>
    <row r="6" spans="1:9" s="1" customFormat="1" ht="16.5" customHeight="1">
      <c r="A6" s="6" t="s">
        <v>219</v>
      </c>
      <c r="B6" s="6" t="s">
        <v>334</v>
      </c>
      <c r="C6" s="6" t="s">
        <v>357</v>
      </c>
      <c r="D6" s="6" t="s">
        <v>2798</v>
      </c>
      <c r="E6" s="6" t="s">
        <v>250</v>
      </c>
      <c r="F6" s="6" t="s">
        <v>251</v>
      </c>
      <c r="G6" s="25" t="s">
        <v>2680</v>
      </c>
      <c r="H6" s="26" t="s">
        <v>2681</v>
      </c>
      <c r="I6" s="6" t="s">
        <v>258</v>
      </c>
    </row>
    <row r="7" spans="1:9" ht="16.5" customHeight="1">
      <c r="A7" s="13" t="s">
        <v>275</v>
      </c>
      <c r="B7" s="14"/>
      <c r="C7" s="15"/>
      <c r="D7" s="27"/>
      <c r="E7" s="11"/>
      <c r="F7" s="11"/>
      <c r="G7" s="28" t="str">
        <f t="shared" ref="G7" si="0">IF(F7=E7,"",F7-E7)</f>
        <v/>
      </c>
      <c r="H7" s="29" t="str">
        <f t="shared" ref="H7" si="1">IF(OR(E7=0,F7=E7),"",ROUND(G7/ABS(E7),4))</f>
        <v/>
      </c>
      <c r="I7" s="14"/>
    </row>
    <row r="8" spans="1:9" ht="16.5" customHeight="1">
      <c r="A8" s="13"/>
      <c r="B8" s="27"/>
      <c r="C8" s="15"/>
      <c r="D8" s="27"/>
      <c r="E8" s="11"/>
      <c r="F8" s="11"/>
      <c r="G8" s="28" t="str">
        <f t="shared" ref="G8:G27" si="2">IF(F8=E8,"",F8-E8)</f>
        <v/>
      </c>
      <c r="H8" s="29" t="str">
        <f t="shared" ref="H8:H27" si="3">IF(OR(E8=0,F8=E8),"",ROUND(G8/ABS(E8),4))</f>
        <v/>
      </c>
      <c r="I8" s="18"/>
    </row>
    <row r="9" spans="1:9" ht="16.5" customHeight="1">
      <c r="A9" s="13"/>
      <c r="B9" s="30"/>
      <c r="C9" s="15"/>
      <c r="D9" s="27"/>
      <c r="E9" s="11"/>
      <c r="F9" s="11"/>
      <c r="G9" s="28" t="str">
        <f t="shared" si="2"/>
        <v/>
      </c>
      <c r="H9" s="29" t="str">
        <f t="shared" si="3"/>
        <v/>
      </c>
      <c r="I9" s="18"/>
    </row>
    <row r="10" spans="1:9" ht="16.5" customHeight="1">
      <c r="A10" s="13"/>
      <c r="B10" s="31"/>
      <c r="C10" s="15"/>
      <c r="D10" s="27"/>
      <c r="E10" s="11"/>
      <c r="F10" s="11"/>
      <c r="G10" s="28" t="str">
        <f t="shared" si="2"/>
        <v/>
      </c>
      <c r="H10" s="29" t="str">
        <f t="shared" si="3"/>
        <v/>
      </c>
      <c r="I10" s="18"/>
    </row>
    <row r="11" spans="1:9" ht="16.5" customHeight="1">
      <c r="A11" s="13"/>
      <c r="B11" s="14"/>
      <c r="C11" s="15"/>
      <c r="D11" s="27"/>
      <c r="E11" s="11"/>
      <c r="F11" s="11"/>
      <c r="G11" s="28" t="str">
        <f t="shared" si="2"/>
        <v/>
      </c>
      <c r="H11" s="29" t="str">
        <f t="shared" si="3"/>
        <v/>
      </c>
      <c r="I11" s="18"/>
    </row>
    <row r="12" spans="1:9" ht="16.5" customHeight="1">
      <c r="A12" s="13"/>
      <c r="B12" s="14"/>
      <c r="C12" s="15"/>
      <c r="D12" s="15"/>
      <c r="E12" s="11"/>
      <c r="F12" s="11"/>
      <c r="G12" s="28" t="str">
        <f t="shared" si="2"/>
        <v/>
      </c>
      <c r="H12" s="29" t="str">
        <f t="shared" si="3"/>
        <v/>
      </c>
      <c r="I12" s="18"/>
    </row>
    <row r="13" spans="1:9" ht="16.5" customHeight="1">
      <c r="A13" s="13"/>
      <c r="B13" s="14"/>
      <c r="C13" s="15"/>
      <c r="D13" s="15"/>
      <c r="E13" s="11"/>
      <c r="F13" s="11"/>
      <c r="G13" s="28" t="str">
        <f t="shared" si="2"/>
        <v/>
      </c>
      <c r="H13" s="29" t="str">
        <f t="shared" si="3"/>
        <v/>
      </c>
      <c r="I13" s="18"/>
    </row>
    <row r="14" spans="1:9" ht="16.5" customHeight="1">
      <c r="A14" s="13"/>
      <c r="B14" s="14"/>
      <c r="C14" s="15"/>
      <c r="D14" s="15"/>
      <c r="E14" s="11"/>
      <c r="F14" s="11"/>
      <c r="G14" s="28" t="str">
        <f t="shared" si="2"/>
        <v/>
      </c>
      <c r="H14" s="29" t="str">
        <f t="shared" si="3"/>
        <v/>
      </c>
      <c r="I14" s="18"/>
    </row>
    <row r="15" spans="1:9" ht="16.5" customHeight="1">
      <c r="A15" s="13"/>
      <c r="B15" s="14"/>
      <c r="C15" s="15"/>
      <c r="D15" s="15"/>
      <c r="E15" s="11"/>
      <c r="F15" s="11"/>
      <c r="G15" s="28" t="str">
        <f t="shared" si="2"/>
        <v/>
      </c>
      <c r="H15" s="29" t="str">
        <f t="shared" si="3"/>
        <v/>
      </c>
      <c r="I15" s="18"/>
    </row>
    <row r="16" spans="1:9" ht="16.5" customHeight="1">
      <c r="A16" s="13"/>
      <c r="B16" s="14"/>
      <c r="C16" s="15"/>
      <c r="D16" s="15"/>
      <c r="E16" s="11"/>
      <c r="F16" s="11"/>
      <c r="G16" s="28" t="str">
        <f t="shared" si="2"/>
        <v/>
      </c>
      <c r="H16" s="29" t="str">
        <f t="shared" si="3"/>
        <v/>
      </c>
      <c r="I16" s="18"/>
    </row>
    <row r="17" spans="1:9" ht="16.5" customHeight="1">
      <c r="A17" s="13"/>
      <c r="B17" s="14"/>
      <c r="C17" s="15"/>
      <c r="D17" s="15"/>
      <c r="E17" s="11"/>
      <c r="F17" s="11"/>
      <c r="G17" s="28" t="str">
        <f t="shared" si="2"/>
        <v/>
      </c>
      <c r="H17" s="29" t="str">
        <f t="shared" si="3"/>
        <v/>
      </c>
      <c r="I17" s="18"/>
    </row>
    <row r="18" spans="1:9" ht="16.5" customHeight="1">
      <c r="A18" s="13"/>
      <c r="B18" s="14"/>
      <c r="C18" s="15"/>
      <c r="D18" s="15"/>
      <c r="E18" s="11"/>
      <c r="F18" s="11"/>
      <c r="G18" s="28" t="str">
        <f t="shared" si="2"/>
        <v/>
      </c>
      <c r="H18" s="29" t="str">
        <f t="shared" si="3"/>
        <v/>
      </c>
      <c r="I18" s="18"/>
    </row>
    <row r="19" spans="1:9" ht="16.5" customHeight="1">
      <c r="A19" s="13"/>
      <c r="B19" s="14"/>
      <c r="C19" s="15"/>
      <c r="D19" s="15"/>
      <c r="E19" s="11"/>
      <c r="F19" s="11"/>
      <c r="G19" s="28" t="str">
        <f t="shared" si="2"/>
        <v/>
      </c>
      <c r="H19" s="29" t="str">
        <f t="shared" si="3"/>
        <v/>
      </c>
      <c r="I19" s="18"/>
    </row>
    <row r="20" spans="1:9" ht="16.5" customHeight="1">
      <c r="A20" s="13"/>
      <c r="B20" s="14"/>
      <c r="C20" s="15"/>
      <c r="D20" s="15"/>
      <c r="E20" s="11"/>
      <c r="F20" s="11"/>
      <c r="G20" s="28" t="str">
        <f t="shared" si="2"/>
        <v/>
      </c>
      <c r="H20" s="29" t="str">
        <f t="shared" si="3"/>
        <v/>
      </c>
      <c r="I20" s="18"/>
    </row>
    <row r="21" spans="1:9" ht="16.5" customHeight="1">
      <c r="A21" s="13"/>
      <c r="B21" s="14"/>
      <c r="C21" s="15"/>
      <c r="D21" s="15"/>
      <c r="E21" s="11"/>
      <c r="F21" s="11"/>
      <c r="G21" s="28" t="str">
        <f t="shared" si="2"/>
        <v/>
      </c>
      <c r="H21" s="29" t="str">
        <f t="shared" si="3"/>
        <v/>
      </c>
      <c r="I21" s="18"/>
    </row>
    <row r="22" spans="1:9" ht="16.5" customHeight="1">
      <c r="A22" s="13"/>
      <c r="B22" s="14"/>
      <c r="C22" s="15"/>
      <c r="D22" s="15"/>
      <c r="E22" s="11"/>
      <c r="F22" s="11"/>
      <c r="G22" s="28" t="str">
        <f t="shared" si="2"/>
        <v/>
      </c>
      <c r="H22" s="29" t="str">
        <f t="shared" si="3"/>
        <v/>
      </c>
      <c r="I22" s="18"/>
    </row>
    <row r="23" spans="1:9" ht="16.5" customHeight="1">
      <c r="A23" s="13"/>
      <c r="B23" s="14"/>
      <c r="C23" s="15"/>
      <c r="D23" s="15"/>
      <c r="E23" s="11"/>
      <c r="F23" s="11"/>
      <c r="G23" s="28" t="str">
        <f t="shared" si="2"/>
        <v/>
      </c>
      <c r="H23" s="29" t="str">
        <f t="shared" si="3"/>
        <v/>
      </c>
      <c r="I23" s="18"/>
    </row>
    <row r="24" spans="1:9" ht="16.5" customHeight="1">
      <c r="A24" s="13"/>
      <c r="B24" s="14"/>
      <c r="C24" s="15"/>
      <c r="D24" s="15"/>
      <c r="E24" s="11"/>
      <c r="F24" s="11"/>
      <c r="G24" s="28" t="str">
        <f t="shared" si="2"/>
        <v/>
      </c>
      <c r="H24" s="29" t="str">
        <f t="shared" si="3"/>
        <v/>
      </c>
      <c r="I24" s="18"/>
    </row>
    <row r="25" spans="1:9" ht="16.5" customHeight="1">
      <c r="A25" s="13"/>
      <c r="B25" s="14"/>
      <c r="C25" s="15"/>
      <c r="D25" s="15"/>
      <c r="E25" s="11"/>
      <c r="F25" s="11"/>
      <c r="G25" s="28" t="str">
        <f t="shared" si="2"/>
        <v/>
      </c>
      <c r="H25" s="29" t="str">
        <f t="shared" si="3"/>
        <v/>
      </c>
      <c r="I25" s="18"/>
    </row>
    <row r="26" spans="1:9" ht="16.5" customHeight="1">
      <c r="A26" s="13"/>
      <c r="B26" s="14"/>
      <c r="C26" s="15"/>
      <c r="D26" s="15"/>
      <c r="E26" s="11"/>
      <c r="F26" s="11"/>
      <c r="G26" s="28" t="str">
        <f t="shared" si="2"/>
        <v/>
      </c>
      <c r="H26" s="29" t="str">
        <f t="shared" si="3"/>
        <v/>
      </c>
      <c r="I26" s="18"/>
    </row>
    <row r="27" spans="1:9" ht="16.5" customHeight="1">
      <c r="A27" s="946" t="s">
        <v>255</v>
      </c>
      <c r="B27" s="946"/>
      <c r="C27" s="15"/>
      <c r="D27" s="15"/>
      <c r="E27" s="11">
        <f>SUM(E7:E26)</f>
        <v>0</v>
      </c>
      <c r="F27" s="11">
        <f>SUM(F7:F26)</f>
        <v>0</v>
      </c>
      <c r="G27" s="28" t="str">
        <f t="shared" si="2"/>
        <v/>
      </c>
      <c r="H27" s="29" t="str">
        <f t="shared" si="3"/>
        <v/>
      </c>
      <c r="I27" s="18"/>
    </row>
    <row r="28" spans="1:9" s="3" customFormat="1" ht="14.25" customHeight="1">
      <c r="A28" s="3" t="str">
        <f>基本情况!C84</f>
        <v>产权持有单位填表人：田仕军</v>
      </c>
      <c r="F28" s="3" t="str">
        <f>基本情况!D84</f>
        <v>评估人员：邓泽华、余颖莉、李英婕</v>
      </c>
    </row>
    <row r="29" spans="1:9" s="3" customFormat="1" ht="14.25" customHeight="1">
      <c r="A29" s="3" t="str">
        <f>基本情况!C2</f>
        <v>填表日期：2022年4月26日</v>
      </c>
    </row>
  </sheetData>
  <mergeCells count="3">
    <mergeCell ref="A1:I1"/>
    <mergeCell ref="A2:I2"/>
    <mergeCell ref="A27:B27"/>
  </mergeCells>
  <phoneticPr fontId="24" type="noConversion"/>
  <hyperlinks>
    <hyperlink ref="I3" location="基本情况!A1" display="表6-4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I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18.25" style="4" customWidth="1"/>
    <col min="3" max="4" width="15.625" style="4" customWidth="1"/>
    <col min="5" max="5" width="12.5" style="4" customWidth="1"/>
    <col min="6" max="6" width="13.625" style="4" customWidth="1"/>
    <col min="7" max="7" width="12.625" style="4" customWidth="1"/>
    <col min="8" max="8" width="16.375" style="4" customWidth="1"/>
    <col min="9" max="9" width="15.625" style="4" customWidth="1"/>
    <col min="10" max="16384" width="9" style="4"/>
  </cols>
  <sheetData>
    <row r="1" spans="1:9" ht="30" customHeight="1">
      <c r="A1" s="939" t="s">
        <v>2799</v>
      </c>
      <c r="B1" s="939"/>
      <c r="C1" s="939"/>
      <c r="D1" s="939"/>
      <c r="E1" s="939"/>
      <c r="F1" s="939"/>
      <c r="G1" s="939"/>
      <c r="H1" s="939"/>
      <c r="I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</row>
    <row r="3" spans="1:9" ht="14.25" customHeight="1">
      <c r="I3" s="16" t="s">
        <v>2800</v>
      </c>
    </row>
    <row r="4" spans="1:9" ht="14.25" customHeight="1">
      <c r="I4" s="17"/>
    </row>
    <row r="5" spans="1:9" ht="14.25" customHeight="1">
      <c r="A5" s="3" t="str">
        <f>基本情况!B2</f>
        <v>产权持有单位：瓮福（集团）有限责任公司</v>
      </c>
      <c r="I5" s="17" t="s">
        <v>247</v>
      </c>
    </row>
    <row r="6" spans="1:9" s="1" customFormat="1" ht="16.5" customHeight="1">
      <c r="A6" s="6" t="s">
        <v>219</v>
      </c>
      <c r="B6" s="6" t="s">
        <v>334</v>
      </c>
      <c r="C6" s="6" t="s">
        <v>2801</v>
      </c>
      <c r="D6" s="6" t="s">
        <v>357</v>
      </c>
      <c r="E6" s="6" t="s">
        <v>250</v>
      </c>
      <c r="F6" s="6" t="s">
        <v>251</v>
      </c>
      <c r="G6" s="6" t="s">
        <v>2760</v>
      </c>
      <c r="H6" s="6" t="s">
        <v>2771</v>
      </c>
      <c r="I6" s="6" t="s">
        <v>258</v>
      </c>
    </row>
    <row r="7" spans="1:9" ht="16.5" customHeight="1">
      <c r="A7" s="13" t="s">
        <v>275</v>
      </c>
      <c r="B7" s="14"/>
      <c r="C7" s="22"/>
      <c r="D7" s="15"/>
      <c r="E7" s="11"/>
      <c r="F7" s="11"/>
      <c r="G7" s="11" t="str">
        <f t="shared" ref="G7" si="0">IF(F7=E7,"",F7-E7)</f>
        <v/>
      </c>
      <c r="H7" s="12" t="str">
        <f t="shared" ref="H7" si="1">IF(OR(E7=0,F7=E7),"",ROUND(G7/ABS(E7),4))</f>
        <v/>
      </c>
      <c r="I7" s="23"/>
    </row>
    <row r="8" spans="1:9" ht="16.5" customHeight="1">
      <c r="A8" s="13"/>
      <c r="B8" s="14"/>
      <c r="C8" s="14"/>
      <c r="D8" s="15"/>
      <c r="E8" s="11"/>
      <c r="F8" s="11"/>
      <c r="G8" s="11" t="str">
        <f t="shared" ref="G8:G27" si="2">IF(F8=E8,"",F8-E8)</f>
        <v/>
      </c>
      <c r="H8" s="12" t="str">
        <f t="shared" ref="H8:H27" si="3">IF(OR(E8=0,F8=E8),"",ROUND(G8/ABS(E8),4))</f>
        <v/>
      </c>
      <c r="I8" s="18"/>
    </row>
    <row r="9" spans="1:9" ht="16.5" customHeight="1">
      <c r="A9" s="13"/>
      <c r="B9" s="14"/>
      <c r="C9" s="14"/>
      <c r="D9" s="15"/>
      <c r="E9" s="11"/>
      <c r="F9" s="11"/>
      <c r="G9" s="11" t="str">
        <f t="shared" si="2"/>
        <v/>
      </c>
      <c r="H9" s="12" t="str">
        <f t="shared" si="3"/>
        <v/>
      </c>
      <c r="I9" s="18"/>
    </row>
    <row r="10" spans="1:9" ht="16.5" customHeight="1">
      <c r="A10" s="13"/>
      <c r="B10" s="14"/>
      <c r="C10" s="14"/>
      <c r="D10" s="15"/>
      <c r="E10" s="11"/>
      <c r="F10" s="11"/>
      <c r="G10" s="11" t="str">
        <f t="shared" si="2"/>
        <v/>
      </c>
      <c r="H10" s="12" t="str">
        <f t="shared" si="3"/>
        <v/>
      </c>
      <c r="I10" s="18"/>
    </row>
    <row r="11" spans="1:9" ht="16.5" customHeight="1">
      <c r="A11" s="13"/>
      <c r="B11" s="14"/>
      <c r="C11" s="14"/>
      <c r="D11" s="15"/>
      <c r="E11" s="11"/>
      <c r="F11" s="11"/>
      <c r="G11" s="11" t="str">
        <f t="shared" si="2"/>
        <v/>
      </c>
      <c r="H11" s="12" t="str">
        <f t="shared" si="3"/>
        <v/>
      </c>
      <c r="I11" s="18"/>
    </row>
    <row r="12" spans="1:9" ht="16.5" customHeight="1">
      <c r="A12" s="13"/>
      <c r="B12" s="14"/>
      <c r="C12" s="14"/>
      <c r="D12" s="15"/>
      <c r="E12" s="11"/>
      <c r="F12" s="11"/>
      <c r="G12" s="11" t="str">
        <f t="shared" si="2"/>
        <v/>
      </c>
      <c r="H12" s="12" t="str">
        <f t="shared" si="3"/>
        <v/>
      </c>
      <c r="I12" s="18"/>
    </row>
    <row r="13" spans="1:9" ht="16.5" customHeight="1">
      <c r="A13" s="13"/>
      <c r="B13" s="14"/>
      <c r="C13" s="14"/>
      <c r="D13" s="15"/>
      <c r="E13" s="11"/>
      <c r="F13" s="11"/>
      <c r="G13" s="11" t="str">
        <f t="shared" si="2"/>
        <v/>
      </c>
      <c r="H13" s="12" t="str">
        <f t="shared" si="3"/>
        <v/>
      </c>
      <c r="I13" s="18"/>
    </row>
    <row r="14" spans="1:9" ht="16.5" customHeight="1">
      <c r="A14" s="13"/>
      <c r="B14" s="14"/>
      <c r="C14" s="14"/>
      <c r="D14" s="15"/>
      <c r="E14" s="11"/>
      <c r="F14" s="11"/>
      <c r="G14" s="11" t="str">
        <f t="shared" si="2"/>
        <v/>
      </c>
      <c r="H14" s="12" t="str">
        <f t="shared" si="3"/>
        <v/>
      </c>
      <c r="I14" s="18"/>
    </row>
    <row r="15" spans="1:9" ht="16.5" customHeight="1">
      <c r="A15" s="13"/>
      <c r="B15" s="14"/>
      <c r="C15" s="14"/>
      <c r="D15" s="15"/>
      <c r="E15" s="11"/>
      <c r="F15" s="11"/>
      <c r="G15" s="11" t="str">
        <f t="shared" si="2"/>
        <v/>
      </c>
      <c r="H15" s="12" t="str">
        <f t="shared" si="3"/>
        <v/>
      </c>
      <c r="I15" s="18"/>
    </row>
    <row r="16" spans="1:9" ht="16.5" customHeight="1">
      <c r="A16" s="13"/>
      <c r="B16" s="14"/>
      <c r="C16" s="14"/>
      <c r="D16" s="15"/>
      <c r="E16" s="11"/>
      <c r="F16" s="11"/>
      <c r="G16" s="11" t="str">
        <f t="shared" si="2"/>
        <v/>
      </c>
      <c r="H16" s="12" t="str">
        <f t="shared" si="3"/>
        <v/>
      </c>
      <c r="I16" s="18"/>
    </row>
    <row r="17" spans="1:9" ht="16.5" customHeight="1">
      <c r="A17" s="13"/>
      <c r="B17" s="14"/>
      <c r="C17" s="14"/>
      <c r="D17" s="15"/>
      <c r="E17" s="11"/>
      <c r="F17" s="11"/>
      <c r="G17" s="11" t="str">
        <f t="shared" si="2"/>
        <v/>
      </c>
      <c r="H17" s="12" t="str">
        <f t="shared" si="3"/>
        <v/>
      </c>
      <c r="I17" s="18"/>
    </row>
    <row r="18" spans="1:9" ht="16.5" customHeight="1">
      <c r="A18" s="13"/>
      <c r="B18" s="14"/>
      <c r="C18" s="14"/>
      <c r="D18" s="15"/>
      <c r="E18" s="11"/>
      <c r="F18" s="11"/>
      <c r="G18" s="11" t="str">
        <f t="shared" si="2"/>
        <v/>
      </c>
      <c r="H18" s="12" t="str">
        <f t="shared" si="3"/>
        <v/>
      </c>
      <c r="I18" s="18"/>
    </row>
    <row r="19" spans="1:9" ht="16.5" customHeight="1">
      <c r="A19" s="13"/>
      <c r="B19" s="14"/>
      <c r="C19" s="14"/>
      <c r="D19" s="15"/>
      <c r="E19" s="11"/>
      <c r="F19" s="11"/>
      <c r="G19" s="11" t="str">
        <f t="shared" si="2"/>
        <v/>
      </c>
      <c r="H19" s="12" t="str">
        <f t="shared" si="3"/>
        <v/>
      </c>
      <c r="I19" s="18"/>
    </row>
    <row r="20" spans="1:9" ht="16.5" customHeight="1">
      <c r="A20" s="13"/>
      <c r="B20" s="14"/>
      <c r="C20" s="14"/>
      <c r="D20" s="15"/>
      <c r="E20" s="11"/>
      <c r="F20" s="11"/>
      <c r="G20" s="11" t="str">
        <f t="shared" si="2"/>
        <v/>
      </c>
      <c r="H20" s="12" t="str">
        <f t="shared" si="3"/>
        <v/>
      </c>
      <c r="I20" s="18"/>
    </row>
    <row r="21" spans="1:9" ht="16.5" customHeight="1">
      <c r="A21" s="13"/>
      <c r="B21" s="14"/>
      <c r="C21" s="14"/>
      <c r="D21" s="15"/>
      <c r="E21" s="11"/>
      <c r="F21" s="11"/>
      <c r="G21" s="11" t="str">
        <f t="shared" si="2"/>
        <v/>
      </c>
      <c r="H21" s="12" t="str">
        <f t="shared" si="3"/>
        <v/>
      </c>
      <c r="I21" s="18"/>
    </row>
    <row r="22" spans="1:9" ht="16.5" customHeight="1">
      <c r="A22" s="13"/>
      <c r="B22" s="14"/>
      <c r="C22" s="14"/>
      <c r="D22" s="15"/>
      <c r="E22" s="11"/>
      <c r="F22" s="11"/>
      <c r="G22" s="11" t="str">
        <f t="shared" si="2"/>
        <v/>
      </c>
      <c r="H22" s="12" t="str">
        <f t="shared" si="3"/>
        <v/>
      </c>
      <c r="I22" s="18"/>
    </row>
    <row r="23" spans="1:9" ht="16.5" customHeight="1">
      <c r="A23" s="13"/>
      <c r="B23" s="14"/>
      <c r="C23" s="14"/>
      <c r="D23" s="15"/>
      <c r="E23" s="11"/>
      <c r="F23" s="11"/>
      <c r="G23" s="11" t="str">
        <f t="shared" si="2"/>
        <v/>
      </c>
      <c r="H23" s="12" t="str">
        <f t="shared" si="3"/>
        <v/>
      </c>
      <c r="I23" s="18"/>
    </row>
    <row r="24" spans="1:9" ht="16.5" customHeight="1">
      <c r="A24" s="13"/>
      <c r="B24" s="14"/>
      <c r="C24" s="14"/>
      <c r="D24" s="15"/>
      <c r="E24" s="11"/>
      <c r="F24" s="11"/>
      <c r="G24" s="11" t="str">
        <f t="shared" si="2"/>
        <v/>
      </c>
      <c r="H24" s="12" t="str">
        <f t="shared" si="3"/>
        <v/>
      </c>
      <c r="I24" s="18"/>
    </row>
    <row r="25" spans="1:9" ht="16.5" customHeight="1">
      <c r="A25" s="13"/>
      <c r="B25" s="14"/>
      <c r="C25" s="14"/>
      <c r="D25" s="15"/>
      <c r="E25" s="11"/>
      <c r="F25" s="11"/>
      <c r="G25" s="11" t="str">
        <f t="shared" si="2"/>
        <v/>
      </c>
      <c r="H25" s="12" t="str">
        <f t="shared" si="3"/>
        <v/>
      </c>
      <c r="I25" s="18"/>
    </row>
    <row r="26" spans="1:9" ht="16.5" customHeight="1">
      <c r="A26" s="13"/>
      <c r="B26" s="14"/>
      <c r="C26" s="14"/>
      <c r="D26" s="15"/>
      <c r="E26" s="11"/>
      <c r="F26" s="11"/>
      <c r="G26" s="11" t="str">
        <f t="shared" si="2"/>
        <v/>
      </c>
      <c r="H26" s="12" t="str">
        <f t="shared" si="3"/>
        <v/>
      </c>
      <c r="I26" s="18"/>
    </row>
    <row r="27" spans="1:9" ht="16.5" customHeight="1">
      <c r="A27" s="946" t="s">
        <v>255</v>
      </c>
      <c r="B27" s="946"/>
      <c r="C27" s="13"/>
      <c r="D27" s="15"/>
      <c r="E27" s="11">
        <f>SUM(E7:E26)</f>
        <v>0</v>
      </c>
      <c r="F27" s="11">
        <f>SUM(F7:F26)</f>
        <v>0</v>
      </c>
      <c r="G27" s="11" t="str">
        <f t="shared" si="2"/>
        <v/>
      </c>
      <c r="H27" s="12" t="str">
        <f t="shared" si="3"/>
        <v/>
      </c>
      <c r="I27" s="24"/>
    </row>
    <row r="28" spans="1:9" s="3" customFormat="1" ht="14.25" customHeight="1">
      <c r="A28" s="3" t="str">
        <f>基本情况!C85</f>
        <v>产权持有单位填表人：田仕军</v>
      </c>
      <c r="E28" s="3" t="str">
        <f>基本情况!D85</f>
        <v>评估人员：邓泽华、余颖莉、李英婕</v>
      </c>
    </row>
    <row r="29" spans="1:9" s="3" customFormat="1" ht="14.25" customHeight="1">
      <c r="A29" s="3" t="str">
        <f>基本情况!C2</f>
        <v>填表日期：2022年4月26日</v>
      </c>
    </row>
  </sheetData>
  <mergeCells count="3">
    <mergeCell ref="A1:I1"/>
    <mergeCell ref="A2:I2"/>
    <mergeCell ref="A27:B27"/>
  </mergeCells>
  <phoneticPr fontId="24" type="noConversion"/>
  <hyperlinks>
    <hyperlink ref="I3" location="基本情况!A1" display="表6-5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I29"/>
  <sheetViews>
    <sheetView view="pageBreakPreview" zoomScaleNormal="100" zoomScaleSheetLayoutView="100" workbookViewId="0">
      <pane xSplit="1" ySplit="6" topLeftCell="B19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6.125" style="1" customWidth="1"/>
    <col min="2" max="2" width="31.75" style="4" customWidth="1"/>
    <col min="3" max="3" width="16.75" style="4" customWidth="1"/>
    <col min="4" max="4" width="16.875" style="4" customWidth="1"/>
    <col min="5" max="5" width="16.125" style="4" customWidth="1"/>
    <col min="6" max="7" width="14.875" style="4" customWidth="1"/>
    <col min="8" max="8" width="9.875" style="4" customWidth="1"/>
    <col min="9" max="16384" width="9" style="4"/>
  </cols>
  <sheetData>
    <row r="1" spans="1:9" ht="30" customHeight="1">
      <c r="A1" s="939" t="s">
        <v>2802</v>
      </c>
      <c r="B1" s="939"/>
      <c r="C1" s="939"/>
      <c r="D1" s="939"/>
      <c r="E1" s="939"/>
      <c r="F1" s="939"/>
      <c r="G1" s="939"/>
      <c r="H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17"/>
    </row>
    <row r="3" spans="1:9" ht="14.25" customHeight="1">
      <c r="H3" s="16" t="s">
        <v>2803</v>
      </c>
    </row>
    <row r="4" spans="1:9" ht="14.25" customHeight="1">
      <c r="H4" s="17"/>
    </row>
    <row r="5" spans="1:9" ht="14.25" customHeight="1">
      <c r="A5" s="3" t="str">
        <f>基本情况!B2</f>
        <v>产权持有单位：瓮福（集团）有限责任公司</v>
      </c>
      <c r="H5" s="17" t="s">
        <v>247</v>
      </c>
    </row>
    <row r="6" spans="1:9" ht="16.5" customHeight="1">
      <c r="A6" s="6" t="s">
        <v>219</v>
      </c>
      <c r="B6" s="6" t="s">
        <v>2804</v>
      </c>
      <c r="C6" s="6" t="s">
        <v>357</v>
      </c>
      <c r="D6" s="6" t="s">
        <v>250</v>
      </c>
      <c r="E6" s="6" t="s">
        <v>251</v>
      </c>
      <c r="F6" s="6" t="s">
        <v>2760</v>
      </c>
      <c r="G6" s="6" t="s">
        <v>2771</v>
      </c>
      <c r="H6" s="6" t="s">
        <v>258</v>
      </c>
      <c r="I6" s="17"/>
    </row>
    <row r="7" spans="1:9" ht="16.5" customHeight="1">
      <c r="A7" s="13" t="s">
        <v>275</v>
      </c>
      <c r="B7" s="19"/>
      <c r="C7" s="6"/>
      <c r="D7" s="11"/>
      <c r="E7" s="11"/>
      <c r="F7" s="11" t="str">
        <f t="shared" ref="F7" si="0">IF(E7=D7,"",E7-D7)</f>
        <v/>
      </c>
      <c r="G7" s="12" t="str">
        <f t="shared" ref="G7" si="1">IF(OR(D7=0,E7=D7),"",ROUND(F7/ABS(D7),4))</f>
        <v/>
      </c>
      <c r="H7" s="18"/>
    </row>
    <row r="8" spans="1:9" ht="16.5" customHeight="1">
      <c r="A8" s="13" t="s">
        <v>276</v>
      </c>
      <c r="B8" s="19"/>
      <c r="C8" s="6"/>
      <c r="D8" s="11"/>
      <c r="E8" s="11"/>
      <c r="F8" s="11" t="str">
        <f t="shared" ref="F8:F27" si="2">IF(E8=D8,"",E8-D8)</f>
        <v/>
      </c>
      <c r="G8" s="12" t="str">
        <f t="shared" ref="G8:G27" si="3">IF(OR(D8=0,E8=D8),"",ROUND(F8/ABS(D8),4))</f>
        <v/>
      </c>
      <c r="H8" s="18"/>
    </row>
    <row r="9" spans="1:9" ht="16.5" customHeight="1">
      <c r="A9" s="13" t="s">
        <v>9</v>
      </c>
      <c r="B9" s="19"/>
      <c r="C9" s="6"/>
      <c r="D9" s="11"/>
      <c r="E9" s="11"/>
      <c r="F9" s="11" t="str">
        <f t="shared" si="2"/>
        <v/>
      </c>
      <c r="G9" s="12" t="str">
        <f t="shared" si="3"/>
        <v/>
      </c>
      <c r="H9" s="18"/>
    </row>
    <row r="10" spans="1:9" ht="16.5" customHeight="1">
      <c r="A10" s="13"/>
      <c r="B10" s="20"/>
      <c r="C10" s="6"/>
      <c r="D10" s="21"/>
      <c r="E10" s="11"/>
      <c r="F10" s="11" t="str">
        <f t="shared" si="2"/>
        <v/>
      </c>
      <c r="G10" s="12" t="str">
        <f t="shared" si="3"/>
        <v/>
      </c>
      <c r="H10" s="18"/>
    </row>
    <row r="11" spans="1:9" ht="16.5" customHeight="1">
      <c r="A11" s="13"/>
      <c r="B11" s="14"/>
      <c r="C11" s="15"/>
      <c r="D11" s="11"/>
      <c r="E11" s="11"/>
      <c r="F11" s="11" t="str">
        <f t="shared" si="2"/>
        <v/>
      </c>
      <c r="G11" s="12" t="str">
        <f t="shared" si="3"/>
        <v/>
      </c>
      <c r="H11" s="18"/>
    </row>
    <row r="12" spans="1:9" ht="16.5" customHeight="1">
      <c r="A12" s="13"/>
      <c r="B12" s="14"/>
      <c r="C12" s="15"/>
      <c r="D12" s="11"/>
      <c r="E12" s="11"/>
      <c r="F12" s="11" t="str">
        <f t="shared" si="2"/>
        <v/>
      </c>
      <c r="G12" s="12" t="str">
        <f t="shared" si="3"/>
        <v/>
      </c>
      <c r="H12" s="18"/>
    </row>
    <row r="13" spans="1:9" ht="16.5" customHeight="1">
      <c r="A13" s="13"/>
      <c r="B13" s="14"/>
      <c r="C13" s="15"/>
      <c r="D13" s="11"/>
      <c r="E13" s="11"/>
      <c r="F13" s="11" t="str">
        <f t="shared" si="2"/>
        <v/>
      </c>
      <c r="G13" s="12" t="str">
        <f t="shared" si="3"/>
        <v/>
      </c>
      <c r="H13" s="18"/>
    </row>
    <row r="14" spans="1:9" ht="16.5" customHeight="1">
      <c r="A14" s="13"/>
      <c r="B14" s="14"/>
      <c r="C14" s="15"/>
      <c r="D14" s="11"/>
      <c r="E14" s="11"/>
      <c r="F14" s="11" t="str">
        <f t="shared" si="2"/>
        <v/>
      </c>
      <c r="G14" s="12" t="str">
        <f t="shared" si="3"/>
        <v/>
      </c>
      <c r="H14" s="18"/>
    </row>
    <row r="15" spans="1:9" ht="16.5" customHeight="1">
      <c r="A15" s="13"/>
      <c r="B15" s="14"/>
      <c r="C15" s="15"/>
      <c r="D15" s="11"/>
      <c r="E15" s="11"/>
      <c r="F15" s="11" t="str">
        <f t="shared" si="2"/>
        <v/>
      </c>
      <c r="G15" s="12" t="str">
        <f t="shared" si="3"/>
        <v/>
      </c>
      <c r="H15" s="18"/>
    </row>
    <row r="16" spans="1:9" ht="16.5" customHeight="1">
      <c r="A16" s="13"/>
      <c r="B16" s="14"/>
      <c r="C16" s="15"/>
      <c r="D16" s="11"/>
      <c r="E16" s="11"/>
      <c r="F16" s="11" t="str">
        <f t="shared" si="2"/>
        <v/>
      </c>
      <c r="G16" s="12" t="str">
        <f t="shared" si="3"/>
        <v/>
      </c>
      <c r="H16" s="18"/>
    </row>
    <row r="17" spans="1:8" ht="16.5" customHeight="1">
      <c r="A17" s="13"/>
      <c r="B17" s="14"/>
      <c r="C17" s="15"/>
      <c r="D17" s="11"/>
      <c r="E17" s="11"/>
      <c r="F17" s="11" t="str">
        <f t="shared" si="2"/>
        <v/>
      </c>
      <c r="G17" s="12" t="str">
        <f t="shared" si="3"/>
        <v/>
      </c>
      <c r="H17" s="18"/>
    </row>
    <row r="18" spans="1:8" ht="16.5" customHeight="1">
      <c r="A18" s="13"/>
      <c r="B18" s="14"/>
      <c r="C18" s="15"/>
      <c r="D18" s="11"/>
      <c r="E18" s="11"/>
      <c r="F18" s="11" t="str">
        <f t="shared" si="2"/>
        <v/>
      </c>
      <c r="G18" s="12" t="str">
        <f t="shared" si="3"/>
        <v/>
      </c>
      <c r="H18" s="18"/>
    </row>
    <row r="19" spans="1:8" ht="16.5" customHeight="1">
      <c r="A19" s="13"/>
      <c r="B19" s="14"/>
      <c r="C19" s="15"/>
      <c r="D19" s="11"/>
      <c r="E19" s="11"/>
      <c r="F19" s="11" t="str">
        <f t="shared" si="2"/>
        <v/>
      </c>
      <c r="G19" s="12" t="str">
        <f t="shared" si="3"/>
        <v/>
      </c>
      <c r="H19" s="18"/>
    </row>
    <row r="20" spans="1:8" ht="16.5" customHeight="1">
      <c r="A20" s="13"/>
      <c r="B20" s="14"/>
      <c r="C20" s="15"/>
      <c r="D20" s="11"/>
      <c r="E20" s="11"/>
      <c r="F20" s="11" t="str">
        <f t="shared" si="2"/>
        <v/>
      </c>
      <c r="G20" s="12" t="str">
        <f t="shared" si="3"/>
        <v/>
      </c>
      <c r="H20" s="18"/>
    </row>
    <row r="21" spans="1:8" ht="16.5" customHeight="1">
      <c r="A21" s="13"/>
      <c r="B21" s="14"/>
      <c r="C21" s="15"/>
      <c r="D21" s="11"/>
      <c r="E21" s="11"/>
      <c r="F21" s="11" t="str">
        <f t="shared" si="2"/>
        <v/>
      </c>
      <c r="G21" s="12" t="str">
        <f t="shared" si="3"/>
        <v/>
      </c>
      <c r="H21" s="18"/>
    </row>
    <row r="22" spans="1:8" ht="16.5" customHeight="1">
      <c r="A22" s="13"/>
      <c r="B22" s="14"/>
      <c r="C22" s="15"/>
      <c r="D22" s="11"/>
      <c r="E22" s="11"/>
      <c r="F22" s="11" t="str">
        <f t="shared" si="2"/>
        <v/>
      </c>
      <c r="G22" s="12" t="str">
        <f t="shared" si="3"/>
        <v/>
      </c>
      <c r="H22" s="18"/>
    </row>
    <row r="23" spans="1:8" ht="16.5" customHeight="1">
      <c r="A23" s="13"/>
      <c r="B23" s="14"/>
      <c r="C23" s="15"/>
      <c r="D23" s="11"/>
      <c r="E23" s="11"/>
      <c r="F23" s="11" t="str">
        <f t="shared" si="2"/>
        <v/>
      </c>
      <c r="G23" s="12" t="str">
        <f t="shared" si="3"/>
        <v/>
      </c>
      <c r="H23" s="18"/>
    </row>
    <row r="24" spans="1:8" ht="16.5" customHeight="1">
      <c r="A24" s="13"/>
      <c r="B24" s="14"/>
      <c r="C24" s="15"/>
      <c r="D24" s="11"/>
      <c r="E24" s="11"/>
      <c r="F24" s="11" t="str">
        <f t="shared" si="2"/>
        <v/>
      </c>
      <c r="G24" s="12" t="str">
        <f t="shared" si="3"/>
        <v/>
      </c>
      <c r="H24" s="18"/>
    </row>
    <row r="25" spans="1:8" ht="16.5" customHeight="1">
      <c r="A25" s="13"/>
      <c r="B25" s="14"/>
      <c r="C25" s="15"/>
      <c r="D25" s="11"/>
      <c r="E25" s="11"/>
      <c r="F25" s="11" t="str">
        <f t="shared" si="2"/>
        <v/>
      </c>
      <c r="G25" s="12" t="str">
        <f t="shared" si="3"/>
        <v/>
      </c>
      <c r="H25" s="18"/>
    </row>
    <row r="26" spans="1:8" ht="16.5" customHeight="1">
      <c r="A26" s="13"/>
      <c r="B26" s="14"/>
      <c r="C26" s="15"/>
      <c r="D26" s="11"/>
      <c r="E26" s="11"/>
      <c r="F26" s="11" t="str">
        <f t="shared" si="2"/>
        <v/>
      </c>
      <c r="G26" s="12" t="str">
        <f t="shared" si="3"/>
        <v/>
      </c>
      <c r="H26" s="18"/>
    </row>
    <row r="27" spans="1:8" ht="16.5" customHeight="1">
      <c r="A27" s="946" t="s">
        <v>255</v>
      </c>
      <c r="B27" s="946"/>
      <c r="C27" s="15"/>
      <c r="D27" s="11">
        <f>SUM(D7:D26)</f>
        <v>0</v>
      </c>
      <c r="E27" s="11">
        <f>SUM(E7:E26)</f>
        <v>0</v>
      </c>
      <c r="F27" s="11" t="str">
        <f t="shared" si="2"/>
        <v/>
      </c>
      <c r="G27" s="12" t="str">
        <f t="shared" si="3"/>
        <v/>
      </c>
      <c r="H27" s="18"/>
    </row>
    <row r="28" spans="1:8" s="3" customFormat="1" ht="14.25" customHeight="1">
      <c r="A28" s="3" t="str">
        <f>基本情况!C86</f>
        <v>产权持有单位填表人：田仕军</v>
      </c>
      <c r="E28" s="3" t="str">
        <f>基本情况!D86</f>
        <v>评估人员：邓泽华、余颖莉、李英婕</v>
      </c>
    </row>
    <row r="29" spans="1:8" s="3" customFormat="1" ht="14.25" customHeight="1">
      <c r="A29" s="3" t="str">
        <f>基本情况!C2</f>
        <v>填表日期：2022年4月26日</v>
      </c>
    </row>
  </sheetData>
  <mergeCells count="3">
    <mergeCell ref="A1:H1"/>
    <mergeCell ref="A2:H2"/>
    <mergeCell ref="A27:B27"/>
  </mergeCells>
  <phoneticPr fontId="24" type="noConversion"/>
  <hyperlinks>
    <hyperlink ref="H3" location="基本情况!A1" display="表6-6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I29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N14" sqref="N14"/>
    </sheetView>
  </sheetViews>
  <sheetFormatPr defaultColWidth="9" defaultRowHeight="14.25" customHeight="1"/>
  <cols>
    <col min="1" max="1" width="4.625" style="1" customWidth="1"/>
    <col min="2" max="2" width="30.625" style="4" customWidth="1"/>
    <col min="3" max="3" width="12" style="4" customWidth="1"/>
    <col min="4" max="4" width="14" style="4" customWidth="1"/>
    <col min="5" max="5" width="14.625" style="4" customWidth="1"/>
    <col min="6" max="6" width="11.875" style="4" customWidth="1"/>
    <col min="7" max="7" width="12.625" style="4" customWidth="1"/>
    <col min="8" max="8" width="12" style="4" customWidth="1"/>
    <col min="9" max="9" width="15.625" style="4" customWidth="1"/>
    <col min="10" max="16384" width="9" style="4"/>
  </cols>
  <sheetData>
    <row r="1" spans="1:9" ht="30" customHeight="1">
      <c r="A1" s="939" t="s">
        <v>2805</v>
      </c>
      <c r="B1" s="939"/>
      <c r="C1" s="939"/>
      <c r="D1" s="939"/>
      <c r="E1" s="939"/>
      <c r="F1" s="939"/>
      <c r="G1" s="939"/>
      <c r="H1" s="939"/>
      <c r="I1" s="939"/>
    </row>
    <row r="2" spans="1:9" ht="14.25" customHeight="1">
      <c r="A2" s="945" t="str">
        <f>基本情况!C1</f>
        <v>评估基准日：2022年4月26日</v>
      </c>
      <c r="B2" s="945"/>
      <c r="C2" s="945"/>
      <c r="D2" s="945"/>
      <c r="E2" s="945"/>
      <c r="F2" s="945"/>
      <c r="G2" s="945"/>
      <c r="H2" s="945"/>
      <c r="I2" s="945"/>
    </row>
    <row r="3" spans="1:9" ht="14.25" customHeight="1">
      <c r="I3" s="16" t="s">
        <v>2806</v>
      </c>
    </row>
    <row r="4" spans="1:9" ht="14.25" customHeight="1">
      <c r="I4" s="17"/>
    </row>
    <row r="5" spans="1:9" ht="14.25" customHeight="1">
      <c r="A5" s="3" t="str">
        <f>基本情况!B2</f>
        <v>产权持有单位：瓮福（集团）有限责任公司</v>
      </c>
      <c r="I5" s="17" t="s">
        <v>247</v>
      </c>
    </row>
    <row r="6" spans="1:9" s="1" customFormat="1" ht="16.5" customHeight="1">
      <c r="A6" s="6" t="s">
        <v>219</v>
      </c>
      <c r="B6" s="6" t="s">
        <v>334</v>
      </c>
      <c r="C6" s="6" t="s">
        <v>357</v>
      </c>
      <c r="D6" s="6" t="s">
        <v>451</v>
      </c>
      <c r="E6" s="6" t="s">
        <v>250</v>
      </c>
      <c r="F6" s="6" t="s">
        <v>251</v>
      </c>
      <c r="G6" s="6" t="s">
        <v>2760</v>
      </c>
      <c r="H6" s="6" t="s">
        <v>2771</v>
      </c>
      <c r="I6" s="6" t="s">
        <v>258</v>
      </c>
    </row>
    <row r="7" spans="1:9" s="2" customFormat="1" ht="16.5" customHeight="1">
      <c r="A7" s="7"/>
      <c r="B7" s="8"/>
      <c r="C7" s="9"/>
      <c r="D7" s="9"/>
      <c r="E7" s="9"/>
      <c r="F7" s="10"/>
      <c r="G7" s="11" t="str">
        <f t="shared" ref="G7" si="0">IF(F7=E7,"",F7-E7)</f>
        <v/>
      </c>
      <c r="H7" s="12" t="str">
        <f t="shared" ref="H7" si="1">IF(OR(E7=0,F7=E7),"",ROUND(G7/ABS(E7),4))</f>
        <v/>
      </c>
      <c r="I7" s="8"/>
    </row>
    <row r="8" spans="1:9" ht="16.5" customHeight="1">
      <c r="A8" s="13"/>
      <c r="B8" s="14"/>
      <c r="C8" s="15"/>
      <c r="D8" s="15"/>
      <c r="E8" s="15"/>
      <c r="F8" s="11"/>
      <c r="G8" s="11" t="str">
        <f t="shared" ref="G8:G27" si="2">IF(F8=E8,"",F8-E8)</f>
        <v/>
      </c>
      <c r="H8" s="12" t="str">
        <f t="shared" ref="H8:H27" si="3">IF(OR(E8=0,F8=E8),"",ROUND(G8/ABS(E8),4))</f>
        <v/>
      </c>
      <c r="I8" s="18"/>
    </row>
    <row r="9" spans="1:9" ht="16.5" customHeight="1">
      <c r="A9" s="13"/>
      <c r="B9" s="14"/>
      <c r="C9" s="15"/>
      <c r="D9" s="15"/>
      <c r="E9" s="15"/>
      <c r="F9" s="11"/>
      <c r="G9" s="11" t="str">
        <f t="shared" si="2"/>
        <v/>
      </c>
      <c r="H9" s="12" t="str">
        <f t="shared" si="3"/>
        <v/>
      </c>
      <c r="I9" s="18"/>
    </row>
    <row r="10" spans="1:9" ht="16.5" customHeight="1">
      <c r="A10" s="13"/>
      <c r="B10" s="14"/>
      <c r="C10" s="15"/>
      <c r="D10" s="15"/>
      <c r="E10" s="11"/>
      <c r="F10" s="11"/>
      <c r="G10" s="11" t="str">
        <f t="shared" si="2"/>
        <v/>
      </c>
      <c r="H10" s="12" t="str">
        <f t="shared" si="3"/>
        <v/>
      </c>
      <c r="I10" s="18"/>
    </row>
    <row r="11" spans="1:9" ht="16.5" customHeight="1">
      <c r="A11" s="13"/>
      <c r="B11" s="14"/>
      <c r="C11" s="15"/>
      <c r="D11" s="15"/>
      <c r="E11" s="11"/>
      <c r="F11" s="11"/>
      <c r="G11" s="11" t="str">
        <f t="shared" si="2"/>
        <v/>
      </c>
      <c r="H11" s="12" t="str">
        <f t="shared" si="3"/>
        <v/>
      </c>
      <c r="I11" s="18"/>
    </row>
    <row r="12" spans="1:9" ht="16.5" customHeight="1">
      <c r="A12" s="13"/>
      <c r="B12" s="14"/>
      <c r="C12" s="15"/>
      <c r="D12" s="15"/>
      <c r="E12" s="11"/>
      <c r="F12" s="11"/>
      <c r="G12" s="11" t="str">
        <f t="shared" si="2"/>
        <v/>
      </c>
      <c r="H12" s="12" t="str">
        <f t="shared" si="3"/>
        <v/>
      </c>
      <c r="I12" s="18"/>
    </row>
    <row r="13" spans="1:9" ht="16.5" customHeight="1">
      <c r="A13" s="13"/>
      <c r="B13" s="14"/>
      <c r="C13" s="15"/>
      <c r="D13" s="15"/>
      <c r="E13" s="11"/>
      <c r="F13" s="11"/>
      <c r="G13" s="11" t="str">
        <f t="shared" si="2"/>
        <v/>
      </c>
      <c r="H13" s="12" t="str">
        <f t="shared" si="3"/>
        <v/>
      </c>
      <c r="I13" s="18"/>
    </row>
    <row r="14" spans="1:9" ht="16.5" customHeight="1">
      <c r="A14" s="13"/>
      <c r="B14" s="14"/>
      <c r="C14" s="15"/>
      <c r="D14" s="15"/>
      <c r="E14" s="11"/>
      <c r="F14" s="11"/>
      <c r="G14" s="11" t="str">
        <f t="shared" si="2"/>
        <v/>
      </c>
      <c r="H14" s="12" t="str">
        <f t="shared" si="3"/>
        <v/>
      </c>
      <c r="I14" s="18"/>
    </row>
    <row r="15" spans="1:9" ht="16.5" customHeight="1">
      <c r="A15" s="13"/>
      <c r="B15" s="14"/>
      <c r="C15" s="15"/>
      <c r="D15" s="15"/>
      <c r="E15" s="11"/>
      <c r="F15" s="11"/>
      <c r="G15" s="11" t="str">
        <f t="shared" si="2"/>
        <v/>
      </c>
      <c r="H15" s="12" t="str">
        <f t="shared" si="3"/>
        <v/>
      </c>
      <c r="I15" s="18"/>
    </row>
    <row r="16" spans="1:9" ht="16.5" customHeight="1">
      <c r="A16" s="13"/>
      <c r="B16" s="14"/>
      <c r="C16" s="15"/>
      <c r="D16" s="15"/>
      <c r="E16" s="11"/>
      <c r="F16" s="11"/>
      <c r="G16" s="11" t="str">
        <f t="shared" si="2"/>
        <v/>
      </c>
      <c r="H16" s="12" t="str">
        <f t="shared" si="3"/>
        <v/>
      </c>
      <c r="I16" s="18"/>
    </row>
    <row r="17" spans="1:9" ht="16.5" customHeight="1">
      <c r="A17" s="13"/>
      <c r="B17" s="14"/>
      <c r="C17" s="15"/>
      <c r="D17" s="15"/>
      <c r="E17" s="11"/>
      <c r="F17" s="11"/>
      <c r="G17" s="11" t="str">
        <f t="shared" si="2"/>
        <v/>
      </c>
      <c r="H17" s="12" t="str">
        <f t="shared" si="3"/>
        <v/>
      </c>
      <c r="I17" s="18"/>
    </row>
    <row r="18" spans="1:9" ht="16.5" customHeight="1">
      <c r="A18" s="13"/>
      <c r="B18" s="14"/>
      <c r="C18" s="15"/>
      <c r="D18" s="15"/>
      <c r="E18" s="11"/>
      <c r="F18" s="11"/>
      <c r="G18" s="11" t="str">
        <f t="shared" si="2"/>
        <v/>
      </c>
      <c r="H18" s="12" t="str">
        <f t="shared" si="3"/>
        <v/>
      </c>
      <c r="I18" s="18"/>
    </row>
    <row r="19" spans="1:9" ht="16.5" customHeight="1">
      <c r="A19" s="13"/>
      <c r="B19" s="14"/>
      <c r="C19" s="15"/>
      <c r="D19" s="15"/>
      <c r="E19" s="11"/>
      <c r="F19" s="11"/>
      <c r="G19" s="11" t="str">
        <f t="shared" si="2"/>
        <v/>
      </c>
      <c r="H19" s="12" t="str">
        <f t="shared" si="3"/>
        <v/>
      </c>
      <c r="I19" s="18"/>
    </row>
    <row r="20" spans="1:9" ht="16.5" customHeight="1">
      <c r="A20" s="13"/>
      <c r="B20" s="14"/>
      <c r="C20" s="15"/>
      <c r="D20" s="15"/>
      <c r="E20" s="11"/>
      <c r="F20" s="11"/>
      <c r="G20" s="11" t="str">
        <f t="shared" si="2"/>
        <v/>
      </c>
      <c r="H20" s="12" t="str">
        <f t="shared" si="3"/>
        <v/>
      </c>
      <c r="I20" s="18"/>
    </row>
    <row r="21" spans="1:9" ht="16.5" customHeight="1">
      <c r="A21" s="13"/>
      <c r="B21" s="14"/>
      <c r="C21" s="15"/>
      <c r="D21" s="15"/>
      <c r="E21" s="11"/>
      <c r="F21" s="11"/>
      <c r="G21" s="11" t="str">
        <f t="shared" si="2"/>
        <v/>
      </c>
      <c r="H21" s="12" t="str">
        <f t="shared" si="3"/>
        <v/>
      </c>
      <c r="I21" s="18"/>
    </row>
    <row r="22" spans="1:9" ht="16.5" customHeight="1">
      <c r="A22" s="13"/>
      <c r="B22" s="14"/>
      <c r="C22" s="15"/>
      <c r="D22" s="15"/>
      <c r="E22" s="11"/>
      <c r="F22" s="11"/>
      <c r="G22" s="11" t="str">
        <f t="shared" si="2"/>
        <v/>
      </c>
      <c r="H22" s="12" t="str">
        <f t="shared" si="3"/>
        <v/>
      </c>
      <c r="I22" s="18"/>
    </row>
    <row r="23" spans="1:9" ht="16.5" customHeight="1">
      <c r="A23" s="13"/>
      <c r="B23" s="14"/>
      <c r="C23" s="15"/>
      <c r="D23" s="15"/>
      <c r="E23" s="11"/>
      <c r="F23" s="11"/>
      <c r="G23" s="11" t="str">
        <f t="shared" si="2"/>
        <v/>
      </c>
      <c r="H23" s="12" t="str">
        <f t="shared" si="3"/>
        <v/>
      </c>
      <c r="I23" s="18"/>
    </row>
    <row r="24" spans="1:9" ht="16.5" customHeight="1">
      <c r="A24" s="13"/>
      <c r="B24" s="14"/>
      <c r="C24" s="15"/>
      <c r="D24" s="15"/>
      <c r="E24" s="11"/>
      <c r="F24" s="11"/>
      <c r="G24" s="11" t="str">
        <f t="shared" si="2"/>
        <v/>
      </c>
      <c r="H24" s="12" t="str">
        <f t="shared" si="3"/>
        <v/>
      </c>
      <c r="I24" s="18"/>
    </row>
    <row r="25" spans="1:9" ht="16.5" customHeight="1">
      <c r="A25" s="13"/>
      <c r="B25" s="14"/>
      <c r="C25" s="15"/>
      <c r="D25" s="15"/>
      <c r="E25" s="11"/>
      <c r="F25" s="11"/>
      <c r="G25" s="11" t="str">
        <f t="shared" si="2"/>
        <v/>
      </c>
      <c r="H25" s="12" t="str">
        <f t="shared" si="3"/>
        <v/>
      </c>
      <c r="I25" s="18"/>
    </row>
    <row r="26" spans="1:9" ht="16.5" customHeight="1">
      <c r="A26" s="13"/>
      <c r="B26" s="14"/>
      <c r="C26" s="15"/>
      <c r="D26" s="15"/>
      <c r="E26" s="11"/>
      <c r="F26" s="11"/>
      <c r="G26" s="11" t="str">
        <f t="shared" si="2"/>
        <v/>
      </c>
      <c r="H26" s="12" t="str">
        <f t="shared" si="3"/>
        <v/>
      </c>
      <c r="I26" s="18"/>
    </row>
    <row r="27" spans="1:9" ht="16.5" customHeight="1">
      <c r="A27" s="946" t="s">
        <v>255</v>
      </c>
      <c r="B27" s="946"/>
      <c r="C27" s="15"/>
      <c r="D27" s="15"/>
      <c r="E27" s="11">
        <f>SUM(E7:E26)</f>
        <v>0</v>
      </c>
      <c r="F27" s="11">
        <f>SUM(F7:F26)</f>
        <v>0</v>
      </c>
      <c r="G27" s="11" t="str">
        <f t="shared" si="2"/>
        <v/>
      </c>
      <c r="H27" s="12" t="str">
        <f t="shared" si="3"/>
        <v/>
      </c>
      <c r="I27" s="18"/>
    </row>
    <row r="28" spans="1:9" s="3" customFormat="1" ht="14.25" customHeight="1">
      <c r="A28" s="3" t="str">
        <f>基本情况!C87</f>
        <v>产权持有单位填表人：田仕军</v>
      </c>
      <c r="F28" s="3" t="str">
        <f>基本情况!D87</f>
        <v>评估人员：邓泽华、余颖莉、李英婕</v>
      </c>
    </row>
    <row r="29" spans="1:9" s="3" customFormat="1" ht="14.25" customHeight="1">
      <c r="A29" s="3" t="str">
        <f>基本情况!C2</f>
        <v>填表日期：2022年4月26日</v>
      </c>
    </row>
  </sheetData>
  <mergeCells count="3">
    <mergeCell ref="A1:I1"/>
    <mergeCell ref="A2:I2"/>
    <mergeCell ref="A27:B27"/>
  </mergeCells>
  <phoneticPr fontId="24" type="noConversion"/>
  <hyperlinks>
    <hyperlink ref="I3" location="基本情况!A1" display="表6-7"/>
  </hyperlinks>
  <printOptions horizontalCentered="1"/>
  <pageMargins left="0.47244094488188998" right="0.47244094488188998" top="0.78740157480314998" bottom="0.47244094488188998" header="1.62" footer="0.511811023622047"/>
  <pageSetup paperSize="9" orientation="landscape" r:id="rId1"/>
  <headerFooter alignWithMargins="0">
    <oddHeader>&amp;R&amp;10    共&amp;N页第&amp;P页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102</vt:i4>
      </vt:variant>
      <vt:variant>
        <vt:lpstr>命名范围</vt:lpstr>
      </vt:variant>
      <vt:variant>
        <vt:i4>61</vt:i4>
      </vt:variant>
    </vt:vector>
  </HeadingPairs>
  <TitlesOfParts>
    <vt:vector size="163" baseType="lpstr">
      <vt:lpstr>基本情况</vt:lpstr>
      <vt:lpstr>1资产基础法汇总（万元）</vt:lpstr>
      <vt:lpstr>2分类汇总（元）</vt:lpstr>
      <vt:lpstr>3流资汇总</vt:lpstr>
      <vt:lpstr>3.1货币资金汇总</vt:lpstr>
      <vt:lpstr>3.1.1现金</vt:lpstr>
      <vt:lpstr>3.1.2银行存款</vt:lpstr>
      <vt:lpstr>3.1.3其他货币资金</vt:lpstr>
      <vt:lpstr>3.2公允价值计量金融资产</vt:lpstr>
      <vt:lpstr>3.2.1公允计量-股票</vt:lpstr>
      <vt:lpstr>3.2.2公允计量-债券</vt:lpstr>
      <vt:lpstr>3.2.3公允计量-其他</vt:lpstr>
      <vt:lpstr>3.3衍生金融资产</vt:lpstr>
      <vt:lpstr>3.4应收票据</vt:lpstr>
      <vt:lpstr>3.5应收账款 </vt:lpstr>
      <vt:lpstr>3.6预付款项</vt:lpstr>
      <vt:lpstr>3.7其他应收款</vt:lpstr>
      <vt:lpstr>3.7.1应收利息 </vt:lpstr>
      <vt:lpstr>3.7.2应收股利 </vt:lpstr>
      <vt:lpstr>3.7.3其他应收款-其他 </vt:lpstr>
      <vt:lpstr>3.8存货汇总</vt:lpstr>
      <vt:lpstr>3.8.1材料采购</vt:lpstr>
      <vt:lpstr>3.8.2原材料</vt:lpstr>
      <vt:lpstr>3.8.3在库周转材料</vt:lpstr>
      <vt:lpstr>3.8.4委托加工物资</vt:lpstr>
      <vt:lpstr>3.8.5产成品</vt:lpstr>
      <vt:lpstr>3.8.6在产品</vt:lpstr>
      <vt:lpstr>3.8.7发出商品</vt:lpstr>
      <vt:lpstr>3.8.8在用周转材料</vt:lpstr>
      <vt:lpstr>3.9持有待售资产</vt:lpstr>
      <vt:lpstr>3.10一年内到期的非流动资产</vt:lpstr>
      <vt:lpstr>3.11其他流资</vt:lpstr>
      <vt:lpstr>4非流动资产汇总</vt:lpstr>
      <vt:lpstr>4.1可供出售金融资产汇总</vt:lpstr>
      <vt:lpstr>4.1.1可出售—股票</vt:lpstr>
      <vt:lpstr>4.1.2可出售—债券</vt:lpstr>
      <vt:lpstr>4.1.3可出售—其他</vt:lpstr>
      <vt:lpstr>4.2持有至到期投资</vt:lpstr>
      <vt:lpstr>4.3长期应收款</vt:lpstr>
      <vt:lpstr>4.4长期股权投资</vt:lpstr>
      <vt:lpstr>4.5投资性房地产汇总</vt:lpstr>
      <vt:lpstr>4.5.1投资性房地产—房屋（成本）</vt:lpstr>
      <vt:lpstr>4.5.2投资性房地产-房屋（公允）</vt:lpstr>
      <vt:lpstr>4.5.3投资性房地产—土地（成本）</vt:lpstr>
      <vt:lpstr>4.5.4投资性房地产—土地（公允）</vt:lpstr>
      <vt:lpstr>4.6固定资产汇总</vt:lpstr>
      <vt:lpstr>4.6.5.1机器设备（报废设备）</vt:lpstr>
      <vt:lpstr>4.6.1房屋建筑物</vt:lpstr>
      <vt:lpstr>4.6.2构筑物</vt:lpstr>
      <vt:lpstr>4.6.3管沟</vt:lpstr>
      <vt:lpstr>4.6.4井巷工程</vt:lpstr>
      <vt:lpstr>4.6.5.2机器设备（闲置设备）</vt:lpstr>
      <vt:lpstr>4.6.6.1车辆（报废）</vt:lpstr>
      <vt:lpstr>4.6.6.2车辆（闲置）</vt:lpstr>
      <vt:lpstr>4.6.7.1电子设备（报废设备）</vt:lpstr>
      <vt:lpstr>4.6.7.2电子设备（闲置设备）</vt:lpstr>
      <vt:lpstr>4.6.8土地</vt:lpstr>
      <vt:lpstr>4.8.9船舶</vt:lpstr>
      <vt:lpstr>4.7在建工程汇总</vt:lpstr>
      <vt:lpstr>4.7.1在建工程土建</vt:lpstr>
      <vt:lpstr>4.7.2在建工程设备</vt:lpstr>
      <vt:lpstr>4.8生物资产</vt:lpstr>
      <vt:lpstr>4.9油气资产</vt:lpstr>
      <vt:lpstr>4.10无形资产汇总</vt:lpstr>
      <vt:lpstr>4.10.1土地使用权</vt:lpstr>
      <vt:lpstr>4.10.2矿业权</vt:lpstr>
      <vt:lpstr>4.10.3其他无形资产</vt:lpstr>
      <vt:lpstr>4.11开发支出</vt:lpstr>
      <vt:lpstr>4.12商誉</vt:lpstr>
      <vt:lpstr>4.13长期待摊</vt:lpstr>
      <vt:lpstr>4.14递延所得税资产</vt:lpstr>
      <vt:lpstr>4.15其他非流动资产</vt:lpstr>
      <vt:lpstr>5流动负债汇总</vt:lpstr>
      <vt:lpstr>5.1短期借款</vt:lpstr>
      <vt:lpstr>5.2公允价值计量金融负债</vt:lpstr>
      <vt:lpstr>5.2.1公允计量负债-股票</vt:lpstr>
      <vt:lpstr>5.2.2公允计量负债-债券 </vt:lpstr>
      <vt:lpstr>5.2.3公允计量负债-其他 </vt:lpstr>
      <vt:lpstr>5.3衍生金融负债</vt:lpstr>
      <vt:lpstr>5.4应付票据</vt:lpstr>
      <vt:lpstr>5.5应付账款 </vt:lpstr>
      <vt:lpstr>5.6预收款项</vt:lpstr>
      <vt:lpstr>5.7应付职工薪酬</vt:lpstr>
      <vt:lpstr>5.8应交税费</vt:lpstr>
      <vt:lpstr>5.9其他应付款</vt:lpstr>
      <vt:lpstr>5.9.1其他应付—应付利息</vt:lpstr>
      <vt:lpstr>5.9.2其他应付—应付股利</vt:lpstr>
      <vt:lpstr>5.9.3其他应付款-其他</vt:lpstr>
      <vt:lpstr>5.10持有待售负债</vt:lpstr>
      <vt:lpstr>5.11一年内到期的非流动负债</vt:lpstr>
      <vt:lpstr>5.12其他流动负债</vt:lpstr>
      <vt:lpstr>6非流动负债汇总表</vt:lpstr>
      <vt:lpstr>6.1长期借款</vt:lpstr>
      <vt:lpstr>6.2应付债券</vt:lpstr>
      <vt:lpstr>6.2.1优先股</vt:lpstr>
      <vt:lpstr>6.2.2永续债</vt:lpstr>
      <vt:lpstr>6.2.3其他应付债券 </vt:lpstr>
      <vt:lpstr>6.3长期应付款</vt:lpstr>
      <vt:lpstr>6.4预计负债</vt:lpstr>
      <vt:lpstr>6.5递延收益</vt:lpstr>
      <vt:lpstr>6.6递延所得税负债</vt:lpstr>
      <vt:lpstr>6.7其他非流动负债</vt:lpstr>
      <vt:lpstr>'1资产基础法汇总（万元）'!Print_Area</vt:lpstr>
      <vt:lpstr>'2分类汇总（元）'!Print_Area</vt:lpstr>
      <vt:lpstr>'3.1.3其他货币资金'!Print_Area</vt:lpstr>
      <vt:lpstr>'3.10一年内到期的非流动资产'!Print_Area</vt:lpstr>
      <vt:lpstr>'3.2.3公允计量-其他'!Print_Area</vt:lpstr>
      <vt:lpstr>'3.3衍生金融资产'!Print_Area</vt:lpstr>
      <vt:lpstr>'3.4应收票据'!Print_Area</vt:lpstr>
      <vt:lpstr>'3.5应收账款 '!Print_Area</vt:lpstr>
      <vt:lpstr>'3.6预付款项'!Print_Area</vt:lpstr>
      <vt:lpstr>'3.7其他应收款'!Print_Area</vt:lpstr>
      <vt:lpstr>'3.8.2原材料'!Print_Area</vt:lpstr>
      <vt:lpstr>'3.8.8在用周转材料'!Print_Area</vt:lpstr>
      <vt:lpstr>'3.8存货汇总'!Print_Area</vt:lpstr>
      <vt:lpstr>'3流资汇总'!Print_Area</vt:lpstr>
      <vt:lpstr>'4.1.3可出售—其他'!Print_Area</vt:lpstr>
      <vt:lpstr>'4.10.3其他无形资产'!Print_Area</vt:lpstr>
      <vt:lpstr>'4.3长期应收款'!Print_Area</vt:lpstr>
      <vt:lpstr>'4.4长期股权投资'!Print_Area</vt:lpstr>
      <vt:lpstr>'4.5.2投资性房地产-房屋（公允）'!Print_Area</vt:lpstr>
      <vt:lpstr>'4.6.2构筑物'!Print_Area</vt:lpstr>
      <vt:lpstr>'4.6.4井巷工程'!Print_Area</vt:lpstr>
      <vt:lpstr>'4.6.5.1机器设备（报废设备）'!Print_Area</vt:lpstr>
      <vt:lpstr>'4.6.6.1车辆（报废）'!Print_Area</vt:lpstr>
      <vt:lpstr>'4.6.7.1电子设备（报废设备）'!Print_Area</vt:lpstr>
      <vt:lpstr>'4.6固定资产汇总'!Print_Area</vt:lpstr>
      <vt:lpstr>'4.8.9船舶'!Print_Area</vt:lpstr>
      <vt:lpstr>'5.10持有待售负债'!Print_Area</vt:lpstr>
      <vt:lpstr>'5.11一年内到期的非流动负债'!Print_Area</vt:lpstr>
      <vt:lpstr>'5.2.3公允计量负债-其他 '!Print_Area</vt:lpstr>
      <vt:lpstr>'5.4应付票据'!Print_Area</vt:lpstr>
      <vt:lpstr>'5.5应付账款 '!Print_Area</vt:lpstr>
      <vt:lpstr>'5.8应交税费'!Print_Area</vt:lpstr>
      <vt:lpstr>'5.9其他应付款'!Print_Area</vt:lpstr>
      <vt:lpstr>'5流动负债汇总'!Print_Area</vt:lpstr>
      <vt:lpstr>'6.4预计负债'!Print_Area</vt:lpstr>
      <vt:lpstr>'2分类汇总（元）'!Print_Titles</vt:lpstr>
      <vt:lpstr>'3.3衍生金融资产'!Print_Titles</vt:lpstr>
      <vt:lpstr>'3.4应收票据'!Print_Titles</vt:lpstr>
      <vt:lpstr>'3.5应收账款 '!Print_Titles</vt:lpstr>
      <vt:lpstr>'3.6预付款项'!Print_Titles</vt:lpstr>
      <vt:lpstr>'3.7.1应收利息 '!Print_Titles</vt:lpstr>
      <vt:lpstr>'3.7.2应收股利 '!Print_Titles</vt:lpstr>
      <vt:lpstr>'3.7.3其他应收款-其他 '!Print_Titles</vt:lpstr>
      <vt:lpstr>'3.7其他应收款'!Print_Titles</vt:lpstr>
      <vt:lpstr>'3.8.2原材料'!Print_Titles</vt:lpstr>
      <vt:lpstr>'3.8.3在库周转材料'!Print_Titles</vt:lpstr>
      <vt:lpstr>'4.5.1投资性房地产—房屋（成本）'!Print_Titles</vt:lpstr>
      <vt:lpstr>'4.5.2投资性房地产-房屋（公允）'!Print_Titles</vt:lpstr>
      <vt:lpstr>'4.6.4井巷工程'!Print_Titles</vt:lpstr>
      <vt:lpstr>'4.6.5.1机器设备（报废设备）'!Print_Titles</vt:lpstr>
      <vt:lpstr>'4.6.6.1车辆（报废）'!Print_Titles</vt:lpstr>
      <vt:lpstr>'4.6.7.1电子设备（报废设备）'!Print_Titles</vt:lpstr>
      <vt:lpstr>'4.7.2在建工程设备'!Print_Titles</vt:lpstr>
      <vt:lpstr>'5.10持有待售负债'!Print_Titles</vt:lpstr>
      <vt:lpstr>'5.4应付票据'!Print_Titles</vt:lpstr>
      <vt:lpstr>'5.5应付账款 '!Print_Titles</vt:lpstr>
      <vt:lpstr>'5.9.1其他应付—应付利息'!Print_Titles</vt:lpstr>
      <vt:lpstr>'5.9.2其他应付—应付股利'!Print_Titles</vt:lpstr>
      <vt:lpstr>'5.9.3其他应付款-其他'!Print_Titles</vt:lpstr>
      <vt:lpstr>'5.9其他应付款'!Print_Titles</vt:lpstr>
      <vt:lpstr>'4.6.4井巷工程'!上一行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修改人编号：YG-002029,姓名：何治强</cp:lastModifiedBy>
  <cp:lastPrinted>2019-09-18T05:28:00Z</cp:lastPrinted>
  <dcterms:created xsi:type="dcterms:W3CDTF">1999-10-29T07:28:00Z</dcterms:created>
  <dcterms:modified xsi:type="dcterms:W3CDTF">2022-07-27T01:17:11Z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