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27879\Desktop\磷矿资产处置\开磷处置资产报告-定稿版本\"/>
    </mc:Choice>
  </mc:AlternateContent>
  <xr:revisionPtr revIDLastSave="0" documentId="13_ncr:1_{01D195F9-02A0-4B4C-82CA-55503A1FB3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评估结果汇总表" sheetId="15" r:id="rId1"/>
    <sheet name="固定资产汇总表" sheetId="1" r:id="rId2"/>
    <sheet name="机器设备" sheetId="2" r:id="rId3"/>
    <sheet name="车辆" sheetId="7" r:id="rId4"/>
    <sheet name="电子设备" sheetId="8" r:id="rId5"/>
    <sheet name="车辆市场法计算表" sheetId="16" state="hidden" r:id="rId6"/>
    <sheet name="其他费用表 " sheetId="12" state="hidden" r:id="rId7"/>
    <sheet name="机动车寿命" sheetId="5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#N/A</definedName>
    <definedName name="\b" localSheetId="0">#REF!</definedName>
    <definedName name="\b">#REF!</definedName>
    <definedName name="\z">#N/A</definedName>
    <definedName name="_" localSheetId="0">#REF!</definedName>
    <definedName name="_">#REF!</definedName>
    <definedName name="_.dbf" localSheetId="0">#REF!</definedName>
    <definedName name="_.dbf">#REF!</definedName>
    <definedName name="_?" localSheetId="0">#REF!</definedName>
    <definedName name="_?">#REF!</definedName>
    <definedName name="_??????" localSheetId="0">#REF!</definedName>
    <definedName name="_??????">#REF!</definedName>
    <definedName name="__?" localSheetId="0">#REF!</definedName>
    <definedName name="__?">#REF!</definedName>
    <definedName name="__??????" localSheetId="0">#REF!</definedName>
    <definedName name="__??????">#REF!</definedName>
    <definedName name="_______________________________BSP2" localSheetId="0">#REF!</definedName>
    <definedName name="_______________________________BSP2">#REF!</definedName>
    <definedName name="______________________________BSP2" localSheetId="0">#REF!</definedName>
    <definedName name="______________________________BSP2">#REF!</definedName>
    <definedName name="_____________________________BSP2" localSheetId="0">#REF!</definedName>
    <definedName name="_____________________________BSP2">#REF!</definedName>
    <definedName name="___________________________BSP2" localSheetId="0">#REF!</definedName>
    <definedName name="___________________________BSP2">#REF!</definedName>
    <definedName name="__________________________BSP2" localSheetId="0">#REF!</definedName>
    <definedName name="__________________________BSP2">#REF!</definedName>
    <definedName name="_________________________BSP2" localSheetId="0">#REF!</definedName>
    <definedName name="_________________________BSP2">#REF!</definedName>
    <definedName name="________________________BSP2" localSheetId="0">#REF!</definedName>
    <definedName name="________________________BSP2">#REF!</definedName>
    <definedName name="_______________________BSP2" localSheetId="0">#REF!</definedName>
    <definedName name="_______________________BSP2">#REF!</definedName>
    <definedName name="______________________BSP2" localSheetId="0">#REF!</definedName>
    <definedName name="______________________BSP2">#REF!</definedName>
    <definedName name="_____________________BSP2" localSheetId="0">#REF!</definedName>
    <definedName name="_____________________BSP2">#REF!</definedName>
    <definedName name="____________________BSP2" localSheetId="0">#REF!</definedName>
    <definedName name="____________________BSP2">#REF!</definedName>
    <definedName name="__________________BSP2" localSheetId="0">#REF!</definedName>
    <definedName name="__________________BSP2">#REF!</definedName>
    <definedName name="_________________BSP2" localSheetId="0">#REF!</definedName>
    <definedName name="_________________BSP2">#REF!</definedName>
    <definedName name="________________BSP2" localSheetId="0">#REF!</definedName>
    <definedName name="________________BSP2">#REF!</definedName>
    <definedName name="_______________BSP2" localSheetId="0">#REF!</definedName>
    <definedName name="_______________BSP2">#REF!</definedName>
    <definedName name="______________pgz101" localSheetId="0">#REF!</definedName>
    <definedName name="______________pgz101">#REF!</definedName>
    <definedName name="______________pgz102" localSheetId="0">#REF!</definedName>
    <definedName name="______________pgz102">#REF!</definedName>
    <definedName name="______________pgz103" localSheetId="0">#REF!</definedName>
    <definedName name="______________pgz103">#REF!</definedName>
    <definedName name="______________pgz104" localSheetId="0">#REF!</definedName>
    <definedName name="______________pgz104">#REF!</definedName>
    <definedName name="______________pgz105" localSheetId="0">#REF!</definedName>
    <definedName name="______________pgz105">#REF!</definedName>
    <definedName name="______________pgz106" localSheetId="0">#REF!</definedName>
    <definedName name="______________pgz106">#REF!</definedName>
    <definedName name="______________pgz511" localSheetId="0">#REF!</definedName>
    <definedName name="______________pgz511">#REF!</definedName>
    <definedName name="______________pgz512" localSheetId="0">#REF!</definedName>
    <definedName name="______________pgz512">#REF!</definedName>
    <definedName name="______________pgz513" localSheetId="0">#REF!</definedName>
    <definedName name="______________pgz513">#REF!</definedName>
    <definedName name="______________pgz521" localSheetId="0">#REF!</definedName>
    <definedName name="______________pgz521">#REF!</definedName>
    <definedName name="______________pgz522" localSheetId="0">#REF!</definedName>
    <definedName name="______________pgz522">#REF!</definedName>
    <definedName name="______________pgz523" localSheetId="0">#REF!</definedName>
    <definedName name="______________pgz523">#REF!</definedName>
    <definedName name="______________pgz53" localSheetId="0">#REF!</definedName>
    <definedName name="______________pgz53">#REF!</definedName>
    <definedName name="______________pgz541" localSheetId="0">#REF!</definedName>
    <definedName name="______________pgz541">#REF!</definedName>
    <definedName name="______________pgz542" localSheetId="0">#REF!</definedName>
    <definedName name="______________pgz542">#REF!</definedName>
    <definedName name="______________pgz55" localSheetId="0">#REF!</definedName>
    <definedName name="______________pgz55">#REF!</definedName>
    <definedName name="______________pgz56" localSheetId="0">#REF!</definedName>
    <definedName name="______________pgz56">#REF!</definedName>
    <definedName name="______________pgz61" localSheetId="0">#REF!</definedName>
    <definedName name="______________pgz61">#REF!</definedName>
    <definedName name="______________pgz62" localSheetId="0">#REF!</definedName>
    <definedName name="______________pgz62">#REF!</definedName>
    <definedName name="______________pgz71" localSheetId="0">#REF!</definedName>
    <definedName name="______________pgz71">#REF!</definedName>
    <definedName name="______________pgz72" localSheetId="0">#REF!</definedName>
    <definedName name="______________pgz72">#REF!</definedName>
    <definedName name="______________pgz81" localSheetId="0">#REF!</definedName>
    <definedName name="______________pgz81">#REF!</definedName>
    <definedName name="______________pgz82" localSheetId="0">#REF!</definedName>
    <definedName name="______________pgz82">#REF!</definedName>
    <definedName name="______________pgz91" localSheetId="0">#REF!</definedName>
    <definedName name="______________pgz91">#REF!</definedName>
    <definedName name="______________pgz910" localSheetId="0">#REF!</definedName>
    <definedName name="______________pgz910">#REF!</definedName>
    <definedName name="______________pgz911" localSheetId="0">#REF!</definedName>
    <definedName name="______________pgz911">#REF!</definedName>
    <definedName name="______________pgz912" localSheetId="0">#REF!</definedName>
    <definedName name="______________pgz912">#REF!</definedName>
    <definedName name="______________pgz913" localSheetId="0">#REF!</definedName>
    <definedName name="______________pgz913">#REF!</definedName>
    <definedName name="______________pgz92" localSheetId="0">#REF!</definedName>
    <definedName name="______________pgz92">#REF!</definedName>
    <definedName name="______________pgz95" localSheetId="0">#REF!</definedName>
    <definedName name="______________pgz95">#REF!</definedName>
    <definedName name="______________pgz97" localSheetId="0">#REF!</definedName>
    <definedName name="______________pgz97">#REF!</definedName>
    <definedName name="______________pgz98" localSheetId="0">#REF!</definedName>
    <definedName name="______________pgz98">#REF!</definedName>
    <definedName name="______________yz511" localSheetId="0">#REF!</definedName>
    <definedName name="______________yz511">#REF!</definedName>
    <definedName name="______________yz512" localSheetId="0">#REF!</definedName>
    <definedName name="______________yz512">#REF!</definedName>
    <definedName name="______________yz513" localSheetId="0">#REF!</definedName>
    <definedName name="______________yz513">#REF!</definedName>
    <definedName name="______________yz521" localSheetId="0">#REF!</definedName>
    <definedName name="______________yz521">#REF!</definedName>
    <definedName name="______________yz522" localSheetId="0">#REF!</definedName>
    <definedName name="______________yz522">#REF!</definedName>
    <definedName name="______________yz523" localSheetId="0">#REF!</definedName>
    <definedName name="______________yz523">#REF!</definedName>
    <definedName name="_____________BSP2" localSheetId="0">#REF!</definedName>
    <definedName name="_____________BSP2">#REF!</definedName>
    <definedName name="_____________pgz101" localSheetId="0">#REF!</definedName>
    <definedName name="_____________pgz101">#REF!</definedName>
    <definedName name="_____________pgz102" localSheetId="0">#REF!</definedName>
    <definedName name="_____________pgz102">#REF!</definedName>
    <definedName name="_____________pgz103" localSheetId="0">#REF!</definedName>
    <definedName name="_____________pgz103">#REF!</definedName>
    <definedName name="_____________pgz104" localSheetId="0">#REF!</definedName>
    <definedName name="_____________pgz104">#REF!</definedName>
    <definedName name="_____________pgz105" localSheetId="0">#REF!</definedName>
    <definedName name="_____________pgz105">#REF!</definedName>
    <definedName name="_____________pgz106" localSheetId="0">#REF!</definedName>
    <definedName name="_____________pgz106">#REF!</definedName>
    <definedName name="_____________pgz511" localSheetId="0">#REF!</definedName>
    <definedName name="_____________pgz511">#REF!</definedName>
    <definedName name="_____________pgz512" localSheetId="0">#REF!</definedName>
    <definedName name="_____________pgz512">#REF!</definedName>
    <definedName name="_____________pgz513" localSheetId="0">#REF!</definedName>
    <definedName name="_____________pgz513">#REF!</definedName>
    <definedName name="_____________pgz521" localSheetId="0">#REF!</definedName>
    <definedName name="_____________pgz521">#REF!</definedName>
    <definedName name="_____________pgz522" localSheetId="0">#REF!</definedName>
    <definedName name="_____________pgz522">#REF!</definedName>
    <definedName name="_____________pgz523" localSheetId="0">#REF!</definedName>
    <definedName name="_____________pgz523">#REF!</definedName>
    <definedName name="_____________pgz53" localSheetId="0">#REF!</definedName>
    <definedName name="_____________pgz53">#REF!</definedName>
    <definedName name="_____________pgz541" localSheetId="0">#REF!</definedName>
    <definedName name="_____________pgz541">#REF!</definedName>
    <definedName name="_____________pgz542" localSheetId="0">#REF!</definedName>
    <definedName name="_____________pgz542">#REF!</definedName>
    <definedName name="_____________pgz55" localSheetId="0">#REF!</definedName>
    <definedName name="_____________pgz55">#REF!</definedName>
    <definedName name="_____________pgz56" localSheetId="0">#REF!</definedName>
    <definedName name="_____________pgz56">#REF!</definedName>
    <definedName name="_____________pgz61" localSheetId="0">#REF!</definedName>
    <definedName name="_____________pgz61">#REF!</definedName>
    <definedName name="_____________pgz62" localSheetId="0">#REF!</definedName>
    <definedName name="_____________pgz62">#REF!</definedName>
    <definedName name="_____________pgz71" localSheetId="0">#REF!</definedName>
    <definedName name="_____________pgz71">#REF!</definedName>
    <definedName name="_____________pgz72" localSheetId="0">#REF!</definedName>
    <definedName name="_____________pgz72">#REF!</definedName>
    <definedName name="_____________pgz81" localSheetId="0">#REF!</definedName>
    <definedName name="_____________pgz81">#REF!</definedName>
    <definedName name="_____________pgz82" localSheetId="0">#REF!</definedName>
    <definedName name="_____________pgz82">#REF!</definedName>
    <definedName name="_____________pgz91" localSheetId="0">#REF!</definedName>
    <definedName name="_____________pgz91">#REF!</definedName>
    <definedName name="_____________pgz910" localSheetId="0">#REF!</definedName>
    <definedName name="_____________pgz910">#REF!</definedName>
    <definedName name="_____________pgz911" localSheetId="0">#REF!</definedName>
    <definedName name="_____________pgz911">#REF!</definedName>
    <definedName name="_____________pgz912" localSheetId="0">#REF!</definedName>
    <definedName name="_____________pgz912">#REF!</definedName>
    <definedName name="_____________pgz913" localSheetId="0">#REF!</definedName>
    <definedName name="_____________pgz913">#REF!</definedName>
    <definedName name="_____________pgz92" localSheetId="0">#REF!</definedName>
    <definedName name="_____________pgz92">#REF!</definedName>
    <definedName name="_____________pgz95" localSheetId="0">#REF!</definedName>
    <definedName name="_____________pgz95">#REF!</definedName>
    <definedName name="_____________pgz97" localSheetId="0">#REF!</definedName>
    <definedName name="_____________pgz97">#REF!</definedName>
    <definedName name="_____________pgz98" localSheetId="0">#REF!</definedName>
    <definedName name="_____________pgz98">#REF!</definedName>
    <definedName name="_____________yz511" localSheetId="0">#REF!</definedName>
    <definedName name="_____________yz511">#REF!</definedName>
    <definedName name="_____________yz512" localSheetId="0">#REF!</definedName>
    <definedName name="_____________yz512">#REF!</definedName>
    <definedName name="_____________yz513" localSheetId="0">#REF!</definedName>
    <definedName name="_____________yz513">#REF!</definedName>
    <definedName name="_____________yz521" localSheetId="0">#REF!</definedName>
    <definedName name="_____________yz521">#REF!</definedName>
    <definedName name="_____________yz522" localSheetId="0">#REF!</definedName>
    <definedName name="_____________yz522">#REF!</definedName>
    <definedName name="_____________yz523" localSheetId="0">#REF!</definedName>
    <definedName name="_____________yz523">#REF!</definedName>
    <definedName name="____________BSP2" localSheetId="0">#REF!</definedName>
    <definedName name="____________BSP2">#REF!</definedName>
    <definedName name="____________pgz101" localSheetId="0">#REF!</definedName>
    <definedName name="____________pgz101">#REF!</definedName>
    <definedName name="____________pgz102" localSheetId="0">#REF!</definedName>
    <definedName name="____________pgz102">#REF!</definedName>
    <definedName name="____________pgz103" localSheetId="0">#REF!</definedName>
    <definedName name="____________pgz103">#REF!</definedName>
    <definedName name="____________pgz104" localSheetId="0">#REF!</definedName>
    <definedName name="____________pgz104">#REF!</definedName>
    <definedName name="____________pgz105" localSheetId="0">#REF!</definedName>
    <definedName name="____________pgz105">#REF!</definedName>
    <definedName name="____________pgz106" localSheetId="0">#REF!</definedName>
    <definedName name="____________pgz106">#REF!</definedName>
    <definedName name="____________pgz511" localSheetId="0">#REF!</definedName>
    <definedName name="____________pgz511">#REF!</definedName>
    <definedName name="____________pgz512" localSheetId="0">#REF!</definedName>
    <definedName name="____________pgz512">#REF!</definedName>
    <definedName name="____________pgz513" localSheetId="0">#REF!</definedName>
    <definedName name="____________pgz513">#REF!</definedName>
    <definedName name="____________pgz521" localSheetId="0">#REF!</definedName>
    <definedName name="____________pgz521">#REF!</definedName>
    <definedName name="____________pgz522" localSheetId="0">#REF!</definedName>
    <definedName name="____________pgz522">#REF!</definedName>
    <definedName name="____________pgz523" localSheetId="0">#REF!</definedName>
    <definedName name="____________pgz523">#REF!</definedName>
    <definedName name="____________pgz53" localSheetId="0">#REF!</definedName>
    <definedName name="____________pgz53">#REF!</definedName>
    <definedName name="____________pgz541" localSheetId="0">#REF!</definedName>
    <definedName name="____________pgz541">#REF!</definedName>
    <definedName name="____________pgz542" localSheetId="0">#REF!</definedName>
    <definedName name="____________pgz542">#REF!</definedName>
    <definedName name="____________pgz55" localSheetId="0">#REF!</definedName>
    <definedName name="____________pgz55">#REF!</definedName>
    <definedName name="____________pgz56" localSheetId="0">#REF!</definedName>
    <definedName name="____________pgz56">#REF!</definedName>
    <definedName name="____________pgz61" localSheetId="0">#REF!</definedName>
    <definedName name="____________pgz61">#REF!</definedName>
    <definedName name="____________pgz62" localSheetId="0">#REF!</definedName>
    <definedName name="____________pgz62">#REF!</definedName>
    <definedName name="____________pgz71" localSheetId="0">#REF!</definedName>
    <definedName name="____________pgz71">#REF!</definedName>
    <definedName name="____________pgz72" localSheetId="0">#REF!</definedName>
    <definedName name="____________pgz72">#REF!</definedName>
    <definedName name="____________pgz81" localSheetId="0">#REF!</definedName>
    <definedName name="____________pgz81">#REF!</definedName>
    <definedName name="____________pgz82" localSheetId="0">#REF!</definedName>
    <definedName name="____________pgz82">#REF!</definedName>
    <definedName name="____________pgz91" localSheetId="0">#REF!</definedName>
    <definedName name="____________pgz91">#REF!</definedName>
    <definedName name="____________pgz910" localSheetId="0">#REF!</definedName>
    <definedName name="____________pgz910">#REF!</definedName>
    <definedName name="____________pgz911" localSheetId="0">#REF!</definedName>
    <definedName name="____________pgz911">#REF!</definedName>
    <definedName name="____________pgz912" localSheetId="0">#REF!</definedName>
    <definedName name="____________pgz912">#REF!</definedName>
    <definedName name="____________pgz913" localSheetId="0">#REF!</definedName>
    <definedName name="____________pgz913">#REF!</definedName>
    <definedName name="____________pgz92" localSheetId="0">#REF!</definedName>
    <definedName name="____________pgz92">#REF!</definedName>
    <definedName name="____________pgz95" localSheetId="0">#REF!</definedName>
    <definedName name="____________pgz95">#REF!</definedName>
    <definedName name="____________pgz97" localSheetId="0">#REF!</definedName>
    <definedName name="____________pgz97">#REF!</definedName>
    <definedName name="____________pgz98" localSheetId="0">#REF!</definedName>
    <definedName name="____________pgz98">#REF!</definedName>
    <definedName name="____________yz511" localSheetId="0">#REF!</definedName>
    <definedName name="____________yz511">#REF!</definedName>
    <definedName name="____________yz512" localSheetId="0">#REF!</definedName>
    <definedName name="____________yz512">#REF!</definedName>
    <definedName name="____________yz513" localSheetId="0">#REF!</definedName>
    <definedName name="____________yz513">#REF!</definedName>
    <definedName name="____________yz521" localSheetId="0">#REF!</definedName>
    <definedName name="____________yz521">#REF!</definedName>
    <definedName name="____________yz522" localSheetId="0">#REF!</definedName>
    <definedName name="____________yz522">#REF!</definedName>
    <definedName name="____________yz523" localSheetId="0">#REF!</definedName>
    <definedName name="____________yz523">#REF!</definedName>
    <definedName name="___________BSP2" localSheetId="0">#REF!</definedName>
    <definedName name="___________BSP2">#REF!</definedName>
    <definedName name="___________pgz101" localSheetId="0">#REF!</definedName>
    <definedName name="___________pgz101">#REF!</definedName>
    <definedName name="___________pgz102" localSheetId="0">#REF!</definedName>
    <definedName name="___________pgz102">#REF!</definedName>
    <definedName name="___________pgz103" localSheetId="0">#REF!</definedName>
    <definedName name="___________pgz103">#REF!</definedName>
    <definedName name="___________pgz104" localSheetId="0">#REF!</definedName>
    <definedName name="___________pgz104">#REF!</definedName>
    <definedName name="___________pgz105" localSheetId="0">#REF!</definedName>
    <definedName name="___________pgz105">#REF!</definedName>
    <definedName name="___________pgz106" localSheetId="0">#REF!</definedName>
    <definedName name="___________pgz106">#REF!</definedName>
    <definedName name="___________pgz511" localSheetId="0">#REF!</definedName>
    <definedName name="___________pgz511">#REF!</definedName>
    <definedName name="___________pgz512" localSheetId="0">#REF!</definedName>
    <definedName name="___________pgz512">#REF!</definedName>
    <definedName name="___________pgz513" localSheetId="0">#REF!</definedName>
    <definedName name="___________pgz513">#REF!</definedName>
    <definedName name="___________pgz521" localSheetId="0">#REF!</definedName>
    <definedName name="___________pgz521">#REF!</definedName>
    <definedName name="___________pgz522" localSheetId="0">#REF!</definedName>
    <definedName name="___________pgz522">#REF!</definedName>
    <definedName name="___________pgz523" localSheetId="0">#REF!</definedName>
    <definedName name="___________pgz523">#REF!</definedName>
    <definedName name="___________pgz53" localSheetId="0">#REF!</definedName>
    <definedName name="___________pgz53">#REF!</definedName>
    <definedName name="___________pgz541" localSheetId="0">#REF!</definedName>
    <definedName name="___________pgz541">#REF!</definedName>
    <definedName name="___________pgz542" localSheetId="0">#REF!</definedName>
    <definedName name="___________pgz542">#REF!</definedName>
    <definedName name="___________pgz55" localSheetId="0">#REF!</definedName>
    <definedName name="___________pgz55">#REF!</definedName>
    <definedName name="___________pgz56" localSheetId="0">#REF!</definedName>
    <definedName name="___________pgz56">#REF!</definedName>
    <definedName name="___________pgz61" localSheetId="0">#REF!</definedName>
    <definedName name="___________pgz61">#REF!</definedName>
    <definedName name="___________pgz62" localSheetId="0">#REF!</definedName>
    <definedName name="___________pgz62">#REF!</definedName>
    <definedName name="___________pgz71" localSheetId="0">#REF!</definedName>
    <definedName name="___________pgz71">#REF!</definedName>
    <definedName name="___________pgz72" localSheetId="0">#REF!</definedName>
    <definedName name="___________pgz72">#REF!</definedName>
    <definedName name="___________pgz81" localSheetId="0">#REF!</definedName>
    <definedName name="___________pgz81">#REF!</definedName>
    <definedName name="___________pgz82" localSheetId="0">#REF!</definedName>
    <definedName name="___________pgz82">#REF!</definedName>
    <definedName name="___________pgz91" localSheetId="0">#REF!</definedName>
    <definedName name="___________pgz91">#REF!</definedName>
    <definedName name="___________pgz910" localSheetId="0">#REF!</definedName>
    <definedName name="___________pgz910">#REF!</definedName>
    <definedName name="___________pgz911" localSheetId="0">#REF!</definedName>
    <definedName name="___________pgz911">#REF!</definedName>
    <definedName name="___________pgz912" localSheetId="0">#REF!</definedName>
    <definedName name="___________pgz912">#REF!</definedName>
    <definedName name="___________pgz913" localSheetId="0">#REF!</definedName>
    <definedName name="___________pgz913">#REF!</definedName>
    <definedName name="___________pgz92" localSheetId="0">#REF!</definedName>
    <definedName name="___________pgz92">#REF!</definedName>
    <definedName name="___________pgz95" localSheetId="0">#REF!</definedName>
    <definedName name="___________pgz95">#REF!</definedName>
    <definedName name="___________pgz97" localSheetId="0">#REF!</definedName>
    <definedName name="___________pgz97">#REF!</definedName>
    <definedName name="___________pgz98" localSheetId="0">#REF!</definedName>
    <definedName name="___________pgz98">#REF!</definedName>
    <definedName name="___________yz511" localSheetId="0">#REF!</definedName>
    <definedName name="___________yz511">#REF!</definedName>
    <definedName name="___________yz512" localSheetId="0">#REF!</definedName>
    <definedName name="___________yz512">#REF!</definedName>
    <definedName name="___________yz513" localSheetId="0">#REF!</definedName>
    <definedName name="___________yz513">#REF!</definedName>
    <definedName name="___________yz521" localSheetId="0">#REF!</definedName>
    <definedName name="___________yz521">#REF!</definedName>
    <definedName name="___________yz522" localSheetId="0">#REF!</definedName>
    <definedName name="___________yz522">#REF!</definedName>
    <definedName name="___________yz523" localSheetId="0">#REF!</definedName>
    <definedName name="___________yz523">#REF!</definedName>
    <definedName name="__________BSP2" localSheetId="0">#REF!</definedName>
    <definedName name="__________BSP2">#REF!</definedName>
    <definedName name="__________pgz101" localSheetId="0">#REF!</definedName>
    <definedName name="__________pgz101">#REF!</definedName>
    <definedName name="__________pgz102" localSheetId="0">#REF!</definedName>
    <definedName name="__________pgz102">#REF!</definedName>
    <definedName name="__________pgz103" localSheetId="0">#REF!</definedName>
    <definedName name="__________pgz103">#REF!</definedName>
    <definedName name="__________pgz104" localSheetId="0">#REF!</definedName>
    <definedName name="__________pgz104">#REF!</definedName>
    <definedName name="__________pgz105" localSheetId="0">#REF!</definedName>
    <definedName name="__________pgz105">#REF!</definedName>
    <definedName name="__________pgz106" localSheetId="0">#REF!</definedName>
    <definedName name="__________pgz106">#REF!</definedName>
    <definedName name="__________pgz511" localSheetId="0">#REF!</definedName>
    <definedName name="__________pgz511">#REF!</definedName>
    <definedName name="__________pgz512" localSheetId="0">#REF!</definedName>
    <definedName name="__________pgz512">#REF!</definedName>
    <definedName name="__________pgz513" localSheetId="0">#REF!</definedName>
    <definedName name="__________pgz513">#REF!</definedName>
    <definedName name="__________pgz521" localSheetId="0">#REF!</definedName>
    <definedName name="__________pgz521">#REF!</definedName>
    <definedName name="__________pgz522" localSheetId="0">#REF!</definedName>
    <definedName name="__________pgz522">#REF!</definedName>
    <definedName name="__________pgz523" localSheetId="0">#REF!</definedName>
    <definedName name="__________pgz523">#REF!</definedName>
    <definedName name="__________pgz53" localSheetId="0">#REF!</definedName>
    <definedName name="__________pgz53">#REF!</definedName>
    <definedName name="__________pgz541" localSheetId="0">#REF!</definedName>
    <definedName name="__________pgz541">#REF!</definedName>
    <definedName name="__________pgz542" localSheetId="0">#REF!</definedName>
    <definedName name="__________pgz542">#REF!</definedName>
    <definedName name="__________pgz55" localSheetId="0">#REF!</definedName>
    <definedName name="__________pgz55">#REF!</definedName>
    <definedName name="__________pgz56" localSheetId="0">#REF!</definedName>
    <definedName name="__________pgz56">#REF!</definedName>
    <definedName name="__________pgz61" localSheetId="0">#REF!</definedName>
    <definedName name="__________pgz61">#REF!</definedName>
    <definedName name="__________pgz62" localSheetId="0">#REF!</definedName>
    <definedName name="__________pgz62">#REF!</definedName>
    <definedName name="__________pgz71" localSheetId="0">#REF!</definedName>
    <definedName name="__________pgz71">#REF!</definedName>
    <definedName name="__________pgz72" localSheetId="0">#REF!</definedName>
    <definedName name="__________pgz72">#REF!</definedName>
    <definedName name="__________pgz81" localSheetId="0">#REF!</definedName>
    <definedName name="__________pgz81">#REF!</definedName>
    <definedName name="__________pgz82" localSheetId="0">#REF!</definedName>
    <definedName name="__________pgz82">#REF!</definedName>
    <definedName name="__________pgz91" localSheetId="0">#REF!</definedName>
    <definedName name="__________pgz91">#REF!</definedName>
    <definedName name="__________pgz910" localSheetId="0">#REF!</definedName>
    <definedName name="__________pgz910">#REF!</definedName>
    <definedName name="__________pgz911" localSheetId="0">#REF!</definedName>
    <definedName name="__________pgz911">#REF!</definedName>
    <definedName name="__________pgz912" localSheetId="0">#REF!</definedName>
    <definedName name="__________pgz912">#REF!</definedName>
    <definedName name="__________pgz913" localSheetId="0">#REF!</definedName>
    <definedName name="__________pgz913">#REF!</definedName>
    <definedName name="__________pgz92" localSheetId="0">#REF!</definedName>
    <definedName name="__________pgz92">#REF!</definedName>
    <definedName name="__________pgz95" localSheetId="0">#REF!</definedName>
    <definedName name="__________pgz95">#REF!</definedName>
    <definedName name="__________pgz97" localSheetId="0">#REF!</definedName>
    <definedName name="__________pgz97">#REF!</definedName>
    <definedName name="__________pgz98" localSheetId="0">#REF!</definedName>
    <definedName name="__________pgz98">#REF!</definedName>
    <definedName name="__________yz511" localSheetId="0">#REF!</definedName>
    <definedName name="__________yz511">#REF!</definedName>
    <definedName name="__________yz512" localSheetId="0">#REF!</definedName>
    <definedName name="__________yz512">#REF!</definedName>
    <definedName name="__________yz513" localSheetId="0">#REF!</definedName>
    <definedName name="__________yz513">#REF!</definedName>
    <definedName name="__________yz521" localSheetId="0">#REF!</definedName>
    <definedName name="__________yz521">#REF!</definedName>
    <definedName name="__________yz522" localSheetId="0">#REF!</definedName>
    <definedName name="__________yz522">#REF!</definedName>
    <definedName name="__________yz523" localSheetId="0">#REF!</definedName>
    <definedName name="__________yz523">#REF!</definedName>
    <definedName name="_________BSP2" localSheetId="0">#REF!</definedName>
    <definedName name="_________BSP2">#REF!</definedName>
    <definedName name="_________pgz101" localSheetId="0">#REF!</definedName>
    <definedName name="_________pgz101">#REF!</definedName>
    <definedName name="_________pgz102" localSheetId="0">#REF!</definedName>
    <definedName name="_________pgz102">#REF!</definedName>
    <definedName name="_________pgz103" localSheetId="0">#REF!</definedName>
    <definedName name="_________pgz103">#REF!</definedName>
    <definedName name="_________pgz104" localSheetId="0">#REF!</definedName>
    <definedName name="_________pgz104">#REF!</definedName>
    <definedName name="_________pgz105" localSheetId="0">#REF!</definedName>
    <definedName name="_________pgz105">#REF!</definedName>
    <definedName name="_________pgz106" localSheetId="0">#REF!</definedName>
    <definedName name="_________pgz106">#REF!</definedName>
    <definedName name="_________pgz511" localSheetId="0">#REF!</definedName>
    <definedName name="_________pgz511">#REF!</definedName>
    <definedName name="_________pgz512" localSheetId="0">#REF!</definedName>
    <definedName name="_________pgz512">#REF!</definedName>
    <definedName name="_________pgz513" localSheetId="0">#REF!</definedName>
    <definedName name="_________pgz513">#REF!</definedName>
    <definedName name="_________pgz521" localSheetId="0">#REF!</definedName>
    <definedName name="_________pgz521">#REF!</definedName>
    <definedName name="_________pgz522" localSheetId="0">#REF!</definedName>
    <definedName name="_________pgz522">#REF!</definedName>
    <definedName name="_________pgz523" localSheetId="0">#REF!</definedName>
    <definedName name="_________pgz523">#REF!</definedName>
    <definedName name="_________pgz53" localSheetId="0">#REF!</definedName>
    <definedName name="_________pgz53">#REF!</definedName>
    <definedName name="_________pgz541" localSheetId="0">#REF!</definedName>
    <definedName name="_________pgz541">#REF!</definedName>
    <definedName name="_________pgz542" localSheetId="0">#REF!</definedName>
    <definedName name="_________pgz542">#REF!</definedName>
    <definedName name="_________pgz55" localSheetId="0">#REF!</definedName>
    <definedName name="_________pgz55">#REF!</definedName>
    <definedName name="_________pgz56" localSheetId="0">#REF!</definedName>
    <definedName name="_________pgz56">#REF!</definedName>
    <definedName name="_________pgz61" localSheetId="0">#REF!</definedName>
    <definedName name="_________pgz61">#REF!</definedName>
    <definedName name="_________pgz62" localSheetId="0">#REF!</definedName>
    <definedName name="_________pgz62">#REF!</definedName>
    <definedName name="_________pgz71" localSheetId="0">#REF!</definedName>
    <definedName name="_________pgz71">#REF!</definedName>
    <definedName name="_________pgz72" localSheetId="0">#REF!</definedName>
    <definedName name="_________pgz72">#REF!</definedName>
    <definedName name="_________pgz81" localSheetId="0">#REF!</definedName>
    <definedName name="_________pgz81">#REF!</definedName>
    <definedName name="_________pgz82" localSheetId="0">#REF!</definedName>
    <definedName name="_________pgz82">#REF!</definedName>
    <definedName name="_________pgz91" localSheetId="0">#REF!</definedName>
    <definedName name="_________pgz91">#REF!</definedName>
    <definedName name="_________pgz910" localSheetId="0">#REF!</definedName>
    <definedName name="_________pgz910">#REF!</definedName>
    <definedName name="_________pgz911" localSheetId="0">#REF!</definedName>
    <definedName name="_________pgz911">#REF!</definedName>
    <definedName name="_________pgz912" localSheetId="0">#REF!</definedName>
    <definedName name="_________pgz912">#REF!</definedName>
    <definedName name="_________pgz913" localSheetId="0">#REF!</definedName>
    <definedName name="_________pgz913">#REF!</definedName>
    <definedName name="_________pgz92" localSheetId="0">#REF!</definedName>
    <definedName name="_________pgz92">#REF!</definedName>
    <definedName name="_________pgz95" localSheetId="0">#REF!</definedName>
    <definedName name="_________pgz95">#REF!</definedName>
    <definedName name="_________pgz97" localSheetId="0">#REF!</definedName>
    <definedName name="_________pgz97">#REF!</definedName>
    <definedName name="_________pgz98" localSheetId="0">#REF!</definedName>
    <definedName name="_________pgz98">#REF!</definedName>
    <definedName name="_________yz511" localSheetId="0">#REF!</definedName>
    <definedName name="_________yz511">#REF!</definedName>
    <definedName name="_________yz512" localSheetId="0">#REF!</definedName>
    <definedName name="_________yz512">#REF!</definedName>
    <definedName name="_________yz513" localSheetId="0">#REF!</definedName>
    <definedName name="_________yz513">#REF!</definedName>
    <definedName name="_________yz521" localSheetId="0">#REF!</definedName>
    <definedName name="_________yz521">#REF!</definedName>
    <definedName name="_________yz522" localSheetId="0">#REF!</definedName>
    <definedName name="_________yz522">#REF!</definedName>
    <definedName name="_________yz523" localSheetId="0">#REF!</definedName>
    <definedName name="_________yz523">#REF!</definedName>
    <definedName name="________BSP2" localSheetId="0">#REF!</definedName>
    <definedName name="________BSP2">#REF!</definedName>
    <definedName name="________D2" localSheetId="0">#REF!</definedName>
    <definedName name="________D2">#REF!</definedName>
    <definedName name="________pgz101" localSheetId="0">#REF!</definedName>
    <definedName name="________pgz101">#REF!</definedName>
    <definedName name="________pgz102" localSheetId="0">#REF!</definedName>
    <definedName name="________pgz102">#REF!</definedName>
    <definedName name="________pgz103" localSheetId="0">#REF!</definedName>
    <definedName name="________pgz103">#REF!</definedName>
    <definedName name="________pgz104" localSheetId="0">#REF!</definedName>
    <definedName name="________pgz104">#REF!</definedName>
    <definedName name="________pgz105" localSheetId="0">#REF!</definedName>
    <definedName name="________pgz105">#REF!</definedName>
    <definedName name="________pgz106" localSheetId="0">#REF!</definedName>
    <definedName name="________pgz106">#REF!</definedName>
    <definedName name="________pgz511" localSheetId="0">#REF!</definedName>
    <definedName name="________pgz511">#REF!</definedName>
    <definedName name="________pgz512" localSheetId="0">#REF!</definedName>
    <definedName name="________pgz512">#REF!</definedName>
    <definedName name="________pgz513" localSheetId="0">#REF!</definedName>
    <definedName name="________pgz513">#REF!</definedName>
    <definedName name="________pgz521" localSheetId="0">#REF!</definedName>
    <definedName name="________pgz521">#REF!</definedName>
    <definedName name="________pgz522" localSheetId="0">#REF!</definedName>
    <definedName name="________pgz522">#REF!</definedName>
    <definedName name="________pgz523" localSheetId="0">#REF!</definedName>
    <definedName name="________pgz523">#REF!</definedName>
    <definedName name="________pgz53" localSheetId="0">#REF!</definedName>
    <definedName name="________pgz53">#REF!</definedName>
    <definedName name="________pgz541" localSheetId="0">#REF!</definedName>
    <definedName name="________pgz541">#REF!</definedName>
    <definedName name="________pgz542" localSheetId="0">#REF!</definedName>
    <definedName name="________pgz542">#REF!</definedName>
    <definedName name="________pgz55" localSheetId="0">#REF!</definedName>
    <definedName name="________pgz55">#REF!</definedName>
    <definedName name="________pgz56" localSheetId="0">#REF!</definedName>
    <definedName name="________pgz56">#REF!</definedName>
    <definedName name="________pgz61" localSheetId="0">#REF!</definedName>
    <definedName name="________pgz61">#REF!</definedName>
    <definedName name="________pgz62" localSheetId="0">#REF!</definedName>
    <definedName name="________pgz62">#REF!</definedName>
    <definedName name="________pgz71" localSheetId="0">#REF!</definedName>
    <definedName name="________pgz71">#REF!</definedName>
    <definedName name="________pgz72" localSheetId="0">#REF!</definedName>
    <definedName name="________pgz72">#REF!</definedName>
    <definedName name="________pgz81" localSheetId="0">#REF!</definedName>
    <definedName name="________pgz81">#REF!</definedName>
    <definedName name="________pgz82" localSheetId="0">#REF!</definedName>
    <definedName name="________pgz82">#REF!</definedName>
    <definedName name="________pgz91" localSheetId="0">#REF!</definedName>
    <definedName name="________pgz91">#REF!</definedName>
    <definedName name="________pgz910" localSheetId="0">#REF!</definedName>
    <definedName name="________pgz910">#REF!</definedName>
    <definedName name="________pgz911" localSheetId="0">#REF!</definedName>
    <definedName name="________pgz911">#REF!</definedName>
    <definedName name="________pgz912" localSheetId="0">#REF!</definedName>
    <definedName name="________pgz912">#REF!</definedName>
    <definedName name="________pgz913" localSheetId="0">#REF!</definedName>
    <definedName name="________pgz913">#REF!</definedName>
    <definedName name="________pgz92" localSheetId="0">#REF!</definedName>
    <definedName name="________pgz92">#REF!</definedName>
    <definedName name="________pgz95" localSheetId="0">#REF!</definedName>
    <definedName name="________pgz95">#REF!</definedName>
    <definedName name="________pgz97" localSheetId="0">#REF!</definedName>
    <definedName name="________pgz97">#REF!</definedName>
    <definedName name="________pgz98" localSheetId="0">#REF!</definedName>
    <definedName name="________pgz98">#REF!</definedName>
    <definedName name="________yz511" localSheetId="0">#REF!</definedName>
    <definedName name="________yz511">#REF!</definedName>
    <definedName name="________yz512" localSheetId="0">#REF!</definedName>
    <definedName name="________yz512">#REF!</definedName>
    <definedName name="________yz513" localSheetId="0">#REF!</definedName>
    <definedName name="________yz513">#REF!</definedName>
    <definedName name="________yz521" localSheetId="0">#REF!</definedName>
    <definedName name="________yz521">#REF!</definedName>
    <definedName name="________yz522" localSheetId="0">#REF!</definedName>
    <definedName name="________yz522">#REF!</definedName>
    <definedName name="________yz523" localSheetId="0">#REF!</definedName>
    <definedName name="________yz523">#REF!</definedName>
    <definedName name="_______BSP2" localSheetId="0">#REF!</definedName>
    <definedName name="_______BSP2">#REF!</definedName>
    <definedName name="_______bsP3" localSheetId="0">#REF!</definedName>
    <definedName name="_______bsP3">#REF!</definedName>
    <definedName name="_______D2" localSheetId="0">#REF!</definedName>
    <definedName name="_______D2">#REF!</definedName>
    <definedName name="_______pgz101" localSheetId="0">#REF!</definedName>
    <definedName name="_______pgz101">#REF!</definedName>
    <definedName name="_______pgz102" localSheetId="0">#REF!</definedName>
    <definedName name="_______pgz102">#REF!</definedName>
    <definedName name="_______pgz103" localSheetId="0">#REF!</definedName>
    <definedName name="_______pgz103">#REF!</definedName>
    <definedName name="_______pgz104" localSheetId="0">#REF!</definedName>
    <definedName name="_______pgz104">#REF!</definedName>
    <definedName name="_______pgz105" localSheetId="0">#REF!</definedName>
    <definedName name="_______pgz105">#REF!</definedName>
    <definedName name="_______pgz106" localSheetId="0">#REF!</definedName>
    <definedName name="_______pgz106">#REF!</definedName>
    <definedName name="_______pgz511" localSheetId="0">#REF!</definedName>
    <definedName name="_______pgz511">#REF!</definedName>
    <definedName name="_______pgz512" localSheetId="0">#REF!</definedName>
    <definedName name="_______pgz512">#REF!</definedName>
    <definedName name="_______pgz513" localSheetId="0">#REF!</definedName>
    <definedName name="_______pgz513">#REF!</definedName>
    <definedName name="_______pgz521" localSheetId="0">#REF!</definedName>
    <definedName name="_______pgz521">#REF!</definedName>
    <definedName name="_______pgz522" localSheetId="0">#REF!</definedName>
    <definedName name="_______pgz522">#REF!</definedName>
    <definedName name="_______pgz523" localSheetId="0">#REF!</definedName>
    <definedName name="_______pgz523">#REF!</definedName>
    <definedName name="_______pgz53" localSheetId="0">#REF!</definedName>
    <definedName name="_______pgz53">#REF!</definedName>
    <definedName name="_______pgz541" localSheetId="0">#REF!</definedName>
    <definedName name="_______pgz541">#REF!</definedName>
    <definedName name="_______pgz542" localSheetId="0">#REF!</definedName>
    <definedName name="_______pgz542">#REF!</definedName>
    <definedName name="_______pgz55" localSheetId="0">#REF!</definedName>
    <definedName name="_______pgz55">#REF!</definedName>
    <definedName name="_______pgz56" localSheetId="0">#REF!</definedName>
    <definedName name="_______pgz56">#REF!</definedName>
    <definedName name="_______pgz61" localSheetId="0">#REF!</definedName>
    <definedName name="_______pgz61">#REF!</definedName>
    <definedName name="_______pgz62" localSheetId="0">#REF!</definedName>
    <definedName name="_______pgz62">#REF!</definedName>
    <definedName name="_______pgz71" localSheetId="0">#REF!</definedName>
    <definedName name="_______pgz71">#REF!</definedName>
    <definedName name="_______pgz72" localSheetId="0">#REF!</definedName>
    <definedName name="_______pgz72">#REF!</definedName>
    <definedName name="_______pgz81" localSheetId="0">#REF!</definedName>
    <definedName name="_______pgz81">#REF!</definedName>
    <definedName name="_______pgz82" localSheetId="0">#REF!</definedName>
    <definedName name="_______pgz82">#REF!</definedName>
    <definedName name="_______pgz91" localSheetId="0">#REF!</definedName>
    <definedName name="_______pgz91">#REF!</definedName>
    <definedName name="_______pgz910" localSheetId="0">#REF!</definedName>
    <definedName name="_______pgz910">#REF!</definedName>
    <definedName name="_______pgz911" localSheetId="0">#REF!</definedName>
    <definedName name="_______pgz911">#REF!</definedName>
    <definedName name="_______pgz912" localSheetId="0">#REF!</definedName>
    <definedName name="_______pgz912">#REF!</definedName>
    <definedName name="_______pgz913" localSheetId="0">#REF!</definedName>
    <definedName name="_______pgz913">#REF!</definedName>
    <definedName name="_______pgz92" localSheetId="0">#REF!</definedName>
    <definedName name="_______pgz92">#REF!</definedName>
    <definedName name="_______pgz95" localSheetId="0">#REF!</definedName>
    <definedName name="_______pgz95">#REF!</definedName>
    <definedName name="_______pgz97" localSheetId="0">#REF!</definedName>
    <definedName name="_______pgz97">#REF!</definedName>
    <definedName name="_______pgz98" localSheetId="0">#REF!</definedName>
    <definedName name="_______pgz98">#REF!</definedName>
    <definedName name="_______YE1" localSheetId="0">#REF!</definedName>
    <definedName name="_______YE1">#REF!</definedName>
    <definedName name="_______YS1" localSheetId="0">#REF!</definedName>
    <definedName name="_______YS1">#REF!</definedName>
    <definedName name="_______yz511" localSheetId="0">#REF!</definedName>
    <definedName name="_______yz511">#REF!</definedName>
    <definedName name="_______yz512" localSheetId="0">#REF!</definedName>
    <definedName name="_______yz512">#REF!</definedName>
    <definedName name="_______yz513" localSheetId="0">#REF!</definedName>
    <definedName name="_______yz513">#REF!</definedName>
    <definedName name="_______yz521" localSheetId="0">#REF!</definedName>
    <definedName name="_______yz521">#REF!</definedName>
    <definedName name="_______yz522" localSheetId="0">#REF!</definedName>
    <definedName name="_______yz522">#REF!</definedName>
    <definedName name="_______yz523" localSheetId="0">#REF!</definedName>
    <definedName name="_______yz523">#REF!</definedName>
    <definedName name="______BSP2" localSheetId="0">#REF!</definedName>
    <definedName name="______BSP2">#REF!</definedName>
    <definedName name="______bsP3" localSheetId="0">#REF!</definedName>
    <definedName name="______bsP3">#REF!</definedName>
    <definedName name="______D2" localSheetId="0">#REF!</definedName>
    <definedName name="______D2">#REF!</definedName>
    <definedName name="______pgz101" localSheetId="0">#REF!</definedName>
    <definedName name="______pgz101">#REF!</definedName>
    <definedName name="______pgz102" localSheetId="0">#REF!</definedName>
    <definedName name="______pgz102">#REF!</definedName>
    <definedName name="______pgz103" localSheetId="0">#REF!</definedName>
    <definedName name="______pgz103">#REF!</definedName>
    <definedName name="______pgz104" localSheetId="0">#REF!</definedName>
    <definedName name="______pgz104">#REF!</definedName>
    <definedName name="______pgz105" localSheetId="0">#REF!</definedName>
    <definedName name="______pgz105">#REF!</definedName>
    <definedName name="______pgz106" localSheetId="0">#REF!</definedName>
    <definedName name="______pgz106">#REF!</definedName>
    <definedName name="______pgz511" localSheetId="0">#REF!</definedName>
    <definedName name="______pgz511">#REF!</definedName>
    <definedName name="______pgz512" localSheetId="0">#REF!</definedName>
    <definedName name="______pgz512">#REF!</definedName>
    <definedName name="______pgz513" localSheetId="0">#REF!</definedName>
    <definedName name="______pgz513">#REF!</definedName>
    <definedName name="______pgz521" localSheetId="0">#REF!</definedName>
    <definedName name="______pgz521">#REF!</definedName>
    <definedName name="______pgz522" localSheetId="0">#REF!</definedName>
    <definedName name="______pgz522">#REF!</definedName>
    <definedName name="______pgz523" localSheetId="0">#REF!</definedName>
    <definedName name="______pgz523">#REF!</definedName>
    <definedName name="______pgz53" localSheetId="0">#REF!</definedName>
    <definedName name="______pgz53">#REF!</definedName>
    <definedName name="______pgz541" localSheetId="0">#REF!</definedName>
    <definedName name="______pgz541">#REF!</definedName>
    <definedName name="______pgz542" localSheetId="0">#REF!</definedName>
    <definedName name="______pgz542">#REF!</definedName>
    <definedName name="______pgz55" localSheetId="0">#REF!</definedName>
    <definedName name="______pgz55">#REF!</definedName>
    <definedName name="______pgz56" localSheetId="0">#REF!</definedName>
    <definedName name="______pgz56">#REF!</definedName>
    <definedName name="______pgz61" localSheetId="0">#REF!</definedName>
    <definedName name="______pgz61">#REF!</definedName>
    <definedName name="______pgz62" localSheetId="0">#REF!</definedName>
    <definedName name="______pgz62">#REF!</definedName>
    <definedName name="______pgz71" localSheetId="0">#REF!</definedName>
    <definedName name="______pgz71">#REF!</definedName>
    <definedName name="______pgz72" localSheetId="0">#REF!</definedName>
    <definedName name="______pgz72">#REF!</definedName>
    <definedName name="______pgz81" localSheetId="0">#REF!</definedName>
    <definedName name="______pgz81">#REF!</definedName>
    <definedName name="______pgz82" localSheetId="0">#REF!</definedName>
    <definedName name="______pgz82">#REF!</definedName>
    <definedName name="______pgz91" localSheetId="0">#REF!</definedName>
    <definedName name="______pgz91">#REF!</definedName>
    <definedName name="______pgz910" localSheetId="0">#REF!</definedName>
    <definedName name="______pgz910">#REF!</definedName>
    <definedName name="______pgz911" localSheetId="0">#REF!</definedName>
    <definedName name="______pgz911">#REF!</definedName>
    <definedName name="______pgz912" localSheetId="0">#REF!</definedName>
    <definedName name="______pgz912">#REF!</definedName>
    <definedName name="______pgz913" localSheetId="0">#REF!</definedName>
    <definedName name="______pgz913">#REF!</definedName>
    <definedName name="______pgz92" localSheetId="0">#REF!</definedName>
    <definedName name="______pgz92">#REF!</definedName>
    <definedName name="______pgz95" localSheetId="0">#REF!</definedName>
    <definedName name="______pgz95">#REF!</definedName>
    <definedName name="______pgz97" localSheetId="0">#REF!</definedName>
    <definedName name="______pgz97">#REF!</definedName>
    <definedName name="______pgz98" localSheetId="0">#REF!</definedName>
    <definedName name="______pgz98">#REF!</definedName>
    <definedName name="______YE1" localSheetId="0">#REF!</definedName>
    <definedName name="______YE1">#REF!</definedName>
    <definedName name="______YS1" localSheetId="0">#REF!</definedName>
    <definedName name="______YS1">#REF!</definedName>
    <definedName name="______yz511" localSheetId="0">#REF!</definedName>
    <definedName name="______yz511">#REF!</definedName>
    <definedName name="______yz512" localSheetId="0">#REF!</definedName>
    <definedName name="______yz512">#REF!</definedName>
    <definedName name="______yz513" localSheetId="0">#REF!</definedName>
    <definedName name="______yz513">#REF!</definedName>
    <definedName name="______yz521" localSheetId="0">#REF!</definedName>
    <definedName name="______yz521">#REF!</definedName>
    <definedName name="______yz522" localSheetId="0">#REF!</definedName>
    <definedName name="______yz522">#REF!</definedName>
    <definedName name="______yz523" localSheetId="0">#REF!</definedName>
    <definedName name="______yz523">#REF!</definedName>
    <definedName name="_____BSP2" localSheetId="0">#REF!</definedName>
    <definedName name="_____BSP2">#REF!</definedName>
    <definedName name="_____bsP3" localSheetId="0">#REF!</definedName>
    <definedName name="_____bsP3">#REF!</definedName>
    <definedName name="_____D2" localSheetId="0">#REF!</definedName>
    <definedName name="_____D2">#REF!</definedName>
    <definedName name="_____pgz101" localSheetId="0">#REF!</definedName>
    <definedName name="_____pgz101">#REF!</definedName>
    <definedName name="_____pgz102" localSheetId="0">#REF!</definedName>
    <definedName name="_____pgz102">#REF!</definedName>
    <definedName name="_____pgz103" localSheetId="0">#REF!</definedName>
    <definedName name="_____pgz103">#REF!</definedName>
    <definedName name="_____pgz104" localSheetId="0">#REF!</definedName>
    <definedName name="_____pgz104">#REF!</definedName>
    <definedName name="_____pgz105" localSheetId="0">#REF!</definedName>
    <definedName name="_____pgz105">#REF!</definedName>
    <definedName name="_____pgz106" localSheetId="0">#REF!</definedName>
    <definedName name="_____pgz106">#REF!</definedName>
    <definedName name="_____pgz511" localSheetId="0">#REF!</definedName>
    <definedName name="_____pgz511">#REF!</definedName>
    <definedName name="_____pgz512" localSheetId="0">#REF!</definedName>
    <definedName name="_____pgz512">#REF!</definedName>
    <definedName name="_____pgz513" localSheetId="0">#REF!</definedName>
    <definedName name="_____pgz513">#REF!</definedName>
    <definedName name="_____pgz521" localSheetId="0">#REF!</definedName>
    <definedName name="_____pgz521">#REF!</definedName>
    <definedName name="_____pgz522" localSheetId="0">#REF!</definedName>
    <definedName name="_____pgz522">#REF!</definedName>
    <definedName name="_____pgz523" localSheetId="0">#REF!</definedName>
    <definedName name="_____pgz523">#REF!</definedName>
    <definedName name="_____pgz53" localSheetId="0">#REF!</definedName>
    <definedName name="_____pgz53">#REF!</definedName>
    <definedName name="_____pgz541" localSheetId="0">#REF!</definedName>
    <definedName name="_____pgz541">#REF!</definedName>
    <definedName name="_____pgz542" localSheetId="0">#REF!</definedName>
    <definedName name="_____pgz542">#REF!</definedName>
    <definedName name="_____pgz55" localSheetId="0">#REF!</definedName>
    <definedName name="_____pgz55">#REF!</definedName>
    <definedName name="_____pgz56" localSheetId="0">#REF!</definedName>
    <definedName name="_____pgz56">#REF!</definedName>
    <definedName name="_____pgz61" localSheetId="0">#REF!</definedName>
    <definedName name="_____pgz61">#REF!</definedName>
    <definedName name="_____pgz62" localSheetId="0">#REF!</definedName>
    <definedName name="_____pgz62">#REF!</definedName>
    <definedName name="_____pgz71" localSheetId="0">#REF!</definedName>
    <definedName name="_____pgz71">#REF!</definedName>
    <definedName name="_____pgz72" localSheetId="0">#REF!</definedName>
    <definedName name="_____pgz72">#REF!</definedName>
    <definedName name="_____pgz81" localSheetId="0">#REF!</definedName>
    <definedName name="_____pgz81">#REF!</definedName>
    <definedName name="_____pgz82" localSheetId="0">#REF!</definedName>
    <definedName name="_____pgz82">#REF!</definedName>
    <definedName name="_____pgz91" localSheetId="0">#REF!</definedName>
    <definedName name="_____pgz91">#REF!</definedName>
    <definedName name="_____pgz910" localSheetId="0">#REF!</definedName>
    <definedName name="_____pgz910">#REF!</definedName>
    <definedName name="_____pgz911" localSheetId="0">#REF!</definedName>
    <definedName name="_____pgz911">#REF!</definedName>
    <definedName name="_____pgz912" localSheetId="0">#REF!</definedName>
    <definedName name="_____pgz912">#REF!</definedName>
    <definedName name="_____pgz913" localSheetId="0">#REF!</definedName>
    <definedName name="_____pgz913">#REF!</definedName>
    <definedName name="_____pgz92" localSheetId="0">#REF!</definedName>
    <definedName name="_____pgz92">#REF!</definedName>
    <definedName name="_____pgz95" localSheetId="0">#REF!</definedName>
    <definedName name="_____pgz95">#REF!</definedName>
    <definedName name="_____pgz97" localSheetId="0">#REF!</definedName>
    <definedName name="_____pgz97">#REF!</definedName>
    <definedName name="_____pgz98" localSheetId="0">#REF!</definedName>
    <definedName name="_____pgz98">#REF!</definedName>
    <definedName name="_____YE1" localSheetId="0">#REF!</definedName>
    <definedName name="_____YE1">#REF!</definedName>
    <definedName name="_____YS1" localSheetId="0">#REF!</definedName>
    <definedName name="_____YS1">#REF!</definedName>
    <definedName name="_____yz511" localSheetId="0">#REF!</definedName>
    <definedName name="_____yz511">#REF!</definedName>
    <definedName name="_____yz512" localSheetId="0">#REF!</definedName>
    <definedName name="_____yz512">#REF!</definedName>
    <definedName name="_____yz513" localSheetId="0">#REF!</definedName>
    <definedName name="_____yz513">#REF!</definedName>
    <definedName name="_____yz521" localSheetId="0">#REF!</definedName>
    <definedName name="_____yz521">#REF!</definedName>
    <definedName name="_____yz522" localSheetId="0">#REF!</definedName>
    <definedName name="_____yz522">#REF!</definedName>
    <definedName name="_____yz523" localSheetId="0">#REF!</definedName>
    <definedName name="_____yz523">#REF!</definedName>
    <definedName name="____BSP2" localSheetId="0">#REF!</definedName>
    <definedName name="____BSP2">#REF!</definedName>
    <definedName name="____bsP3" localSheetId="0">#REF!</definedName>
    <definedName name="____bsP3">#REF!</definedName>
    <definedName name="____D2" localSheetId="0">#REF!</definedName>
    <definedName name="____D2">#REF!</definedName>
    <definedName name="____pgz101" localSheetId="0">#REF!</definedName>
    <definedName name="____pgz101">#REF!</definedName>
    <definedName name="____pgz102" localSheetId="0">#REF!</definedName>
    <definedName name="____pgz102">#REF!</definedName>
    <definedName name="____pgz103" localSheetId="0">#REF!</definedName>
    <definedName name="____pgz103">#REF!</definedName>
    <definedName name="____pgz104" localSheetId="0">#REF!</definedName>
    <definedName name="____pgz104">#REF!</definedName>
    <definedName name="____pgz105" localSheetId="0">#REF!</definedName>
    <definedName name="____pgz105">#REF!</definedName>
    <definedName name="____pgz106" localSheetId="0">#REF!</definedName>
    <definedName name="____pgz106">#REF!</definedName>
    <definedName name="____pgz511" localSheetId="0">#REF!</definedName>
    <definedName name="____pgz511">#REF!</definedName>
    <definedName name="____pgz512" localSheetId="0">#REF!</definedName>
    <definedName name="____pgz512">#REF!</definedName>
    <definedName name="____pgz513" localSheetId="0">#REF!</definedName>
    <definedName name="____pgz513">#REF!</definedName>
    <definedName name="____pgz521" localSheetId="0">#REF!</definedName>
    <definedName name="____pgz521">#REF!</definedName>
    <definedName name="____pgz522" localSheetId="0">#REF!</definedName>
    <definedName name="____pgz522">#REF!</definedName>
    <definedName name="____pgz523" localSheetId="0">#REF!</definedName>
    <definedName name="____pgz523">#REF!</definedName>
    <definedName name="____pgz53" localSheetId="0">#REF!</definedName>
    <definedName name="____pgz53">#REF!</definedName>
    <definedName name="____pgz541" localSheetId="0">#REF!</definedName>
    <definedName name="____pgz541">#REF!</definedName>
    <definedName name="____pgz542" localSheetId="0">#REF!</definedName>
    <definedName name="____pgz542">#REF!</definedName>
    <definedName name="____pgz55" localSheetId="0">#REF!</definedName>
    <definedName name="____pgz55">#REF!</definedName>
    <definedName name="____pgz56" localSheetId="0">#REF!</definedName>
    <definedName name="____pgz56">#REF!</definedName>
    <definedName name="____pgz61" localSheetId="0">#REF!</definedName>
    <definedName name="____pgz61">#REF!</definedName>
    <definedName name="____pgz62" localSheetId="0">#REF!</definedName>
    <definedName name="____pgz62">#REF!</definedName>
    <definedName name="____pgz71" localSheetId="0">#REF!</definedName>
    <definedName name="____pgz71">#REF!</definedName>
    <definedName name="____pgz72" localSheetId="0">#REF!</definedName>
    <definedName name="____pgz72">#REF!</definedName>
    <definedName name="____pgz81" localSheetId="0">#REF!</definedName>
    <definedName name="____pgz81">#REF!</definedName>
    <definedName name="____pgz82" localSheetId="0">#REF!</definedName>
    <definedName name="____pgz82">#REF!</definedName>
    <definedName name="____pgz91" localSheetId="0">#REF!</definedName>
    <definedName name="____pgz91">#REF!</definedName>
    <definedName name="____pgz910" localSheetId="0">#REF!</definedName>
    <definedName name="____pgz910">#REF!</definedName>
    <definedName name="____pgz911" localSheetId="0">#REF!</definedName>
    <definedName name="____pgz911">#REF!</definedName>
    <definedName name="____pgz912" localSheetId="0">#REF!</definedName>
    <definedName name="____pgz912">#REF!</definedName>
    <definedName name="____pgz913" localSheetId="0">#REF!</definedName>
    <definedName name="____pgz913">#REF!</definedName>
    <definedName name="____pgz92" localSheetId="0">#REF!</definedName>
    <definedName name="____pgz92">#REF!</definedName>
    <definedName name="____pgz95" localSheetId="0">#REF!</definedName>
    <definedName name="____pgz95">#REF!</definedName>
    <definedName name="____pgz97" localSheetId="0">#REF!</definedName>
    <definedName name="____pgz97">#REF!</definedName>
    <definedName name="____pgz98" localSheetId="0">#REF!</definedName>
    <definedName name="____pgz98">#REF!</definedName>
    <definedName name="____YE1" localSheetId="0">#REF!</definedName>
    <definedName name="____YE1">#REF!</definedName>
    <definedName name="____YS1" localSheetId="0">#REF!</definedName>
    <definedName name="____YS1">#REF!</definedName>
    <definedName name="____yz511" localSheetId="0">#REF!</definedName>
    <definedName name="____yz511">#REF!</definedName>
    <definedName name="____yz512" localSheetId="0">#REF!</definedName>
    <definedName name="____yz512">#REF!</definedName>
    <definedName name="____yz513" localSheetId="0">#REF!</definedName>
    <definedName name="____yz513">#REF!</definedName>
    <definedName name="____yz521" localSheetId="0">#REF!</definedName>
    <definedName name="____yz521">#REF!</definedName>
    <definedName name="____yz522" localSheetId="0">#REF!</definedName>
    <definedName name="____yz522">#REF!</definedName>
    <definedName name="____yz523" localSheetId="0">#REF!</definedName>
    <definedName name="____yz523">#REF!</definedName>
    <definedName name="___BSP2" localSheetId="0">#REF!</definedName>
    <definedName name="___BSP2">#REF!</definedName>
    <definedName name="___bsP3" localSheetId="0">#REF!</definedName>
    <definedName name="___bsP3">#REF!</definedName>
    <definedName name="___D2" localSheetId="0">#REF!</definedName>
    <definedName name="___D2">#REF!</definedName>
    <definedName name="___pgz101" localSheetId="0">#REF!</definedName>
    <definedName name="___pgz101">#REF!</definedName>
    <definedName name="___pgz102" localSheetId="0">#REF!</definedName>
    <definedName name="___pgz102">#REF!</definedName>
    <definedName name="___pgz103" localSheetId="0">#REF!</definedName>
    <definedName name="___pgz103">#REF!</definedName>
    <definedName name="___pgz104" localSheetId="0">#REF!</definedName>
    <definedName name="___pgz104">#REF!</definedName>
    <definedName name="___pgz105" localSheetId="0">#REF!</definedName>
    <definedName name="___pgz105">#REF!</definedName>
    <definedName name="___pgz106" localSheetId="0">#REF!</definedName>
    <definedName name="___pgz106">#REF!</definedName>
    <definedName name="___pgz511" localSheetId="0">#REF!</definedName>
    <definedName name="___pgz511">#REF!</definedName>
    <definedName name="___pgz512" localSheetId="0">#REF!</definedName>
    <definedName name="___pgz512">#REF!</definedName>
    <definedName name="___pgz513" localSheetId="0">#REF!</definedName>
    <definedName name="___pgz513">#REF!</definedName>
    <definedName name="___pgz521" localSheetId="0">#REF!</definedName>
    <definedName name="___pgz521">#REF!</definedName>
    <definedName name="___pgz522" localSheetId="0">#REF!</definedName>
    <definedName name="___pgz522">#REF!</definedName>
    <definedName name="___pgz523" localSheetId="0">#REF!</definedName>
    <definedName name="___pgz523">#REF!</definedName>
    <definedName name="___pgz53" localSheetId="0">#REF!</definedName>
    <definedName name="___pgz53">#REF!</definedName>
    <definedName name="___pgz541" localSheetId="0">#REF!</definedName>
    <definedName name="___pgz541">#REF!</definedName>
    <definedName name="___pgz542" localSheetId="0">#REF!</definedName>
    <definedName name="___pgz542">#REF!</definedName>
    <definedName name="___pgz55" localSheetId="0">#REF!</definedName>
    <definedName name="___pgz55">#REF!</definedName>
    <definedName name="___pgz56" localSheetId="0">#REF!</definedName>
    <definedName name="___pgz56">#REF!</definedName>
    <definedName name="___pgz61" localSheetId="0">#REF!</definedName>
    <definedName name="___pgz61">#REF!</definedName>
    <definedName name="___pgz62" localSheetId="0">#REF!</definedName>
    <definedName name="___pgz62">#REF!</definedName>
    <definedName name="___pgz71" localSheetId="0">#REF!</definedName>
    <definedName name="___pgz71">#REF!</definedName>
    <definedName name="___pgz72" localSheetId="0">#REF!</definedName>
    <definedName name="___pgz72">#REF!</definedName>
    <definedName name="___pgz81" localSheetId="0">#REF!</definedName>
    <definedName name="___pgz81">#REF!</definedName>
    <definedName name="___pgz82" localSheetId="0">#REF!</definedName>
    <definedName name="___pgz82">#REF!</definedName>
    <definedName name="___pgz91" localSheetId="0">#REF!</definedName>
    <definedName name="___pgz91">#REF!</definedName>
    <definedName name="___pgz910" localSheetId="0">#REF!</definedName>
    <definedName name="___pgz910">#REF!</definedName>
    <definedName name="___pgz911" localSheetId="0">#REF!</definedName>
    <definedName name="___pgz911">#REF!</definedName>
    <definedName name="___pgz912" localSheetId="0">#REF!</definedName>
    <definedName name="___pgz912">#REF!</definedName>
    <definedName name="___pgz913" localSheetId="0">#REF!</definedName>
    <definedName name="___pgz913">#REF!</definedName>
    <definedName name="___pgz92" localSheetId="0">#REF!</definedName>
    <definedName name="___pgz92">#REF!</definedName>
    <definedName name="___pgz95" localSheetId="0">#REF!</definedName>
    <definedName name="___pgz95">#REF!</definedName>
    <definedName name="___pgz97" localSheetId="0">#REF!</definedName>
    <definedName name="___pgz97">#REF!</definedName>
    <definedName name="___pgz98" localSheetId="0">#REF!</definedName>
    <definedName name="___pgz98">#REF!</definedName>
    <definedName name="___YE1" localSheetId="0">#REF!</definedName>
    <definedName name="___YE1">#REF!</definedName>
    <definedName name="___YS1" localSheetId="0">#REF!</definedName>
    <definedName name="___YS1">#REF!</definedName>
    <definedName name="___yz511" localSheetId="0">#REF!</definedName>
    <definedName name="___yz511">#REF!</definedName>
    <definedName name="___yz512" localSheetId="0">#REF!</definedName>
    <definedName name="___yz512">#REF!</definedName>
    <definedName name="___yz513" localSheetId="0">#REF!</definedName>
    <definedName name="___yz513">#REF!</definedName>
    <definedName name="___yz521" localSheetId="0">#REF!</definedName>
    <definedName name="___yz521">#REF!</definedName>
    <definedName name="___yz522" localSheetId="0">#REF!</definedName>
    <definedName name="___yz522">#REF!</definedName>
    <definedName name="___yz523" localSheetId="0">#REF!</definedName>
    <definedName name="___yz523">#REF!</definedName>
    <definedName name="___其他资产_开办费除外_明细表" localSheetId="0">#REF!</definedName>
    <definedName name="___其他资产_开办费除外_明细表">#REF!</definedName>
    <definedName name="__BSP2" localSheetId="0">#REF!</definedName>
    <definedName name="__BSP2">#REF!</definedName>
    <definedName name="__bsP3" localSheetId="0">#REF!</definedName>
    <definedName name="__bsP3">#REF!</definedName>
    <definedName name="__D2" localSheetId="0">#REF!</definedName>
    <definedName name="__D2">#REF!</definedName>
    <definedName name="__pgz101" localSheetId="0">#REF!</definedName>
    <definedName name="__pgz101">#REF!</definedName>
    <definedName name="__pgz102" localSheetId="0">#REF!</definedName>
    <definedName name="__pgz102">#REF!</definedName>
    <definedName name="__pgz103" localSheetId="0">#REF!</definedName>
    <definedName name="__pgz103">#REF!</definedName>
    <definedName name="__pgz104" localSheetId="0">#REF!</definedName>
    <definedName name="__pgz104">#REF!</definedName>
    <definedName name="__pgz105" localSheetId="0">#REF!</definedName>
    <definedName name="__pgz105">#REF!</definedName>
    <definedName name="__pgz106" localSheetId="0">#REF!</definedName>
    <definedName name="__pgz106">#REF!</definedName>
    <definedName name="__pgz511" localSheetId="0">#REF!</definedName>
    <definedName name="__pgz511">#REF!</definedName>
    <definedName name="__pgz512" localSheetId="0">#REF!</definedName>
    <definedName name="__pgz512">#REF!</definedName>
    <definedName name="__pgz513" localSheetId="0">#REF!</definedName>
    <definedName name="__pgz513">#REF!</definedName>
    <definedName name="__pgz521" localSheetId="0">#REF!</definedName>
    <definedName name="__pgz521">#REF!</definedName>
    <definedName name="__pgz522" localSheetId="0">#REF!</definedName>
    <definedName name="__pgz522">#REF!</definedName>
    <definedName name="__pgz523" localSheetId="0">#REF!</definedName>
    <definedName name="__pgz523">#REF!</definedName>
    <definedName name="__pgz53" localSheetId="0">#REF!</definedName>
    <definedName name="__pgz53">#REF!</definedName>
    <definedName name="__pgz541" localSheetId="0">#REF!</definedName>
    <definedName name="__pgz541">#REF!</definedName>
    <definedName name="__pgz542" localSheetId="0">#REF!</definedName>
    <definedName name="__pgz542">#REF!</definedName>
    <definedName name="__pgz55" localSheetId="0">#REF!</definedName>
    <definedName name="__pgz55">#REF!</definedName>
    <definedName name="__pgz56" localSheetId="0">#REF!</definedName>
    <definedName name="__pgz56">#REF!</definedName>
    <definedName name="__pgz61" localSheetId="0">#REF!</definedName>
    <definedName name="__pgz61">#REF!</definedName>
    <definedName name="__pgz62" localSheetId="0">#REF!</definedName>
    <definedName name="__pgz62">#REF!</definedName>
    <definedName name="__pgz71" localSheetId="0">#REF!</definedName>
    <definedName name="__pgz71">#REF!</definedName>
    <definedName name="__pgz72" localSheetId="0">#REF!</definedName>
    <definedName name="__pgz72">#REF!</definedName>
    <definedName name="__pgz81" localSheetId="0">#REF!</definedName>
    <definedName name="__pgz81">#REF!</definedName>
    <definedName name="__pgz82" localSheetId="0">#REF!</definedName>
    <definedName name="__pgz82">#REF!</definedName>
    <definedName name="__pgz91" localSheetId="0">#REF!</definedName>
    <definedName name="__pgz91">#REF!</definedName>
    <definedName name="__pgz910" localSheetId="0">#REF!</definedName>
    <definedName name="__pgz910">#REF!</definedName>
    <definedName name="__pgz911" localSheetId="0">#REF!</definedName>
    <definedName name="__pgz911">#REF!</definedName>
    <definedName name="__pgz912" localSheetId="0">#REF!</definedName>
    <definedName name="__pgz912">#REF!</definedName>
    <definedName name="__pgz913" localSheetId="0">#REF!</definedName>
    <definedName name="__pgz913">#REF!</definedName>
    <definedName name="__pgz92" localSheetId="0">#REF!</definedName>
    <definedName name="__pgz92">#REF!</definedName>
    <definedName name="__pgz95" localSheetId="0">#REF!</definedName>
    <definedName name="__pgz95">#REF!</definedName>
    <definedName name="__pgz97" localSheetId="0">#REF!</definedName>
    <definedName name="__pgz97">#REF!</definedName>
    <definedName name="__pgz98" localSheetId="0">#REF!</definedName>
    <definedName name="__pgz98">#REF!</definedName>
    <definedName name="__YE1" localSheetId="0">#REF!</definedName>
    <definedName name="__YE1">#REF!</definedName>
    <definedName name="__YS1" localSheetId="0">#REF!</definedName>
    <definedName name="__YS1">#REF!</definedName>
    <definedName name="__yz511" localSheetId="0">#REF!</definedName>
    <definedName name="__yz511">#REF!</definedName>
    <definedName name="__yz512" localSheetId="0">#REF!</definedName>
    <definedName name="__yz512">#REF!</definedName>
    <definedName name="__yz513" localSheetId="0">#REF!</definedName>
    <definedName name="__yz513">#REF!</definedName>
    <definedName name="__yz521" localSheetId="0">#REF!</definedName>
    <definedName name="__yz521">#REF!</definedName>
    <definedName name="__yz522" localSheetId="0">#REF!</definedName>
    <definedName name="__yz522">#REF!</definedName>
    <definedName name="__yz523" localSheetId="0">#REF!</definedName>
    <definedName name="__yz523">#REF!</definedName>
    <definedName name="__其他资产_开办费除外_明细表" localSheetId="0">#REF!</definedName>
    <definedName name="__其他资产_开办费除外_明细表">#REF!</definedName>
    <definedName name="_0000" localSheetId="0">#REF!</definedName>
    <definedName name="_0000">#REF!</definedName>
    <definedName name="_00000" localSheetId="0">#REF!</definedName>
    <definedName name="_00000">#REF!</definedName>
    <definedName name="_001" localSheetId="0">#REF!</definedName>
    <definedName name="_001">#REF!</definedName>
    <definedName name="_00510" localSheetId="0">#REF!</definedName>
    <definedName name="_00510">#REF!</definedName>
    <definedName name="_007" localSheetId="0">#REF!</definedName>
    <definedName name="_007">#REF!</definedName>
    <definedName name="_008" localSheetId="0">#REF!</definedName>
    <definedName name="_008">#REF!</definedName>
    <definedName name="_009" localSheetId="0">#REF!</definedName>
    <definedName name="_009">#REF!</definedName>
    <definedName name="_010" localSheetId="0">#REF!</definedName>
    <definedName name="_010">#REF!</definedName>
    <definedName name="_011" localSheetId="0">#REF!</definedName>
    <definedName name="_011">#REF!</definedName>
    <definedName name="_012" localSheetId="0">#REF!</definedName>
    <definedName name="_012">#REF!</definedName>
    <definedName name="_013" localSheetId="0">#REF!</definedName>
    <definedName name="_013">#REF!</definedName>
    <definedName name="_018" localSheetId="0">#REF!</definedName>
    <definedName name="_018">#REF!</definedName>
    <definedName name="_019" localSheetId="0">#REF!</definedName>
    <definedName name="_019">#REF!</definedName>
    <definedName name="_020" localSheetId="0">#REF!</definedName>
    <definedName name="_020">#REF!</definedName>
    <definedName name="_021" localSheetId="0">#REF!</definedName>
    <definedName name="_021">#REF!</definedName>
    <definedName name="_022" localSheetId="0">#REF!</definedName>
    <definedName name="_022">#REF!</definedName>
    <definedName name="_026" localSheetId="0">#REF!</definedName>
    <definedName name="_026">#REF!</definedName>
    <definedName name="_027" localSheetId="0">#REF!</definedName>
    <definedName name="_027">#REF!</definedName>
    <definedName name="_028" localSheetId="0">#REF!</definedName>
    <definedName name="_028">#REF!</definedName>
    <definedName name="_031" localSheetId="0">#REF!</definedName>
    <definedName name="_031">#REF!</definedName>
    <definedName name="_07" localSheetId="0">#REF!</definedName>
    <definedName name="_07">#REF!</definedName>
    <definedName name="_0天应收" localSheetId="0">#REF!</definedName>
    <definedName name="_0天应收">#REF!</definedName>
    <definedName name="_1" localSheetId="0">#REF!</definedName>
    <definedName name="_1">#REF!</definedName>
    <definedName name="_1.3" localSheetId="0">#REF!</definedName>
    <definedName name="_1.3">#REF!</definedName>
    <definedName name="_1_?" localSheetId="0">#REF!</definedName>
    <definedName name="_1_?">#REF!</definedName>
    <definedName name="_1_1" localSheetId="7">#REF!</definedName>
    <definedName name="_1_1" localSheetId="0">#REF!</definedName>
    <definedName name="_1_1">#REF!</definedName>
    <definedName name="_10" localSheetId="0">#REF!</definedName>
    <definedName name="_10">#REF!</definedName>
    <definedName name="_100" localSheetId="0">#REF!</definedName>
    <definedName name="_100">#REF!</definedName>
    <definedName name="_1003" localSheetId="0">#REF!</definedName>
    <definedName name="_1003">#REF!</definedName>
    <definedName name="_1004" localSheetId="0">#REF!</definedName>
    <definedName name="_1004">#REF!</definedName>
    <definedName name="_1005" localSheetId="0">#REF!</definedName>
    <definedName name="_1005">#REF!</definedName>
    <definedName name="_101" localSheetId="0">#REF!</definedName>
    <definedName name="_101">#REF!</definedName>
    <definedName name="_102" localSheetId="0">#REF!</definedName>
    <definedName name="_102">#REF!</definedName>
    <definedName name="_1028" localSheetId="0">#REF!</definedName>
    <definedName name="_1028">#REF!</definedName>
    <definedName name="_103" localSheetId="0">#REF!</definedName>
    <definedName name="_103">#REF!</definedName>
    <definedName name="_104" localSheetId="0">#REF!</definedName>
    <definedName name="_104">#REF!</definedName>
    <definedName name="_105" localSheetId="0">#REF!</definedName>
    <definedName name="_105">#REF!</definedName>
    <definedName name="_106" localSheetId="0">#REF!</definedName>
    <definedName name="_106">#REF!</definedName>
    <definedName name="_107" localSheetId="0">#REF!</definedName>
    <definedName name="_107">#REF!</definedName>
    <definedName name="_108" localSheetId="0">#REF!</definedName>
    <definedName name="_108">#REF!</definedName>
    <definedName name="_109" localSheetId="0">#REF!</definedName>
    <definedName name="_109">#REF!</definedName>
    <definedName name="_110" localSheetId="0">#REF!</definedName>
    <definedName name="_110">#REF!</definedName>
    <definedName name="_111" localSheetId="0">#REF!</definedName>
    <definedName name="_111">#REF!</definedName>
    <definedName name="_112" localSheetId="0">#REF!</definedName>
    <definedName name="_112">#REF!</definedName>
    <definedName name="_113" localSheetId="0">#REF!</definedName>
    <definedName name="_113">#REF!</definedName>
    <definedName name="_114" localSheetId="0">#REF!</definedName>
    <definedName name="_114">#REF!</definedName>
    <definedName name="_115" localSheetId="0">#REF!</definedName>
    <definedName name="_115">#REF!</definedName>
    <definedName name="_116" localSheetId="0">#REF!</definedName>
    <definedName name="_116">#REF!</definedName>
    <definedName name="_117" localSheetId="0">#REF!</definedName>
    <definedName name="_117">#REF!</definedName>
    <definedName name="_118" localSheetId="0">#REF!</definedName>
    <definedName name="_118">#REF!</definedName>
    <definedName name="_119" localSheetId="0">#REF!</definedName>
    <definedName name="_119">#REF!</definedName>
    <definedName name="_11应收" localSheetId="0">#REF!</definedName>
    <definedName name="_11应收">#REF!</definedName>
    <definedName name="_11月发货" localSheetId="0">#REF!</definedName>
    <definedName name="_11月发货">#REF!</definedName>
    <definedName name="_12.31" localSheetId="0">#REF!</definedName>
    <definedName name="_12.31">#REF!</definedName>
    <definedName name="_120" localSheetId="0">#REF!</definedName>
    <definedName name="_120">#REF!</definedName>
    <definedName name="_121" localSheetId="0">#REF!</definedName>
    <definedName name="_121">#REF!</definedName>
    <definedName name="_1214" localSheetId="0">#REF!</definedName>
    <definedName name="_1214">#REF!</definedName>
    <definedName name="_1215" localSheetId="0">#REF!</definedName>
    <definedName name="_1215">#REF!</definedName>
    <definedName name="_1218" localSheetId="0">#REF!</definedName>
    <definedName name="_1218">#REF!</definedName>
    <definedName name="_1219" localSheetId="0">#REF!</definedName>
    <definedName name="_1219">#REF!</definedName>
    <definedName name="_122" localSheetId="0">#REF!</definedName>
    <definedName name="_122">#REF!</definedName>
    <definedName name="_1220" localSheetId="0">#REF!</definedName>
    <definedName name="_1220">#REF!</definedName>
    <definedName name="_1221" localSheetId="0">#REF!</definedName>
    <definedName name="_1221">#REF!</definedName>
    <definedName name="_1222" localSheetId="0">#REF!</definedName>
    <definedName name="_1222">#REF!</definedName>
    <definedName name="_1225" localSheetId="0">#REF!</definedName>
    <definedName name="_1225">#REF!</definedName>
    <definedName name="_1226" localSheetId="0">#REF!</definedName>
    <definedName name="_1226">#REF!</definedName>
    <definedName name="_1227" localSheetId="0">#REF!</definedName>
    <definedName name="_1227">#REF!</definedName>
    <definedName name="_123" localSheetId="0">#REF!</definedName>
    <definedName name="_123">#REF!</definedName>
    <definedName name="_124" localSheetId="0">#REF!</definedName>
    <definedName name="_124">#REF!</definedName>
    <definedName name="_125" localSheetId="0">#REF!</definedName>
    <definedName name="_125">#REF!</definedName>
    <definedName name="_126" localSheetId="0">#REF!</definedName>
    <definedName name="_126">#REF!</definedName>
    <definedName name="_127" localSheetId="0">#REF!</definedName>
    <definedName name="_127">#REF!</definedName>
    <definedName name="_128" localSheetId="0">#REF!</definedName>
    <definedName name="_128">#REF!</definedName>
    <definedName name="_129" localSheetId="0">#REF!</definedName>
    <definedName name="_129">#REF!</definedName>
    <definedName name="_13" localSheetId="0">#REF!</definedName>
    <definedName name="_13">#REF!</definedName>
    <definedName name="_130" localSheetId="0">#REF!</definedName>
    <definedName name="_130">#REF!</definedName>
    <definedName name="_14" localSheetId="0">#REF!</definedName>
    <definedName name="_14">#REF!</definedName>
    <definedName name="_15" localSheetId="0">#REF!</definedName>
    <definedName name="_15">#REF!</definedName>
    <definedName name="_1D2_" localSheetId="0">#REF!</definedName>
    <definedName name="_1D2_">#REF!</definedName>
    <definedName name="_1固定资产数据库_筛选打印" localSheetId="0">#REF!</definedName>
    <definedName name="_1固定资产数据库_筛选打印">#REF!</definedName>
    <definedName name="_1月发货" localSheetId="0">#REF!</definedName>
    <definedName name="_1月发货">#REF!</definedName>
    <definedName name="_2" localSheetId="0">#REF!</definedName>
    <definedName name="_2">#REF!</definedName>
    <definedName name="_2_??????" localSheetId="0">#REF!</definedName>
    <definedName name="_2_??????">#REF!</definedName>
    <definedName name="_201" localSheetId="0">#REF!</definedName>
    <definedName name="_201">#REF!</definedName>
    <definedName name="_204" localSheetId="0">#REF!</definedName>
    <definedName name="_204">#REF!</definedName>
    <definedName name="_205" localSheetId="0">#REF!</definedName>
    <definedName name="_205">#REF!</definedName>
    <definedName name="_206" localSheetId="0">#REF!</definedName>
    <definedName name="_206">#REF!</definedName>
    <definedName name="_207" localSheetId="0">#REF!</definedName>
    <definedName name="_207">#REF!</definedName>
    <definedName name="_208" localSheetId="0">#REF!</definedName>
    <definedName name="_208">#REF!</definedName>
    <definedName name="_20924" localSheetId="0">#REF!</definedName>
    <definedName name="_20924">#REF!</definedName>
    <definedName name="_20天" localSheetId="0">#REF!</definedName>
    <definedName name="_20天">#REF!</definedName>
    <definedName name="_212" localSheetId="0">#REF!</definedName>
    <definedName name="_212">#REF!</definedName>
    <definedName name="_2123" localSheetId="0">#REF!</definedName>
    <definedName name="_2123">#REF!</definedName>
    <definedName name="_213" localSheetId="0">#REF!</definedName>
    <definedName name="_213">#REF!</definedName>
    <definedName name="_22" localSheetId="0">#REF!</definedName>
    <definedName name="_22">#REF!</definedName>
    <definedName name="_22222222" localSheetId="0">#REF!</definedName>
    <definedName name="_22222222">#REF!</definedName>
    <definedName name="_226" localSheetId="0">#REF!</definedName>
    <definedName name="_226">#REF!</definedName>
    <definedName name="_228" localSheetId="0">#REF!</definedName>
    <definedName name="_228">#REF!</definedName>
    <definedName name="_23" localSheetId="0">#REF!</definedName>
    <definedName name="_23">#REF!</definedName>
    <definedName name="_230" localSheetId="0">#REF!</definedName>
    <definedName name="_230">#REF!</definedName>
    <definedName name="_2364" localSheetId="0">#REF!</definedName>
    <definedName name="_2364">#REF!</definedName>
    <definedName name="_24" localSheetId="0">#REF!</definedName>
    <definedName name="_24">#REF!</definedName>
    <definedName name="_2556" localSheetId="0">#REF!</definedName>
    <definedName name="_2556">#REF!</definedName>
    <definedName name="_2595" localSheetId="0">#REF!</definedName>
    <definedName name="_2595">#REF!</definedName>
    <definedName name="_2630" localSheetId="0">#REF!</definedName>
    <definedName name="_2630">#REF!</definedName>
    <definedName name="_2728" localSheetId="0">#REF!</definedName>
    <definedName name="_2728">#REF!</definedName>
    <definedName name="_2856" localSheetId="0">#REF!</definedName>
    <definedName name="_2856">#REF!</definedName>
    <definedName name="_2901" localSheetId="0">#REF!</definedName>
    <definedName name="_2901">#REF!</definedName>
    <definedName name="_29822" localSheetId="0">#REF!</definedName>
    <definedName name="_29822">#REF!</definedName>
    <definedName name="_2其他资产_开办费除外_明细表" localSheetId="0">#REF!</definedName>
    <definedName name="_2其他资产_开办费除外_明细表">#REF!</definedName>
    <definedName name="_30" localSheetId="0">#REF!</definedName>
    <definedName name="_30">#REF!</definedName>
    <definedName name="_3012" localSheetId="0">#REF!</definedName>
    <definedName name="_3012">#REF!</definedName>
    <definedName name="_302" localSheetId="0">#REF!</definedName>
    <definedName name="_302">#REF!</definedName>
    <definedName name="_303" localSheetId="0">#REF!</definedName>
    <definedName name="_303">#REF!</definedName>
    <definedName name="_3061" localSheetId="0">#REF!</definedName>
    <definedName name="_3061">#REF!</definedName>
    <definedName name="_3063" localSheetId="0">#REF!</definedName>
    <definedName name="_3063">#REF!</definedName>
    <definedName name="_307" localSheetId="0">#REF!</definedName>
    <definedName name="_307">#REF!</definedName>
    <definedName name="_309" localSheetId="0">#REF!</definedName>
    <definedName name="_309">#REF!</definedName>
    <definedName name="_31" localSheetId="0">#REF!</definedName>
    <definedName name="_31">#REF!</definedName>
    <definedName name="_310" localSheetId="0">#REF!</definedName>
    <definedName name="_310">#REF!</definedName>
    <definedName name="_3115" localSheetId="0">#REF!</definedName>
    <definedName name="_3115">#REF!</definedName>
    <definedName name="_314" localSheetId="0">#REF!</definedName>
    <definedName name="_314">#REF!</definedName>
    <definedName name="_315" localSheetId="0">#REF!</definedName>
    <definedName name="_315">#REF!</definedName>
    <definedName name="_316" localSheetId="0">#REF!</definedName>
    <definedName name="_316">#REF!</definedName>
    <definedName name="_317" localSheetId="0">#REF!</definedName>
    <definedName name="_317">#REF!</definedName>
    <definedName name="_320" localSheetId="0">#REF!</definedName>
    <definedName name="_320">#REF!</definedName>
    <definedName name="_321" localSheetId="0">#REF!</definedName>
    <definedName name="_321">#REF!</definedName>
    <definedName name="_322" localSheetId="0">#REF!</definedName>
    <definedName name="_322">#REF!</definedName>
    <definedName name="_323" localSheetId="0">#REF!</definedName>
    <definedName name="_323">#REF!</definedName>
    <definedName name="_324" localSheetId="0">#REF!</definedName>
    <definedName name="_324">#REF!</definedName>
    <definedName name="_327" localSheetId="0">#REF!</definedName>
    <definedName name="_327">#REF!</definedName>
    <definedName name="_3273" localSheetId="0">#REF!</definedName>
    <definedName name="_3273">#REF!</definedName>
    <definedName name="_328" localSheetId="0">#REF!</definedName>
    <definedName name="_328">#REF!</definedName>
    <definedName name="_3288" localSheetId="0">#REF!</definedName>
    <definedName name="_3288">#REF!</definedName>
    <definedName name="_3354" localSheetId="0">#REF!</definedName>
    <definedName name="_3354">#REF!</definedName>
    <definedName name="_3357" localSheetId="0">#REF!</definedName>
    <definedName name="_3357">#REF!</definedName>
    <definedName name="_3375" localSheetId="0">#REF!</definedName>
    <definedName name="_3375">#REF!</definedName>
    <definedName name="_3417" localSheetId="0">#REF!</definedName>
    <definedName name="_3417">#REF!</definedName>
    <definedName name="_356" localSheetId="0">#REF!</definedName>
    <definedName name="_356">#REF!</definedName>
    <definedName name="_397" localSheetId="0">#REF!</definedName>
    <definedName name="_397">#REF!</definedName>
    <definedName name="_3余额表_一级_.dbf" localSheetId="0">#REF!</definedName>
    <definedName name="_3余额表_一级_.dbf">#REF!</definedName>
    <definedName name="_4" localSheetId="0">#REF!</definedName>
    <definedName name="_4">#REF!</definedName>
    <definedName name="_401" localSheetId="0">#REF!</definedName>
    <definedName name="_401">#REF!</definedName>
    <definedName name="_4220" localSheetId="0">#REF!</definedName>
    <definedName name="_4220">#REF!</definedName>
    <definedName name="_42526" localSheetId="0">#REF!</definedName>
    <definedName name="_42526">#REF!</definedName>
    <definedName name="_5" localSheetId="0">#REF!</definedName>
    <definedName name="_5">#REF!</definedName>
    <definedName name="_503" localSheetId="0">#REF!</definedName>
    <definedName name="_503">#REF!</definedName>
    <definedName name="_520" localSheetId="0">#REF!</definedName>
    <definedName name="_520">#REF!</definedName>
    <definedName name="_523" localSheetId="0">#REF!</definedName>
    <definedName name="_523">#REF!</definedName>
    <definedName name="_524" localSheetId="0">#REF!</definedName>
    <definedName name="_524">#REF!</definedName>
    <definedName name="_525" localSheetId="0">#REF!</definedName>
    <definedName name="_525">#REF!</definedName>
    <definedName name="_526" localSheetId="0">#REF!</definedName>
    <definedName name="_526">#REF!</definedName>
    <definedName name="_527" localSheetId="0">#REF!</definedName>
    <definedName name="_527">#REF!</definedName>
    <definedName name="_530" localSheetId="0">#REF!</definedName>
    <definedName name="_530">#REF!</definedName>
    <definedName name="_531" localSheetId="0">#REF!</definedName>
    <definedName name="_531">#REF!</definedName>
    <definedName name="_5428" localSheetId="0">#REF!</definedName>
    <definedName name="_5428">#REF!</definedName>
    <definedName name="_55" localSheetId="0">#REF!</definedName>
    <definedName name="_55">#REF!</definedName>
    <definedName name="_5548" localSheetId="0">#REF!</definedName>
    <definedName name="_5548">#REF!</definedName>
    <definedName name="_556" localSheetId="0">#REF!</definedName>
    <definedName name="_556">#REF!</definedName>
    <definedName name="_563" localSheetId="0">#REF!</definedName>
    <definedName name="_563">#REF!</definedName>
    <definedName name="_5天发货" localSheetId="0">#REF!</definedName>
    <definedName name="_5天发货">#REF!</definedName>
    <definedName name="_6" localSheetId="0">#REF!</definedName>
    <definedName name="_6">#REF!</definedName>
    <definedName name="_60" localSheetId="0">#REF!</definedName>
    <definedName name="_60">#REF!</definedName>
    <definedName name="_601" localSheetId="0">#REF!</definedName>
    <definedName name="_601">#REF!</definedName>
    <definedName name="_602" localSheetId="0">#REF!</definedName>
    <definedName name="_602">#REF!</definedName>
    <definedName name="_6032" localSheetId="0">#REF!</definedName>
    <definedName name="_6032">#REF!</definedName>
    <definedName name="_604" localSheetId="0">#REF!</definedName>
    <definedName name="_604">#REF!</definedName>
    <definedName name="_6045" localSheetId="0">#REF!</definedName>
    <definedName name="_6045">#REF!</definedName>
    <definedName name="_606" localSheetId="0">#REF!</definedName>
    <definedName name="_606">#REF!</definedName>
    <definedName name="_607" localSheetId="0">#REF!</definedName>
    <definedName name="_607">#REF!</definedName>
    <definedName name="_608" localSheetId="0">#REF!</definedName>
    <definedName name="_608">#REF!</definedName>
    <definedName name="_610" localSheetId="0">#REF!</definedName>
    <definedName name="_610">#REF!</definedName>
    <definedName name="_613" localSheetId="0">#REF!</definedName>
    <definedName name="_613">#REF!</definedName>
    <definedName name="_614" localSheetId="0">#REF!</definedName>
    <definedName name="_614">#REF!</definedName>
    <definedName name="_615" localSheetId="0">#REF!</definedName>
    <definedName name="_615">#REF!</definedName>
    <definedName name="_616" localSheetId="0">#REF!</definedName>
    <definedName name="_616">#REF!</definedName>
    <definedName name="_617" localSheetId="0">#REF!</definedName>
    <definedName name="_617">#REF!</definedName>
    <definedName name="_618" localSheetId="0">#REF!</definedName>
    <definedName name="_618">#REF!</definedName>
    <definedName name="_620" localSheetId="0">#REF!</definedName>
    <definedName name="_620">#REF!</definedName>
    <definedName name="_621" localSheetId="0">#REF!</definedName>
    <definedName name="_621">#REF!</definedName>
    <definedName name="_622" localSheetId="0">#REF!</definedName>
    <definedName name="_622">#REF!</definedName>
    <definedName name="_627" localSheetId="0">#REF!</definedName>
    <definedName name="_627">#REF!</definedName>
    <definedName name="_628" localSheetId="0">#REF!</definedName>
    <definedName name="_628">#REF!</definedName>
    <definedName name="_666" localSheetId="0">#REF!</definedName>
    <definedName name="_666">#REF!</definedName>
    <definedName name="_6报表" localSheetId="0">#REF!</definedName>
    <definedName name="_6报表">#REF!</definedName>
    <definedName name="_7" localSheetId="0">#REF!</definedName>
    <definedName name="_7">#REF!</definedName>
    <definedName name="_701应付" localSheetId="0">#REF!</definedName>
    <definedName name="_701应付">#REF!</definedName>
    <definedName name="_7290810" localSheetId="0">#REF!</definedName>
    <definedName name="_7290810">#REF!</definedName>
    <definedName name="_77" localSheetId="0">#REF!</definedName>
    <definedName name="_77">#REF!</definedName>
    <definedName name="_800" localSheetId="0">#REF!</definedName>
    <definedName name="_800">#REF!</definedName>
    <definedName name="_8161" localSheetId="0">#REF!</definedName>
    <definedName name="_8161">#REF!</definedName>
    <definedName name="_823" localSheetId="0">#REF!</definedName>
    <definedName name="_823">#REF!</definedName>
    <definedName name="_824" localSheetId="0">#REF!</definedName>
    <definedName name="_824">#REF!</definedName>
    <definedName name="_825" localSheetId="0">#REF!</definedName>
    <definedName name="_825">#REF!</definedName>
    <definedName name="_825西北" localSheetId="0">#REF!</definedName>
    <definedName name="_825西北">#REF!</definedName>
    <definedName name="_826" localSheetId="0">#REF!</definedName>
    <definedName name="_826">#REF!</definedName>
    <definedName name="_827" localSheetId="0">#REF!</definedName>
    <definedName name="_827">#REF!</definedName>
    <definedName name="_831" localSheetId="0">#REF!</definedName>
    <definedName name="_831">#REF!</definedName>
    <definedName name="_9" localSheetId="0">#REF!</definedName>
    <definedName name="_9">#REF!</definedName>
    <definedName name="_9.2" localSheetId="0">#REF!</definedName>
    <definedName name="_9.2">#REF!</definedName>
    <definedName name="_901" localSheetId="0">#REF!</definedName>
    <definedName name="_901">#REF!</definedName>
    <definedName name="_902" localSheetId="0">#REF!</definedName>
    <definedName name="_902">#REF!</definedName>
    <definedName name="_905" localSheetId="0">#REF!</definedName>
    <definedName name="_905">#REF!</definedName>
    <definedName name="_906" localSheetId="0">#REF!</definedName>
    <definedName name="_906">#REF!</definedName>
    <definedName name="_907" localSheetId="0">#REF!</definedName>
    <definedName name="_907">#REF!</definedName>
    <definedName name="_908" localSheetId="0">#REF!</definedName>
    <definedName name="_908">#REF!</definedName>
    <definedName name="_909" localSheetId="0">#REF!</definedName>
    <definedName name="_909">#REF!</definedName>
    <definedName name="_912" localSheetId="0">#REF!</definedName>
    <definedName name="_912">#REF!</definedName>
    <definedName name="_913" localSheetId="0">#REF!</definedName>
    <definedName name="_913">#REF!</definedName>
    <definedName name="_914" localSheetId="0">#REF!</definedName>
    <definedName name="_914">#REF!</definedName>
    <definedName name="_919" localSheetId="0">#REF!</definedName>
    <definedName name="_919">#REF!</definedName>
    <definedName name="_920" localSheetId="0">#REF!</definedName>
    <definedName name="_920">#REF!</definedName>
    <definedName name="_921" localSheetId="0">#REF!</definedName>
    <definedName name="_921">#REF!</definedName>
    <definedName name="_922" localSheetId="0">#REF!</definedName>
    <definedName name="_922">#REF!</definedName>
    <definedName name="_9月双鹤" localSheetId="0">#REF!</definedName>
    <definedName name="_9月双鹤">#REF!</definedName>
    <definedName name="_BSP2" localSheetId="0">#REF!</definedName>
    <definedName name="_BSP2">#REF!</definedName>
    <definedName name="_bsP3" localSheetId="0">#REF!</definedName>
    <definedName name="_bsP3">#REF!</definedName>
    <definedName name="_D2" localSheetId="0">#REF!</definedName>
    <definedName name="_D2">#REF!</definedName>
    <definedName name="_xlnm._FilterDatabase" localSheetId="3" hidden="1">车辆!$A$7:$AQ$25</definedName>
    <definedName name="_xlnm._FilterDatabase" localSheetId="4" hidden="1">电子设备!$A$7:$AL$506</definedName>
    <definedName name="_xlnm._FilterDatabase" localSheetId="2" hidden="1">机器设备!$A$7:$AD$83</definedName>
    <definedName name="_xlnm._FilterDatabase" localSheetId="0">#REF!</definedName>
    <definedName name="_xlnm._FilterDatabase">#REF!</definedName>
    <definedName name="_h1">[1]收入!$A$26</definedName>
    <definedName name="_Order1" hidden="1">255</definedName>
    <definedName name="_pgz101" localSheetId="0">#REF!</definedName>
    <definedName name="_pgz101">#REF!</definedName>
    <definedName name="_pgz102" localSheetId="0">#REF!</definedName>
    <definedName name="_pgz102">#REF!</definedName>
    <definedName name="_pgz103" localSheetId="0">#REF!</definedName>
    <definedName name="_pgz103">#REF!</definedName>
    <definedName name="_pgz104" localSheetId="0">#REF!</definedName>
    <definedName name="_pgz104">#REF!</definedName>
    <definedName name="_pgz105" localSheetId="0">#REF!</definedName>
    <definedName name="_pgz105">#REF!</definedName>
    <definedName name="_pgz106" localSheetId="0">#REF!</definedName>
    <definedName name="_pgz106">#REF!</definedName>
    <definedName name="_pgz511" localSheetId="0">#REF!</definedName>
    <definedName name="_pgz511">#REF!</definedName>
    <definedName name="_pgz512" localSheetId="0">#REF!</definedName>
    <definedName name="_pgz512">#REF!</definedName>
    <definedName name="_pgz513" localSheetId="0">#REF!</definedName>
    <definedName name="_pgz513">#REF!</definedName>
    <definedName name="_pgz521" localSheetId="0">#REF!</definedName>
    <definedName name="_pgz521">#REF!</definedName>
    <definedName name="_pgz522" localSheetId="0">#REF!</definedName>
    <definedName name="_pgz522">#REF!</definedName>
    <definedName name="_pgz523" localSheetId="0">#REF!</definedName>
    <definedName name="_pgz523">#REF!</definedName>
    <definedName name="_pgz53" localSheetId="0">#REF!</definedName>
    <definedName name="_pgz53">#REF!</definedName>
    <definedName name="_pgz541" localSheetId="0">#REF!</definedName>
    <definedName name="_pgz541">#REF!</definedName>
    <definedName name="_pgz542" localSheetId="0">#REF!</definedName>
    <definedName name="_pgz542">#REF!</definedName>
    <definedName name="_pgz55" localSheetId="0">#REF!</definedName>
    <definedName name="_pgz55">#REF!</definedName>
    <definedName name="_pgz56" localSheetId="0">#REF!</definedName>
    <definedName name="_pgz56">#REF!</definedName>
    <definedName name="_pgz61" localSheetId="0">#REF!</definedName>
    <definedName name="_pgz61">#REF!</definedName>
    <definedName name="_pgz62" localSheetId="0">#REF!</definedName>
    <definedName name="_pgz62">#REF!</definedName>
    <definedName name="_pgz71" localSheetId="0">#REF!</definedName>
    <definedName name="_pgz71">#REF!</definedName>
    <definedName name="_pgz72" localSheetId="0">#REF!</definedName>
    <definedName name="_pgz72">#REF!</definedName>
    <definedName name="_pgz81" localSheetId="0">#REF!</definedName>
    <definedName name="_pgz81">#REF!</definedName>
    <definedName name="_pgz82" localSheetId="0">#REF!</definedName>
    <definedName name="_pgz82">#REF!</definedName>
    <definedName name="_pgz91" localSheetId="0">#REF!</definedName>
    <definedName name="_pgz91">#REF!</definedName>
    <definedName name="_pgz910" localSheetId="0">#REF!</definedName>
    <definedName name="_pgz910">#REF!</definedName>
    <definedName name="_pgz911" localSheetId="0">#REF!</definedName>
    <definedName name="_pgz911">#REF!</definedName>
    <definedName name="_pgz912" localSheetId="0">#REF!</definedName>
    <definedName name="_pgz912">#REF!</definedName>
    <definedName name="_pgz913" localSheetId="0">#REF!</definedName>
    <definedName name="_pgz913">#REF!</definedName>
    <definedName name="_pgz92" localSheetId="0">#REF!</definedName>
    <definedName name="_pgz92">#REF!</definedName>
    <definedName name="_pgz95" localSheetId="0">#REF!</definedName>
    <definedName name="_pgz95">#REF!</definedName>
    <definedName name="_pgz97" localSheetId="0">#REF!</definedName>
    <definedName name="_pgz97">#REF!</definedName>
    <definedName name="_pgz98" localSheetId="0">#REF!</definedName>
    <definedName name="_pgz98">#REF!</definedName>
    <definedName name="_Y" localSheetId="0">#REF!</definedName>
    <definedName name="_Y">#REF!</definedName>
    <definedName name="_YE1" localSheetId="0">#REF!</definedName>
    <definedName name="_YE1">#REF!</definedName>
    <definedName name="_YS1" localSheetId="0">#REF!</definedName>
    <definedName name="_YS1">#REF!</definedName>
    <definedName name="_yz511" localSheetId="0">#REF!</definedName>
    <definedName name="_yz511">#REF!</definedName>
    <definedName name="_yz512" localSheetId="0">#REF!</definedName>
    <definedName name="_yz512">#REF!</definedName>
    <definedName name="_yz513" localSheetId="0">#REF!</definedName>
    <definedName name="_yz513">#REF!</definedName>
    <definedName name="_yz521" localSheetId="0">#REF!</definedName>
    <definedName name="_yz521">#REF!</definedName>
    <definedName name="_yz522" localSheetId="0">#REF!</definedName>
    <definedName name="_yz522">#REF!</definedName>
    <definedName name="_yz523" localSheetId="0">#REF!</definedName>
    <definedName name="_yz523">#REF!</definedName>
    <definedName name="_累计发货" localSheetId="0">#REF!</definedName>
    <definedName name="_累计发货">#REF!</definedName>
    <definedName name="_累计应收" localSheetId="0">#REF!</definedName>
    <definedName name="_累计应收">#REF!</definedName>
    <definedName name="_泰丰2" localSheetId="0">#REF!</definedName>
    <definedName name="_泰丰2">#REF!</definedName>
    <definedName name="a" localSheetId="7">[2]说明!$A$26</definedName>
    <definedName name="a" localSheetId="0">#REF!</definedName>
    <definedName name="a" localSheetId="6">#REF!</definedName>
    <definedName name="a">#REF!</definedName>
    <definedName name="a1c1" localSheetId="0">#REF!,#REF!</definedName>
    <definedName name="a1c1">#REF!,#REF!</definedName>
    <definedName name="aa" localSheetId="7">[3]XL4Poppy!$C$39</definedName>
    <definedName name="aa" localSheetId="0">#REF!</definedName>
    <definedName name="aa" localSheetId="6">[4]XL4Poppy!$C$39</definedName>
    <definedName name="aa">#REF!</definedName>
    <definedName name="aaa" localSheetId="0">#REF!</definedName>
    <definedName name="aaa">#REF!</definedName>
    <definedName name="aaaa">{"Book1","公路收费权测算表.xls"}</definedName>
    <definedName name="AB">#N/A</definedName>
    <definedName name="agmmt" localSheetId="0">#REF!</definedName>
    <definedName name="agmmt">#REF!</definedName>
    <definedName name="agmt" localSheetId="0">#REF!</definedName>
    <definedName name="agmt">#REF!</definedName>
    <definedName name="agmt1" localSheetId="0">#REF!</definedName>
    <definedName name="agmt1">#REF!</definedName>
    <definedName name="al" localSheetId="0">#REF!</definedName>
    <definedName name="al">#REF!</definedName>
    <definedName name="as" localSheetId="0">#REF!</definedName>
    <definedName name="as">#REF!</definedName>
    <definedName name="AS2DocOpenMode" hidden="1">"AS2DocumentEdit"</definedName>
    <definedName name="AS2HasNoAutoHeaderFooter">"OFF"</definedName>
    <definedName name="az" localSheetId="0">#REF!</definedName>
    <definedName name="az">#REF!</definedName>
    <definedName name="b" localSheetId="0">#REF!</definedName>
    <definedName name="b">#REF!</definedName>
    <definedName name="bb">[2]说明!$C$31</definedName>
    <definedName name="BD" localSheetId="0">#REF!</definedName>
    <definedName name="BD">#REF!</definedName>
    <definedName name="beg_day" localSheetId="0">#REF!</definedName>
    <definedName name="beg_day">#REF!</definedName>
    <definedName name="beg_day1" localSheetId="0">#REF!</definedName>
    <definedName name="beg_day1">#REF!</definedName>
    <definedName name="BS" localSheetId="0">#REF!</definedName>
    <definedName name="BS">#REF!</definedName>
    <definedName name="BSCS" localSheetId="0">#REF!</definedName>
    <definedName name="BSCS">#REF!</definedName>
    <definedName name="BSCSP2" localSheetId="0">#REF!</definedName>
    <definedName name="BSCSP2">#REF!</definedName>
    <definedName name="ccc" localSheetId="0">#REF!</definedName>
    <definedName name="ccc">#REF!</definedName>
    <definedName name="CF_AccruedExpenses" localSheetId="0">#REF!</definedName>
    <definedName name="CF_AccruedExpenses">#REF!</definedName>
    <definedName name="CF_Cash" localSheetId="0">#REF!</definedName>
    <definedName name="CF_Cash">#REF!</definedName>
    <definedName name="CF_CurrentLTDebit" localSheetId="0">#REF!</definedName>
    <definedName name="CF_CurrentLTDebit">#REF!</definedName>
    <definedName name="CF_DeferredTax" localSheetId="0">#REF!</definedName>
    <definedName name="CF_DeferredTax">#REF!</definedName>
    <definedName name="CF_Dividends" localSheetId="0">#REF!</definedName>
    <definedName name="CF_Dividends">#REF!</definedName>
    <definedName name="CF_Intangibles" localSheetId="0">#REF!</definedName>
    <definedName name="CF_Intangibles">#REF!</definedName>
    <definedName name="CF_Inventories" localSheetId="0">#REF!</definedName>
    <definedName name="CF_Inventories">#REF!</definedName>
    <definedName name="CF_Investments" localSheetId="0">#REF!</definedName>
    <definedName name="CF_Investments">#REF!</definedName>
    <definedName name="CF_LTDebt" localSheetId="0">#REF!</definedName>
    <definedName name="CF_LTDebt">#REF!</definedName>
    <definedName name="CF_NetIncome" localSheetId="0">#REF!</definedName>
    <definedName name="CF_NetIncome">#REF!</definedName>
    <definedName name="CF_Payables" localSheetId="0">#REF!</definedName>
    <definedName name="CF_Payables">#REF!</definedName>
    <definedName name="CF_PrepaidExpenses" localSheetId="0">#REF!</definedName>
    <definedName name="CF_PrepaidExpenses">#REF!</definedName>
    <definedName name="CF_Property" localSheetId="0">#REF!</definedName>
    <definedName name="CF_Property">#REF!</definedName>
    <definedName name="CF_Receivables" localSheetId="0">#REF!</definedName>
    <definedName name="CF_Receivables">#REF!</definedName>
    <definedName name="CF_Shares" localSheetId="0">#REF!</definedName>
    <definedName name="CF_Shares">#REF!</definedName>
    <definedName name="CF_Taxation" localSheetId="0">#REF!</definedName>
    <definedName name="CF_Taxation">#REF!</definedName>
    <definedName name="Chem" localSheetId="0">#REF!</definedName>
    <definedName name="Chem">#REF!</definedName>
    <definedName name="Copy" localSheetId="0">#REF!</definedName>
    <definedName name="Copy">#REF!</definedName>
    <definedName name="cost" localSheetId="0">#REF!</definedName>
    <definedName name="cost" localSheetId="6">#REF!</definedName>
    <definedName name="cost">#REF!</definedName>
    <definedName name="count" localSheetId="0">#REF!</definedName>
    <definedName name="count">#REF!</definedName>
    <definedName name="Crude" localSheetId="0">#REF!</definedName>
    <definedName name="Crude">#REF!</definedName>
    <definedName name="CY_CURRENT_LIABILITIES" localSheetId="0">#REF!</definedName>
    <definedName name="CY_CURRENT_LIABILITIES">#REF!</definedName>
    <definedName name="CY_EQUITY" localSheetId="0">#REF!</definedName>
    <definedName name="CY_EQUITY">#REF!</definedName>
    <definedName name="CY_LIABILITY_AND_EQUITY" localSheetId="0">#REF!</definedName>
    <definedName name="CY_LIABILITY_AND_EQUITY">#REF!</definedName>
    <definedName name="CY_LT_LIABILITIES" localSheetId="0">#REF!</definedName>
    <definedName name="CY_LT_LIABILITIES">#REF!</definedName>
    <definedName name="CY_NetAssets" localSheetId="0">#REF!</definedName>
    <definedName name="CY_NetAssets">#REF!</definedName>
    <definedName name="CY_OTHER_ASSETS" localSheetId="0">#REF!</definedName>
    <definedName name="CY_OTHER_ASSETS">#REF!</definedName>
    <definedName name="CY_OTHER_LIABILITIES" localSheetId="0">#REF!</definedName>
    <definedName name="CY_OTHER_LIABILITIES">#REF!</definedName>
    <definedName name="CY_Reserves" localSheetId="0">#REF!</definedName>
    <definedName name="CY_Reserves">#REF!</definedName>
    <definedName name="CY_TOTAL_LIABILITIES" localSheetId="0">#REF!</definedName>
    <definedName name="CY_TOTAL_LIABILITIES">#REF!</definedName>
    <definedName name="CY_TOTAL_LIABILITY_AND_EQUITY" localSheetId="0">#REF!</definedName>
    <definedName name="CY_TOTAL_LIABILITY_AND_EQUITY">#REF!</definedName>
    <definedName name="d">[5]XL4Poppy!$C$27</definedName>
    <definedName name="dangan" localSheetId="0">#REF!</definedName>
    <definedName name="dangan">#REF!</definedName>
    <definedName name="_xlnm.Database" hidden="1">'[6]1'!#REF!</definedName>
    <definedName name="datarange" localSheetId="0">#REF!</definedName>
    <definedName name="datarange">#REF!</definedName>
    <definedName name="DCF打印" localSheetId="0">#REF!</definedName>
    <definedName name="DCF打印">#REF!</definedName>
    <definedName name="dd">[2]收入!$C$39</definedName>
    <definedName name="ddddd" localSheetId="0">#REF!</definedName>
    <definedName name="ddddd">#REF!</definedName>
    <definedName name="dddddddddddddd" localSheetId="0">#REF!</definedName>
    <definedName name="dddddddddddddd">#REF!</definedName>
    <definedName name="didi" localSheetId="0">#REF!</definedName>
    <definedName name="didi">#REF!</definedName>
    <definedName name="DisplaySelectedSheetsMacroButton" localSheetId="0">#REF!</definedName>
    <definedName name="DisplaySelectedSheetsMacroButton">#REF!</definedName>
    <definedName name="Document_array">{"Book1","公路收费权测算表.xls"}</definedName>
    <definedName name="EE" localSheetId="0">#REF!</definedName>
    <definedName name="EE">#REF!</definedName>
    <definedName name="end_day" localSheetId="0">#REF!</definedName>
    <definedName name="end_day">#REF!</definedName>
    <definedName name="eve" localSheetId="0">#REF!</definedName>
    <definedName name="eve" localSheetId="6">#REF!</definedName>
    <definedName name="eve">#REF!</definedName>
    <definedName name="ewefw" localSheetId="0">#REF!</definedName>
    <definedName name="ewefw">#REF!</definedName>
    <definedName name="ExRate" localSheetId="0">#REF!</definedName>
    <definedName name="ExRate">#REF!</definedName>
    <definedName name="ff">[2]收入!$A$26</definedName>
    <definedName name="fffdfdfd" localSheetId="0">#REF!</definedName>
    <definedName name="fffdfdfd">#REF!</definedName>
    <definedName name="ffff" localSheetId="0">#REF!</definedName>
    <definedName name="ffff">#REF!</definedName>
    <definedName name="fix2000.dbf" localSheetId="0">#REF!</definedName>
    <definedName name="fix2000.dbf">#REF!</definedName>
    <definedName name="fixlj2000.dbf" localSheetId="0">#REF!</definedName>
    <definedName name="fixlj2000.dbf">#REF!</definedName>
    <definedName name="fl" localSheetId="0">#REF!</definedName>
    <definedName name="fl">#REF!</definedName>
    <definedName name="fp" localSheetId="0">#REF!</definedName>
    <definedName name="fp">#REF!</definedName>
    <definedName name="fq" localSheetId="0">#REF!</definedName>
    <definedName name="fq">#REF!</definedName>
    <definedName name="fr" localSheetId="0">#REF!</definedName>
    <definedName name="fr">#REF!</definedName>
    <definedName name="frst" localSheetId="0">#REF!,#REF!</definedName>
    <definedName name="frst">#REF!,#REF!</definedName>
    <definedName name="fu" localSheetId="0">#REF!</definedName>
    <definedName name="fu">#REF!</definedName>
    <definedName name="Fx" localSheetId="0">#REF!</definedName>
    <definedName name="Fx">#REF!</definedName>
    <definedName name="g" localSheetId="0">#REF!</definedName>
    <definedName name="g">#REF!</definedName>
    <definedName name="GFO_Month">[7]Control!$D$6</definedName>
    <definedName name="gggg" localSheetId="0">#REF!</definedName>
    <definedName name="gggg">#REF!</definedName>
    <definedName name="ggggg" localSheetId="0">#REF!</definedName>
    <definedName name="ggggg">#REF!</definedName>
    <definedName name="GLFY" localSheetId="0">#REF!</definedName>
    <definedName name="GLFY">#REF!</definedName>
    <definedName name="gy" localSheetId="0">#REF!</definedName>
    <definedName name="gy">#REF!</definedName>
    <definedName name="gz" localSheetId="0">#REF!</definedName>
    <definedName name="gz">#REF!</definedName>
    <definedName name="h" localSheetId="0">#REF!</definedName>
    <definedName name="h">#REF!</definedName>
    <definedName name="hh">[2]收入!$A$15</definedName>
    <definedName name="hhhhhhhhh" localSheetId="0">#REF!</definedName>
    <definedName name="hhhhhhhhh">#REF!</definedName>
    <definedName name="hjp">[2]收入!$A$15</definedName>
    <definedName name="HK" localSheetId="0">#REF!</definedName>
    <definedName name="HK">#REF!</definedName>
    <definedName name="instalment" localSheetId="0">#REF!</definedName>
    <definedName name="instalment">#REF!</definedName>
    <definedName name="interest" localSheetId="0">#REF!</definedName>
    <definedName name="interest">#REF!</definedName>
    <definedName name="interest_income" localSheetId="0">#REF!</definedName>
    <definedName name="interest_income">#REF!</definedName>
    <definedName name="IS" localSheetId="0">#REF!</definedName>
    <definedName name="IS">#REF!</definedName>
    <definedName name="ISCS" localSheetId="0">#REF!</definedName>
    <definedName name="ISCS">#REF!</definedName>
    <definedName name="ISCSP" localSheetId="0">#REF!</definedName>
    <definedName name="ISCSP">#REF!</definedName>
    <definedName name="ISP" localSheetId="0">#REF!</definedName>
    <definedName name="ISP">#REF!</definedName>
    <definedName name="j" localSheetId="0">#REF!</definedName>
    <definedName name="j">#REF!</definedName>
    <definedName name="k" localSheetId="0">#REF!</definedName>
    <definedName name="k">#REF!</definedName>
    <definedName name="kh" localSheetId="0">#REF!</definedName>
    <definedName name="kh">#REF!</definedName>
    <definedName name="kk" localSheetId="0">#REF!</definedName>
    <definedName name="kk">#REF!</definedName>
    <definedName name="KMDM" localSheetId="0">#REF!</definedName>
    <definedName name="KMDM">#REF!</definedName>
    <definedName name="last" localSheetId="0">#REF!</definedName>
    <definedName name="last">#REF!</definedName>
    <definedName name="ListSheetsMacroButton" localSheetId="0">#REF!</definedName>
    <definedName name="ListSheetsMacroButton">#REF!</definedName>
    <definedName name="m" localSheetId="0">#REF!</definedName>
    <definedName name="m">#REF!</definedName>
    <definedName name="Mark" localSheetId="0">#REF!</definedName>
    <definedName name="Mark">#REF!</definedName>
    <definedName name="method" localSheetId="0">#REF!</definedName>
    <definedName name="method">#REF!</definedName>
    <definedName name="n" localSheetId="0">#REF!</definedName>
    <definedName name="n">#REF!</definedName>
    <definedName name="neeeeee" localSheetId="0">#REF!</definedName>
    <definedName name="neeeeee">#REF!</definedName>
    <definedName name="newwww" localSheetId="0">#REF!</definedName>
    <definedName name="newwww">#REF!</definedName>
    <definedName name="newwwwwww" localSheetId="0">#REF!</definedName>
    <definedName name="newwwwwww">#REF!</definedName>
    <definedName name="no_inst" localSheetId="0">#REF!</definedName>
    <definedName name="no_inst">#REF!</definedName>
    <definedName name="no_pay" localSheetId="0">#REF!</definedName>
    <definedName name="no_pay">#REF!</definedName>
    <definedName name="NvsASD">"V2001-12-31"</definedName>
    <definedName name="NvsAutoDrillOk">"VN"</definedName>
    <definedName name="NvsElapsedTime">0.000181828705535736</definedName>
    <definedName name="NvsEndTime">37274.7274061343</definedName>
    <definedName name="NvsInstSpec">"%"</definedName>
    <definedName name="NvsLayoutType">"M3"</definedName>
    <definedName name="NvsPanelEffdt">"V1900-01-01"</definedName>
    <definedName name="NvsPanelSetid">"VFCMNY"</definedName>
    <definedName name="NvsReqBU">"VFCMHK"</definedName>
    <definedName name="NvsReqBUOnly">"VY"</definedName>
    <definedName name="NvsTransLed">"VN"</definedName>
    <definedName name="NvsTreeASD">"V2001-12-31"</definedName>
    <definedName name="NvsValTbl.ACCOUNT">"GL_ACCOUNT_TBL"</definedName>
    <definedName name="oo" localSheetId="0">#REF!</definedName>
    <definedName name="oo">#REF!</definedName>
    <definedName name="p">[5]XL4Poppy!$C$39</definedName>
    <definedName name="Paste" localSheetId="0">#REF!</definedName>
    <definedName name="Paste">#REF!</definedName>
    <definedName name="pgyz511" localSheetId="0">#REF!</definedName>
    <definedName name="pgyz511">#REF!</definedName>
    <definedName name="pgyz512" localSheetId="0">#REF!</definedName>
    <definedName name="pgyz512">#REF!</definedName>
    <definedName name="pgyz513" localSheetId="0">#REF!</definedName>
    <definedName name="pgyz513">#REF!</definedName>
    <definedName name="pgyz521" localSheetId="0">#REF!</definedName>
    <definedName name="pgyz521">#REF!</definedName>
    <definedName name="pgyz522" localSheetId="0">#REF!</definedName>
    <definedName name="pgyz522">#REF!</definedName>
    <definedName name="pgyz523" localSheetId="0">#REF!</definedName>
    <definedName name="pgyz523">#REF!</definedName>
    <definedName name="pp" localSheetId="0">#REF!</definedName>
    <definedName name="pp">#REF!</definedName>
    <definedName name="PRCGAAP" localSheetId="0">#REF!</definedName>
    <definedName name="PRCGAAP" localSheetId="6">#REF!</definedName>
    <definedName name="PRCGAAP">#REF!</definedName>
    <definedName name="PRCGAAP2" localSheetId="0">#REF!</definedName>
    <definedName name="PRCGAAP2" localSheetId="6">#REF!</definedName>
    <definedName name="PRCGAAP2">#REF!</definedName>
    <definedName name="_xlnm.Print_Area" localSheetId="3">车辆!$A$2:$U$33</definedName>
    <definedName name="_xlnm.Print_Area" localSheetId="4">电子设备!$A$2:$Q$513</definedName>
    <definedName name="_xlnm.Print_Area" localSheetId="7">#REF!</definedName>
    <definedName name="_xlnm.Print_Area" localSheetId="2">机器设备!$A$2:$U$89</definedName>
    <definedName name="_xlnm.Print_Area" localSheetId="0">评估结果汇总表!$A$1:$F$31</definedName>
    <definedName name="_xlnm.Print_Area" localSheetId="6">'其他费用表 '!$A$1:$I$36</definedName>
    <definedName name="_xlnm.Print_Area" hidden="1">#REF!</definedName>
    <definedName name="Print_Area_MI" localSheetId="7">#REF!</definedName>
    <definedName name="Print_Area_MI" localSheetId="0">#REF!</definedName>
    <definedName name="Print_Area_MI" localSheetId="6">#REF!</definedName>
    <definedName name="Print_Area_MI">#REF!</definedName>
    <definedName name="print_area1" localSheetId="7">#REF!</definedName>
    <definedName name="print_area1" localSheetId="0">#REF!</definedName>
    <definedName name="print_area1">#REF!</definedName>
    <definedName name="_xlnm.Print_Titles" localSheetId="3">车辆!$2:$7</definedName>
    <definedName name="_xlnm.Print_Titles" localSheetId="4">电子设备!$2:$7</definedName>
    <definedName name="_xlnm.Print_Titles" localSheetId="2">机器设备!$2:$7</definedName>
    <definedName name="_xlnm.Print_Titles" localSheetId="0">#REF!</definedName>
    <definedName name="_xlnm.Print_Titles" localSheetId="6">'其他费用表 '!$1:$3</definedName>
    <definedName name="_xlnm.Print_Titles">#REF!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jectName">{"Client Name or Project Name"}</definedName>
    <definedName name="PY_CURRENT_LIABILITES" localSheetId="0">#REF!</definedName>
    <definedName name="PY_CURRENT_LIABILITES">#REF!</definedName>
    <definedName name="PY_EQUITY" localSheetId="0">#REF!</definedName>
    <definedName name="PY_EQUITY">#REF!</definedName>
    <definedName name="PY_LT_LIABILITIES" localSheetId="0">#REF!</definedName>
    <definedName name="PY_LT_LIABILITIES">#REF!</definedName>
    <definedName name="PY_NetAssets" localSheetId="0">#REF!</definedName>
    <definedName name="PY_NetAssets">#REF!</definedName>
    <definedName name="PY_OTHER_ASSETS" localSheetId="0">#REF!</definedName>
    <definedName name="PY_OTHER_ASSETS">#REF!</definedName>
    <definedName name="PY_OTHER_LIABILITES" localSheetId="0">#REF!</definedName>
    <definedName name="PY_OTHER_LIABILITES">#REF!</definedName>
    <definedName name="PY_Reserves" localSheetId="0">#REF!</definedName>
    <definedName name="PY_Reserves">#REF!</definedName>
    <definedName name="PY_TOTAL_LIABILITES" localSheetId="0">#REF!</definedName>
    <definedName name="PY_TOTAL_LIABILITES">#REF!</definedName>
    <definedName name="PY_TOTAL_LIABILITY_AND_EQUITY" localSheetId="0">#REF!</definedName>
    <definedName name="PY_TOTAL_LIABILITY_AND_EQUITY">#REF!</definedName>
    <definedName name="q" localSheetId="0">#REF!</definedName>
    <definedName name="q">#REF!</definedName>
    <definedName name="qq" localSheetId="0">#REF!</definedName>
    <definedName name="qq">#REF!</definedName>
    <definedName name="qqq" localSheetId="0">#REF!</definedName>
    <definedName name="qqq">#REF!</definedName>
    <definedName name="qqqqqq" localSheetId="0">#REF!</definedName>
    <definedName name="qqqqqq">#REF!</definedName>
    <definedName name="qwewqrwqrw" localSheetId="0">#REF!</definedName>
    <definedName name="qwewqrwqrw" localSheetId="6">#REF!</definedName>
    <definedName name="qwewqrwqrw">#REF!</definedName>
    <definedName name="R_1">[8]资本支出明细预测表!$B$2</definedName>
    <definedName name="r_2">[8]资本支出明细预测表!$B$3</definedName>
    <definedName name="rate" localSheetId="0">#REF!</definedName>
    <definedName name="rate">#REF!</definedName>
    <definedName name="Recorder" localSheetId="0">#REF!</definedName>
    <definedName name="Recorder">#REF!</definedName>
    <definedName name="Ref" localSheetId="0">#REF!</definedName>
    <definedName name="Ref">#REF!</definedName>
    <definedName name="rose">[5]XL4Poppy!$A$15</definedName>
    <definedName name="rwerwe" localSheetId="0">#REF!</definedName>
    <definedName name="rwerwe" localSheetId="6">#REF!</definedName>
    <definedName name="rwerwe">#REF!</definedName>
    <definedName name="s" localSheetId="0">#REF!</definedName>
    <definedName name="s">#REF!</definedName>
    <definedName name="sa" localSheetId="0">#REF!</definedName>
    <definedName name="sa">#REF!</definedName>
    <definedName name="schedule" localSheetId="0">#REF!</definedName>
    <definedName name="schedule">#REF!</definedName>
    <definedName name="she" localSheetId="0">#REF!</definedName>
    <definedName name="she">#REF!</definedName>
    <definedName name="sheet1" localSheetId="0">#REF!</definedName>
    <definedName name="sheet1">#REF!</definedName>
    <definedName name="Sheet10" localSheetId="0">#REF!</definedName>
    <definedName name="Sheet10">#REF!</definedName>
    <definedName name="Sheet11" localSheetId="0">#REF!</definedName>
    <definedName name="Sheet11">#REF!</definedName>
    <definedName name="Sheet12" localSheetId="0">#REF!</definedName>
    <definedName name="Sheet12">#REF!</definedName>
    <definedName name="Sheet13" localSheetId="0">#REF!</definedName>
    <definedName name="Sheet13">#REF!</definedName>
    <definedName name="Sheet14" localSheetId="0">#REF!</definedName>
    <definedName name="Sheet14">#REF!</definedName>
    <definedName name="sheet2" localSheetId="0">#REF!</definedName>
    <definedName name="sheet2">#REF!</definedName>
    <definedName name="sheet20" localSheetId="0">#REF!</definedName>
    <definedName name="sheet20">#REF!</definedName>
    <definedName name="sheet22" localSheetId="0">#REF!</definedName>
    <definedName name="sheet22">#REF!</definedName>
    <definedName name="sheet3" localSheetId="0">#REF!</definedName>
    <definedName name="sheet3">#REF!</definedName>
    <definedName name="sheet33" localSheetId="0">#REF!</definedName>
    <definedName name="sheet33">#REF!</definedName>
    <definedName name="sheet4" localSheetId="0">#REF!</definedName>
    <definedName name="sheet4">#REF!</definedName>
    <definedName name="sheet5" localSheetId="0">#REF!</definedName>
    <definedName name="sheet5">#REF!</definedName>
    <definedName name="sheet6" localSheetId="0">#REF!</definedName>
    <definedName name="sheet6">#REF!</definedName>
    <definedName name="sheet7" localSheetId="0">#REF!</definedName>
    <definedName name="sheet7">#REF!</definedName>
    <definedName name="Sheet8" localSheetId="0">#REF!</definedName>
    <definedName name="Sheet8">#REF!</definedName>
    <definedName name="Sheet9" localSheetId="0">#REF!</definedName>
    <definedName name="Sheet9">#REF!</definedName>
    <definedName name="SOD" localSheetId="0">#REF!</definedName>
    <definedName name="SOD">#REF!</definedName>
    <definedName name="src" localSheetId="0">#REF!</definedName>
    <definedName name="src">#REF!</definedName>
    <definedName name="ss">[2]收入!$A$15</definedName>
    <definedName name="sssc" localSheetId="0">#REF!</definedName>
    <definedName name="sssc">#REF!</definedName>
    <definedName name="SSSS">{"Book1","公路收费权测算表.xls"}</definedName>
    <definedName name="STHK" localSheetId="0">#REF!</definedName>
    <definedName name="STHK">#REF!</definedName>
    <definedName name="system" localSheetId="0">#REF!</definedName>
    <definedName name="system">#REF!</definedName>
    <definedName name="t" localSheetId="0">#REF!</definedName>
    <definedName name="t">#REF!</definedName>
    <definedName name="tblFund" localSheetId="0">#REF!</definedName>
    <definedName name="tblFund">#REF!</definedName>
    <definedName name="tczmz72" localSheetId="0">#REF!</definedName>
    <definedName name="tczmz72">#REF!</definedName>
    <definedName name="Template" localSheetId="0">#REF!</definedName>
    <definedName name="Template">#REF!</definedName>
    <definedName name="terms" localSheetId="0">#REF!</definedName>
    <definedName name="terms">#REF!</definedName>
    <definedName name="test\" localSheetId="0">#REF!</definedName>
    <definedName name="test\">#REF!</definedName>
    <definedName name="tzyz511" localSheetId="0">#REF!</definedName>
    <definedName name="tzyz511">#REF!</definedName>
    <definedName name="tzyz512" localSheetId="0">#REF!</definedName>
    <definedName name="tzyz512">#REF!</definedName>
    <definedName name="tzyz513" localSheetId="0">#REF!</definedName>
    <definedName name="tzyz513">#REF!</definedName>
    <definedName name="tzyz521" localSheetId="0">#REF!</definedName>
    <definedName name="tzyz521">#REF!</definedName>
    <definedName name="tzyz522" localSheetId="0">#REF!</definedName>
    <definedName name="tzyz522">#REF!</definedName>
    <definedName name="tzyz523" localSheetId="0">#REF!</definedName>
    <definedName name="tzyz523">#REF!</definedName>
    <definedName name="tzzmz101" localSheetId="0">#REF!</definedName>
    <definedName name="tzzmz101">#REF!</definedName>
    <definedName name="tzzmz102" localSheetId="0">#REF!</definedName>
    <definedName name="tzzmz102">#REF!</definedName>
    <definedName name="tzzmz103" localSheetId="0">#REF!</definedName>
    <definedName name="tzzmz103">#REF!</definedName>
    <definedName name="tzzmz104" localSheetId="0">#REF!</definedName>
    <definedName name="tzzmz104">#REF!</definedName>
    <definedName name="tzzmz105" localSheetId="0">#REF!</definedName>
    <definedName name="tzzmz105">#REF!</definedName>
    <definedName name="tzzmz106" localSheetId="0">#REF!</definedName>
    <definedName name="tzzmz106">#REF!</definedName>
    <definedName name="tzzmz511" localSheetId="0">#REF!</definedName>
    <definedName name="tzzmz511">#REF!</definedName>
    <definedName name="tzzmz512" localSheetId="0">#REF!</definedName>
    <definedName name="tzzmz512">#REF!</definedName>
    <definedName name="tzzmz513" localSheetId="0">#REF!</definedName>
    <definedName name="tzzmz513">#REF!</definedName>
    <definedName name="tzzmz521" localSheetId="0">#REF!</definedName>
    <definedName name="tzzmz521">#REF!</definedName>
    <definedName name="tzzmz522" localSheetId="0">#REF!</definedName>
    <definedName name="tzzmz522">#REF!</definedName>
    <definedName name="tzzmz523" localSheetId="0">#REF!</definedName>
    <definedName name="tzzmz523">#REF!</definedName>
    <definedName name="tzzmz53" localSheetId="0">#REF!</definedName>
    <definedName name="tzzmz53">#REF!</definedName>
    <definedName name="tzzmz541" localSheetId="0">#REF!</definedName>
    <definedName name="tzzmz541">#REF!</definedName>
    <definedName name="tzzmz542" localSheetId="0">#REF!</definedName>
    <definedName name="tzzmz542">#REF!</definedName>
    <definedName name="tzzmz55" localSheetId="0">#REF!</definedName>
    <definedName name="tzzmz55">#REF!</definedName>
    <definedName name="tzzmz56" localSheetId="0">#REF!</definedName>
    <definedName name="tzzmz56">#REF!</definedName>
    <definedName name="tzzmz61" localSheetId="0">#REF!</definedName>
    <definedName name="tzzmz61">#REF!</definedName>
    <definedName name="tzzmz62" localSheetId="0">#REF!</definedName>
    <definedName name="tzzmz62">#REF!</definedName>
    <definedName name="tzzmz71" localSheetId="0">#REF!</definedName>
    <definedName name="tzzmz71">#REF!</definedName>
    <definedName name="tzzmz72" localSheetId="0">#REF!</definedName>
    <definedName name="tzzmz72">#REF!</definedName>
    <definedName name="tzzmz81" localSheetId="0">#REF!</definedName>
    <definedName name="tzzmz81">#REF!</definedName>
    <definedName name="tzzmz82" localSheetId="0">#REF!</definedName>
    <definedName name="tzzmz82">#REF!</definedName>
    <definedName name="tzzmz91" localSheetId="0">#REF!</definedName>
    <definedName name="tzzmz91">#REF!</definedName>
    <definedName name="tzzmz910" localSheetId="0">#REF!</definedName>
    <definedName name="tzzmz910">#REF!</definedName>
    <definedName name="tzzmz911" localSheetId="0">#REF!</definedName>
    <definedName name="tzzmz911">#REF!</definedName>
    <definedName name="tzzmz912" localSheetId="0">#REF!</definedName>
    <definedName name="tzzmz912">#REF!</definedName>
    <definedName name="tzzmz913" localSheetId="0">#REF!</definedName>
    <definedName name="tzzmz913">#REF!</definedName>
    <definedName name="tzzmz92" localSheetId="0">#REF!</definedName>
    <definedName name="tzzmz92">#REF!</definedName>
    <definedName name="tzzmz95" localSheetId="0">#REF!</definedName>
    <definedName name="tzzmz95">#REF!</definedName>
    <definedName name="tzzmz97" localSheetId="0">#REF!</definedName>
    <definedName name="tzzmz97">#REF!</definedName>
    <definedName name="tzzmz98" localSheetId="0">#REF!</definedName>
    <definedName name="tzzmz98">#REF!</definedName>
    <definedName name="UFPrn" localSheetId="0">#REF!</definedName>
    <definedName name="UFPrn">#REF!</definedName>
    <definedName name="UFPrn20001231102643" localSheetId="0">#REF!</definedName>
    <definedName name="UFPrn20001231102643">#REF!</definedName>
    <definedName name="UFPrn20021231164012" localSheetId="0">#REF!</definedName>
    <definedName name="UFPrn20021231164012">#REF!</definedName>
    <definedName name="UFPrn20030101090308" localSheetId="0">#REF!</definedName>
    <definedName name="UFPrn20030101090308">#REF!</definedName>
    <definedName name="UFPrn20030106121106" localSheetId="0">#REF!</definedName>
    <definedName name="UFPrn20030106121106">#REF!</definedName>
    <definedName name="UFPrn20030110094427" localSheetId="0">#REF!</definedName>
    <definedName name="UFPrn20030110094427">#REF!</definedName>
    <definedName name="UFPrn20030912151941" localSheetId="0">#REF!</definedName>
    <definedName name="UFPrn20030912151941">#REF!</definedName>
    <definedName name="UFPrn20040112204621" localSheetId="0">#REF!</definedName>
    <definedName name="UFPrn20040112204621">#REF!</definedName>
    <definedName name="UFPrn20040112204659" localSheetId="0">#REF!</definedName>
    <definedName name="UFPrn20040112204659">#REF!</definedName>
    <definedName name="UFPrn20040112204721" localSheetId="0">#REF!</definedName>
    <definedName name="UFPrn20040112204721">#REF!</definedName>
    <definedName name="UFPrn20040112204802" localSheetId="0">#REF!</definedName>
    <definedName name="UFPrn20040112204802">#REF!</definedName>
    <definedName name="UFPrn20040112204848" localSheetId="0">#REF!</definedName>
    <definedName name="UFPrn20040112204848">#REF!</definedName>
    <definedName name="UFPrn20040112204938" localSheetId="0">#REF!</definedName>
    <definedName name="UFPrn20040112204938">#REF!</definedName>
    <definedName name="UFPrn20040112205009" localSheetId="0">#REF!</definedName>
    <definedName name="UFPrn20040112205009">#REF!</definedName>
    <definedName name="UFPrn20040112205036" localSheetId="0">#REF!</definedName>
    <definedName name="UFPrn20040112205036">#REF!</definedName>
    <definedName name="UFPrn20040112205154" localSheetId="0">#REF!</definedName>
    <definedName name="UFPrn20040112205154">#REF!</definedName>
    <definedName name="UFPrn20040112205239" localSheetId="0">#REF!</definedName>
    <definedName name="UFPrn20040112205239">#REF!</definedName>
    <definedName name="UFPrn20040112214910" localSheetId="0">#REF!</definedName>
    <definedName name="UFPrn20040112214910">#REF!</definedName>
    <definedName name="UFPrn20040204091002" localSheetId="0">#REF!</definedName>
    <definedName name="UFPrn20040204091002">#REF!</definedName>
    <definedName name="UFPrn20040508184344" localSheetId="0">#REF!</definedName>
    <definedName name="UFPrn20040508184344">#REF!</definedName>
    <definedName name="UFPrn20040508184453" localSheetId="0">#REF!</definedName>
    <definedName name="UFPrn20040508184453">#REF!</definedName>
    <definedName name="UFPrn20040531154301" localSheetId="0">#REF!</definedName>
    <definedName name="UFPrn20040531154301">#REF!</definedName>
    <definedName name="UFPrn20040531200347" localSheetId="0">#REF!</definedName>
    <definedName name="UFPrn20040531200347">#REF!</definedName>
    <definedName name="UFPrn20040601084808" localSheetId="0">#REF!</definedName>
    <definedName name="UFPrn20040601084808">#REF!</definedName>
    <definedName name="UFPrn20040604105643" localSheetId="0">#REF!</definedName>
    <definedName name="UFPrn20040604105643">#REF!</definedName>
    <definedName name="UFPrn20040621181215" localSheetId="0">#REF!</definedName>
    <definedName name="UFPrn20040621181215">#REF!</definedName>
    <definedName name="UFPrn20040622110753" localSheetId="0">#REF!</definedName>
    <definedName name="UFPrn20040622110753">#REF!</definedName>
    <definedName name="UFPrn20040625153243" localSheetId="0">#REF!</definedName>
    <definedName name="UFPrn20040625153243">#REF!</definedName>
    <definedName name="UFPrn20040701111254" localSheetId="0">#REF!</definedName>
    <definedName name="UFPrn20040701111254">#REF!</definedName>
    <definedName name="UFPrn20040713135616" localSheetId="0">#REF!</definedName>
    <definedName name="UFPrn20040713135616">#REF!</definedName>
    <definedName name="UFPrn20040713140912" localSheetId="0">#REF!</definedName>
    <definedName name="UFPrn20040713140912">#REF!</definedName>
    <definedName name="UFPrn20040713142942" localSheetId="0">#REF!</definedName>
    <definedName name="UFPrn20040713142942">#REF!</definedName>
    <definedName name="UFPrn20040721102251" localSheetId="0">#REF!</definedName>
    <definedName name="UFPrn20040721102251">#REF!</definedName>
    <definedName name="UFPrn20040730111431" localSheetId="0">#REF!</definedName>
    <definedName name="UFPrn20040730111431">#REF!</definedName>
    <definedName name="UFPrn20040802094838" localSheetId="0">#REF!</definedName>
    <definedName name="UFPrn20040802094838">#REF!</definedName>
    <definedName name="UFPrn20040802094842" localSheetId="0">#REF!</definedName>
    <definedName name="UFPrn20040802094842">#REF!</definedName>
    <definedName name="UFPrn20040804135758" localSheetId="0">#REF!</definedName>
    <definedName name="UFPrn20040804135758">#REF!</definedName>
    <definedName name="UFPrn20040820143400" localSheetId="0">#REF!</definedName>
    <definedName name="UFPrn20040820143400">#REF!</definedName>
    <definedName name="UFPrn20040823085944" localSheetId="0">#REF!</definedName>
    <definedName name="UFPrn20040823085944">#REF!</definedName>
    <definedName name="UFPrn20040825142839" localSheetId="0">#REF!</definedName>
    <definedName name="UFPrn20040825142839">#REF!</definedName>
    <definedName name="UFPrn20040827084631" localSheetId="0">#REF!</definedName>
    <definedName name="UFPrn20040827084631">#REF!</definedName>
    <definedName name="UFPrn20040827103745" localSheetId="0">#REF!</definedName>
    <definedName name="UFPrn20040827103745">#REF!</definedName>
    <definedName name="UFPrn20040830082450" localSheetId="0">#REF!</definedName>
    <definedName name="UFPrn20040830082450">#REF!</definedName>
    <definedName name="UFPrn20040830091529" localSheetId="0">#REF!</definedName>
    <definedName name="UFPrn20040830091529">#REF!</definedName>
    <definedName name="UFPrn20040902080255" localSheetId="0">#REF!</definedName>
    <definedName name="UFPrn20040902080255">#REF!</definedName>
    <definedName name="UFPrn20040909081259" localSheetId="0">#REF!</definedName>
    <definedName name="UFPrn20040909081259">#REF!</definedName>
    <definedName name="UFPrn20040917081302" localSheetId="0">#REF!</definedName>
    <definedName name="UFPrn20040917081302">#REF!</definedName>
    <definedName name="UFPrn20040920081730" localSheetId="0">#REF!</definedName>
    <definedName name="UFPrn20040920081730">#REF!</definedName>
    <definedName name="UFPrn20040921091751" localSheetId="0">#REF!</definedName>
    <definedName name="UFPrn20040921091751">#REF!</definedName>
    <definedName name="UFPrn20040922081635" localSheetId="0">#REF!</definedName>
    <definedName name="UFPrn20040922081635">#REF!</definedName>
    <definedName name="UFPrn20040923082852" localSheetId="0">#REF!</definedName>
    <definedName name="UFPrn20040923082852">#REF!</definedName>
    <definedName name="UFPrn20040924080748" localSheetId="0">#REF!</definedName>
    <definedName name="UFPrn20040924080748">#REF!</definedName>
    <definedName name="UFPrn20040925092142" localSheetId="0">#REF!</definedName>
    <definedName name="UFPrn20040925092142">#REF!</definedName>
    <definedName name="UFPrn20040927081225" localSheetId="0">#REF!</definedName>
    <definedName name="UFPrn20040927081225">#REF!</definedName>
    <definedName name="UFPrn20040927160124" localSheetId="0">#REF!</definedName>
    <definedName name="UFPrn20040927160124">#REF!</definedName>
    <definedName name="UFPrn20040928080111" localSheetId="0">#REF!</definedName>
    <definedName name="UFPrn20040928080111">#REF!</definedName>
    <definedName name="UFPrn20040929080015" localSheetId="0">#REF!</definedName>
    <definedName name="UFPrn20040929080015">#REF!</definedName>
    <definedName name="UFPrn20040930082619" localSheetId="0">#REF!</definedName>
    <definedName name="UFPrn20040930082619">#REF!</definedName>
    <definedName name="UFPrn20040930091236" localSheetId="0">#REF!</definedName>
    <definedName name="UFPrn20040930091236">#REF!</definedName>
    <definedName name="UFPrn20040930091305" localSheetId="0">#REF!</definedName>
    <definedName name="UFPrn20040930091305">#REF!</definedName>
    <definedName name="UFPrn20040930095637" localSheetId="0">#REF!</definedName>
    <definedName name="UFPrn20040930095637">#REF!</definedName>
    <definedName name="UFPrn20041008151133" localSheetId="0">#REF!</definedName>
    <definedName name="UFPrn20041008151133">#REF!</definedName>
    <definedName name="UFPrn20041009142834" localSheetId="0">#REF!</definedName>
    <definedName name="UFPrn20041009142834">#REF!</definedName>
    <definedName name="UFPrn20041010083448" localSheetId="0">#REF!</definedName>
    <definedName name="UFPrn20041010083448">#REF!</definedName>
    <definedName name="UFPrn20041010105824" localSheetId="0">#REF!</definedName>
    <definedName name="UFPrn20041010105824">#REF!</definedName>
    <definedName name="UFPrn20041014103122" localSheetId="0">#REF!</definedName>
    <definedName name="UFPrn20041014103122">#REF!</definedName>
    <definedName name="UFPrn20041021082747" localSheetId="0">#REF!</definedName>
    <definedName name="UFPrn20041021082747">#REF!</definedName>
    <definedName name="UFPrn20041103083446" localSheetId="0">#REF!</definedName>
    <definedName name="UFPrn20041103083446">#REF!</definedName>
    <definedName name="UFPrn20041103085710" localSheetId="0">#REF!</definedName>
    <definedName name="UFPrn20041103085710">#REF!</definedName>
    <definedName name="UFPrn20041129143300" localSheetId="0">#REF!</definedName>
    <definedName name="UFPrn20041129143300">#REF!</definedName>
    <definedName name="UFPrn20041130143147" localSheetId="0">#REF!</definedName>
    <definedName name="UFPrn20041130143147">#REF!</definedName>
    <definedName name="UFPrn20041229174338" localSheetId="0">#REF!</definedName>
    <definedName name="UFPrn20041229174338">#REF!</definedName>
    <definedName name="UFPrn20041231173826" localSheetId="0">#REF!</definedName>
    <definedName name="UFPrn20041231173826">#REF!</definedName>
    <definedName name="UFPrn20041231174024" localSheetId="0">#REF!</definedName>
    <definedName name="UFPrn20041231174024">#REF!</definedName>
    <definedName name="UFPrn20041231195322" localSheetId="0">#REF!</definedName>
    <definedName name="UFPrn20041231195322">#REF!</definedName>
    <definedName name="UFPrn20050102202432" localSheetId="0">#REF!</definedName>
    <definedName name="UFPrn20050102202432">#REF!</definedName>
    <definedName name="UFPrn20050104092026" localSheetId="0">#REF!</definedName>
    <definedName name="UFPrn20050104092026">#REF!</definedName>
    <definedName name="UFPrn20050104092037" localSheetId="0">#REF!</definedName>
    <definedName name="UFPrn20050104092037">#REF!</definedName>
    <definedName name="UFPrn20050105081628" localSheetId="0">#REF!</definedName>
    <definedName name="UFPrn20050105081628">#REF!</definedName>
    <definedName name="UFPrn20050109111640" localSheetId="0">#REF!</definedName>
    <definedName name="UFPrn20050109111640">#REF!</definedName>
    <definedName name="UFPrn20050110082817" localSheetId="0">#REF!</definedName>
    <definedName name="UFPrn20050110082817">#REF!</definedName>
    <definedName name="UFPrn20050110142508" localSheetId="0">#REF!</definedName>
    <definedName name="UFPrn20050110142508">#REF!</definedName>
    <definedName name="UFPrn20050111080711" localSheetId="0">#REF!</definedName>
    <definedName name="UFPrn20050111080711">#REF!</definedName>
    <definedName name="UFPrn20050112081739" localSheetId="0">#REF!</definedName>
    <definedName name="UFPrn20050112081739">#REF!</definedName>
    <definedName name="UFPrn20050112084310" localSheetId="0">#REF!</definedName>
    <definedName name="UFPrn20050112084310">#REF!</definedName>
    <definedName name="UFPrn20050113090313" localSheetId="0">#REF!</definedName>
    <definedName name="UFPrn20050113090313">#REF!</definedName>
    <definedName name="UFPrn20050116090901" localSheetId="0">#REF!</definedName>
    <definedName name="UFPrn20050116090901">#REF!</definedName>
    <definedName name="UFPrn20050117084838" localSheetId="0">#REF!</definedName>
    <definedName name="UFPrn20050117084838">#REF!</definedName>
    <definedName name="UFPrn20050117091926" localSheetId="0">#REF!</definedName>
    <definedName name="UFPrn20050117091926">#REF!</definedName>
    <definedName name="UFPrn20050117092539" localSheetId="0">#REF!</definedName>
    <definedName name="UFPrn20050117092539">#REF!</definedName>
    <definedName name="UFPrn20050117093326" localSheetId="0">#REF!</definedName>
    <definedName name="UFPrn20050117093326">#REF!</definedName>
    <definedName name="UFPrn20050118082143" localSheetId="0">#REF!</definedName>
    <definedName name="UFPrn20050118082143">#REF!</definedName>
    <definedName name="UFPrn20050119081938" localSheetId="0">#REF!</definedName>
    <definedName name="UFPrn20050119081938">#REF!</definedName>
    <definedName name="UFPrn20050120082028" localSheetId="0">#REF!</definedName>
    <definedName name="UFPrn20050120082028">#REF!</definedName>
    <definedName name="UFPrn20050123094049" localSheetId="0">#REF!</definedName>
    <definedName name="UFPrn20050123094049">#REF!</definedName>
    <definedName name="UFPrn20050124080523" localSheetId="0">#REF!</definedName>
    <definedName name="UFPrn20050124080523">#REF!</definedName>
    <definedName name="UFPrn20050125080528" localSheetId="0">#REF!</definedName>
    <definedName name="UFPrn20050125080528">#REF!</definedName>
    <definedName name="UFPrn20050126075322" localSheetId="0">#REF!</definedName>
    <definedName name="UFPrn20050126075322">#REF!</definedName>
    <definedName name="UFPrn20050127080430" localSheetId="0">#REF!</definedName>
    <definedName name="UFPrn20050127080430">#REF!</definedName>
    <definedName name="UFPrn20050130082340" localSheetId="0">#REF!</definedName>
    <definedName name="UFPrn20050130082340">#REF!</definedName>
    <definedName name="UFPrn20050130084925" localSheetId="0">#REF!</definedName>
    <definedName name="UFPrn20050130084925">#REF!</definedName>
    <definedName name="UFPrn20050130094353" localSheetId="0">#REF!</definedName>
    <definedName name="UFPrn20050130094353">#REF!</definedName>
    <definedName name="UFPrn20050131080232" localSheetId="0">#REF!</definedName>
    <definedName name="UFPrn20050131080232">#REF!</definedName>
    <definedName name="UFPrn20050201081126" localSheetId="0">#REF!</definedName>
    <definedName name="UFPrn20050201081126">#REF!</definedName>
    <definedName name="UFPrn20050202081414" localSheetId="0">#REF!</definedName>
    <definedName name="UFPrn20050202081414">#REF!</definedName>
    <definedName name="UFPrn20050202154256" localSheetId="0">#REF!</definedName>
    <definedName name="UFPrn20050202154256">#REF!</definedName>
    <definedName name="UFPrn20050203084906" localSheetId="0">#REF!</definedName>
    <definedName name="UFPrn20050203084906">#REF!</definedName>
    <definedName name="UFPrn20050203101739" localSheetId="0">#REF!</definedName>
    <definedName name="UFPrn20050203101739">#REF!</definedName>
    <definedName name="UFPrn20050204090851" localSheetId="0">#REF!</definedName>
    <definedName name="UFPrn20050204090851">#REF!</definedName>
    <definedName name="UFPrn20050205142838" localSheetId="0">#REF!</definedName>
    <definedName name="UFPrn20050205142838">#REF!</definedName>
    <definedName name="UFPrn20050216094238" localSheetId="0">#REF!</definedName>
    <definedName name="UFPrn20050216094238">#REF!</definedName>
    <definedName name="UFPrn20050217082133" localSheetId="0">#REF!</definedName>
    <definedName name="UFPrn20050217082133">#REF!</definedName>
    <definedName name="UFPrn20050218081428" localSheetId="0">#REF!</definedName>
    <definedName name="UFPrn20050218081428">#REF!</definedName>
    <definedName name="UFPrn20050221091812" localSheetId="0">#REF!</definedName>
    <definedName name="UFPrn20050221091812">#REF!</definedName>
    <definedName name="UFPrn20050222090322" localSheetId="0">#REF!</definedName>
    <definedName name="UFPrn20050222090322">#REF!</definedName>
    <definedName name="UFPrn20050223082250" localSheetId="0">#REF!</definedName>
    <definedName name="UFPrn20050223082250">#REF!</definedName>
    <definedName name="UFPrn20050224080126" localSheetId="0">#REF!</definedName>
    <definedName name="UFPrn20050224080126">#REF!</definedName>
    <definedName name="UFPrn20050225080721" localSheetId="0">#REF!</definedName>
    <definedName name="UFPrn20050225080721">#REF!</definedName>
    <definedName name="UFPrn20050228083754" localSheetId="0">#REF!</definedName>
    <definedName name="UFPrn20050228083754">#REF!</definedName>
    <definedName name="UFPrn20050301081610" localSheetId="0">#REF!</definedName>
    <definedName name="UFPrn20050301081610">#REF!</definedName>
    <definedName name="UFPrn20050301094421" localSheetId="0">#REF!</definedName>
    <definedName name="UFPrn20050301094421">#REF!</definedName>
    <definedName name="UFPrn20050301094550" localSheetId="0">#REF!</definedName>
    <definedName name="UFPrn20050301094550">#REF!</definedName>
    <definedName name="UFPrn20050303090638" localSheetId="0">#REF!</definedName>
    <definedName name="UFPrn20050303090638">#REF!</definedName>
    <definedName name="UFPrn20050304085000" localSheetId="0">#REF!</definedName>
    <definedName name="UFPrn20050304085000">#REF!</definedName>
    <definedName name="UFPrn20050307082535" localSheetId="0">#REF!</definedName>
    <definedName name="UFPrn20050307082535">#REF!</definedName>
    <definedName name="UFPrn20050308081211" localSheetId="0">#REF!</definedName>
    <definedName name="UFPrn20050308081211">#REF!</definedName>
    <definedName name="UFPrn20050310081905" localSheetId="0">#REF!</definedName>
    <definedName name="UFPrn20050310081905">#REF!</definedName>
    <definedName name="UFPrn20050311080442" localSheetId="0">#REF!</definedName>
    <definedName name="UFPrn20050311080442">#REF!</definedName>
    <definedName name="UFPrn20050314083829" localSheetId="0">#REF!</definedName>
    <definedName name="UFPrn20050314083829">#REF!</definedName>
    <definedName name="UFPrn20050315080342" localSheetId="0">#REF!</definedName>
    <definedName name="UFPrn20050315080342">#REF!</definedName>
    <definedName name="UFPrn20050316080726" localSheetId="0">#REF!</definedName>
    <definedName name="UFPrn20050316080726">#REF!</definedName>
    <definedName name="UFPrn20050317080444" localSheetId="0">#REF!</definedName>
    <definedName name="UFPrn20050317080444">#REF!</definedName>
    <definedName name="UFPrn20050318081031" localSheetId="0">#REF!</definedName>
    <definedName name="UFPrn20050318081031">#REF!</definedName>
    <definedName name="UFPrn20050321081435" localSheetId="0">#REF!</definedName>
    <definedName name="UFPrn20050321081435">#REF!</definedName>
    <definedName name="UFPrn20050321154939" localSheetId="0">#REF!</definedName>
    <definedName name="UFPrn20050321154939">#REF!</definedName>
    <definedName name="UFPrn20050322080516" localSheetId="0">#REF!</definedName>
    <definedName name="UFPrn20050322080516">#REF!</definedName>
    <definedName name="UFPrn20050323080044" localSheetId="0">#REF!</definedName>
    <definedName name="UFPrn20050323080044">#REF!</definedName>
    <definedName name="UFPrn20050324080759" localSheetId="0">#REF!</definedName>
    <definedName name="UFPrn20050324080759">#REF!</definedName>
    <definedName name="UFPrn20050325081321" localSheetId="0">#REF!</definedName>
    <definedName name="UFPrn20050325081321">#REF!</definedName>
    <definedName name="UFPrn20050328080519" localSheetId="0">#REF!</definedName>
    <definedName name="UFPrn20050328080519">#REF!</definedName>
    <definedName name="UFPrn20050329080503" localSheetId="0">#REF!</definedName>
    <definedName name="UFPrn20050329080503">#REF!</definedName>
    <definedName name="UFPrn20050329104648" localSheetId="0">#REF!</definedName>
    <definedName name="UFPrn20050329104648">#REF!</definedName>
    <definedName name="UFPrn20050329112048" localSheetId="0">#REF!</definedName>
    <definedName name="UFPrn20050329112048">#REF!</definedName>
    <definedName name="UFPrn20050429155318" localSheetId="0">#REF!</definedName>
    <definedName name="UFPrn20050429155318">#REF!</definedName>
    <definedName name="UFPrn20050524101803" localSheetId="0">#REF!</definedName>
    <definedName name="UFPrn20050524101803">#REF!</definedName>
    <definedName name="UFPrn20050530102016" localSheetId="0">#REF!</definedName>
    <definedName name="UFPrn20050530102016">#REF!</definedName>
    <definedName name="UFPrn20050530104011" localSheetId="0">#REF!</definedName>
    <definedName name="UFPrn20050530104011">#REF!</definedName>
    <definedName name="UFPrn20050531084926" localSheetId="0">#REF!</definedName>
    <definedName name="UFPrn20050531084926">#REF!</definedName>
    <definedName name="UFPrn20050614154828" localSheetId="0">#REF!</definedName>
    <definedName name="UFPrn20050614154828">#REF!</definedName>
    <definedName name="UFPrn20050615103719" localSheetId="0">#REF!</definedName>
    <definedName name="UFPrn20050615103719">#REF!</definedName>
    <definedName name="UFPrn20050615103742" localSheetId="0">#REF!</definedName>
    <definedName name="UFPrn20050615103742">#REF!</definedName>
    <definedName name="UFPrn20050615103807" localSheetId="0">#REF!</definedName>
    <definedName name="UFPrn20050615103807">#REF!</definedName>
    <definedName name="UFPrn20050615103824" localSheetId="0">#REF!</definedName>
    <definedName name="UFPrn20050615103824">#REF!</definedName>
    <definedName name="UFPrn20050615103851" localSheetId="0">#REF!</definedName>
    <definedName name="UFPrn20050615103851">#REF!</definedName>
    <definedName name="UFPrn20050629085754" localSheetId="0">#REF!</definedName>
    <definedName name="UFPrn20050629085754">#REF!</definedName>
    <definedName name="UFPrn20050629095631" localSheetId="0">#REF!</definedName>
    <definedName name="UFPrn20050629095631">#REF!</definedName>
    <definedName name="UFPrn20050704113656" localSheetId="0">#REF!</definedName>
    <definedName name="UFPrn20050704113656">#REF!</definedName>
    <definedName name="UFPrn20050802091930" localSheetId="0">#REF!</definedName>
    <definedName name="UFPrn20050802091930">#REF!</definedName>
    <definedName name="UFPrn20050803154217" localSheetId="0">#REF!</definedName>
    <definedName name="UFPrn20050803154217">#REF!</definedName>
    <definedName name="UFPrn20050830095456" localSheetId="0">#REF!</definedName>
    <definedName name="UFPrn20050830095456">#REF!</definedName>
    <definedName name="UFPrn20050913171920" localSheetId="0">#REF!</definedName>
    <definedName name="UFPrn20050913171920">#REF!</definedName>
    <definedName name="UFPrn20051008105552" localSheetId="0">#REF!</definedName>
    <definedName name="UFPrn20051008105552">#REF!</definedName>
    <definedName name="UFPrn20051012081647" localSheetId="0">#REF!</definedName>
    <definedName name="UFPrn20051012081647">#REF!</definedName>
    <definedName name="UFPrn20051012081745" localSheetId="0">#REF!</definedName>
    <definedName name="UFPrn20051012081745">#REF!</definedName>
    <definedName name="UFPrn20051101085031" localSheetId="0">#REF!</definedName>
    <definedName name="UFPrn20051101085031">#REF!</definedName>
    <definedName name="UFPrn20051108113000" localSheetId="0">#REF!</definedName>
    <definedName name="UFPrn20051108113000">#REF!</definedName>
    <definedName name="UFPrn20051130091637" localSheetId="0">#REF!</definedName>
    <definedName name="UFPrn20051130091637">#REF!</definedName>
    <definedName name="UFPrn20051205093047" localSheetId="0">#REF!</definedName>
    <definedName name="UFPrn20051205093047">#REF!</definedName>
    <definedName name="UFPrn20051220165755" localSheetId="0">#REF!</definedName>
    <definedName name="UFPrn20051220165755">#REF!</definedName>
    <definedName name="UFPrn20051229102311" localSheetId="0">#REF!</definedName>
    <definedName name="UFPrn20051229102311">#REF!</definedName>
    <definedName name="UFPrn20051229131739" localSheetId="0">#REF!</definedName>
    <definedName name="UFPrn20051229131739">#REF!</definedName>
    <definedName name="UFPrn20051229144636" localSheetId="0">#REF!</definedName>
    <definedName name="UFPrn20051229144636">#REF!</definedName>
    <definedName name="UFPrn20060104141850" localSheetId="0">#REF!</definedName>
    <definedName name="UFPrn20060104141850">#REF!</definedName>
    <definedName name="UFPrn20060104150256" localSheetId="0">#REF!</definedName>
    <definedName name="UFPrn20060104150256">#REF!</definedName>
    <definedName name="UFPrn20060104150505" localSheetId="0">#REF!</definedName>
    <definedName name="UFPrn20060104150505">#REF!</definedName>
    <definedName name="UFPrn20060105091432" localSheetId="0">#REF!</definedName>
    <definedName name="UFPrn20060105091432">#REF!</definedName>
    <definedName name="UFPrn20060112103334" localSheetId="0">#REF!</definedName>
    <definedName name="UFPrn20060112103334">#REF!</definedName>
    <definedName name="UFPrn20060124104721" localSheetId="0">#REF!</definedName>
    <definedName name="UFPrn20060124104721">#REF!</definedName>
    <definedName name="UFPrn20060124110658" localSheetId="0">#REF!</definedName>
    <definedName name="UFPrn20060124110658">#REF!</definedName>
    <definedName name="UFPrn20060124111236" localSheetId="0">#REF!</definedName>
    <definedName name="UFPrn20060124111236">#REF!</definedName>
    <definedName name="UFPrn20060205091653" localSheetId="0">#REF!</definedName>
    <definedName name="UFPrn20060205091653">#REF!</definedName>
    <definedName name="UFPrn20060206145937" localSheetId="0">#REF!</definedName>
    <definedName name="UFPrn20060206145937">#REF!</definedName>
    <definedName name="UFPrn20060207085403" localSheetId="0">#REF!</definedName>
    <definedName name="UFPrn20060207085403">#REF!</definedName>
    <definedName name="UFPrn20060207085737" localSheetId="0">#REF!</definedName>
    <definedName name="UFPrn20060207085737">#REF!</definedName>
    <definedName name="UFPrn20060207090839" localSheetId="0">#REF!</definedName>
    <definedName name="UFPrn20060207090839">#REF!</definedName>
    <definedName name="UFPrn20060207091003" localSheetId="0">#REF!</definedName>
    <definedName name="UFPrn20060207091003">#REF!</definedName>
    <definedName name="UFPrn20060207093043" localSheetId="0">#REF!</definedName>
    <definedName name="UFPrn20060207093043">#REF!</definedName>
    <definedName name="UFPrn20060207093141" localSheetId="0">#REF!</definedName>
    <definedName name="UFPrn20060207093141">#REF!</definedName>
    <definedName name="UFPrn20060207093222" localSheetId="0">#REF!</definedName>
    <definedName name="UFPrn20060207093222">#REF!</definedName>
    <definedName name="UFPrn20060207093646" localSheetId="0">#REF!</definedName>
    <definedName name="UFPrn20060207093646">#REF!</definedName>
    <definedName name="UFPrn20060207094637" localSheetId="0">#REF!</definedName>
    <definedName name="UFPrn20060207094637">#REF!</definedName>
    <definedName name="UFPrn20060207095117" localSheetId="0">#REF!</definedName>
    <definedName name="UFPrn20060207095117">#REF!</definedName>
    <definedName name="UFPrn20060213140240" localSheetId="0">#REF!</definedName>
    <definedName name="UFPrn20060213140240">#REF!</definedName>
    <definedName name="UFPrn20060306095200" localSheetId="0">#REF!</definedName>
    <definedName name="UFPrn20060306095200">#REF!</definedName>
    <definedName name="UFPrn20060306132510" localSheetId="0">#REF!</definedName>
    <definedName name="UFPrn20060306132510">#REF!</definedName>
    <definedName name="UFPrn20060307090447" localSheetId="0">#REF!</definedName>
    <definedName name="UFPrn20060307090447">#REF!</definedName>
    <definedName name="UFPrn20060308082332" localSheetId="0">#REF!</definedName>
    <definedName name="UFPrn20060308082332">#REF!</definedName>
    <definedName name="UFPrn20060315154336" localSheetId="0">#REF!</definedName>
    <definedName name="UFPrn20060315154336">#REF!</definedName>
    <definedName name="UFPrn20060328103946" localSheetId="0">#REF!</definedName>
    <definedName name="UFPrn20060328103946">#REF!</definedName>
    <definedName name="UFPrn20060331151731" localSheetId="0">#REF!</definedName>
    <definedName name="UFPrn20060331151731">#REF!</definedName>
    <definedName name="UFPrn20060331152059" localSheetId="0">#REF!</definedName>
    <definedName name="UFPrn20060331152059">#REF!</definedName>
    <definedName name="UFPrn20060406105457" localSheetId="0">#REF!</definedName>
    <definedName name="UFPrn20060406105457">#REF!</definedName>
    <definedName name="UFPrn20060406105544" localSheetId="0">#REF!</definedName>
    <definedName name="UFPrn20060406105544">#REF!</definedName>
    <definedName name="UFPrn20060406162920" localSheetId="0">#REF!</definedName>
    <definedName name="UFPrn20060406162920">#REF!</definedName>
    <definedName name="UFPrn20060406165439" localSheetId="0">#REF!</definedName>
    <definedName name="UFPrn20060406165439">#REF!</definedName>
    <definedName name="UFPrn20060406165620" localSheetId="0">#REF!</definedName>
    <definedName name="UFPrn20060406165620">#REF!</definedName>
    <definedName name="UFPrn20060406170252" localSheetId="0">#REF!</definedName>
    <definedName name="UFPrn20060406170252">#REF!</definedName>
    <definedName name="UFPrn20060406174810" localSheetId="0">#REF!</definedName>
    <definedName name="UFPrn20060406174810">#REF!</definedName>
    <definedName name="UFPrn20060407095232" localSheetId="0">#REF!</definedName>
    <definedName name="UFPrn20060407095232">#REF!</definedName>
    <definedName name="UFPrn20060407095319" localSheetId="0">#REF!</definedName>
    <definedName name="UFPrn20060407095319">#REF!</definedName>
    <definedName name="UFPrn20060407095537" localSheetId="0">#REF!</definedName>
    <definedName name="UFPrn20060407095537">#REF!</definedName>
    <definedName name="UFPrn20060407095635" localSheetId="0">#REF!</definedName>
    <definedName name="UFPrn20060407095635">#REF!</definedName>
    <definedName name="UFPrn20060410093620" localSheetId="0">#REF!</definedName>
    <definedName name="UFPrn20060410093620">#REF!</definedName>
    <definedName name="UFPrn20060410102349" localSheetId="0">#REF!</definedName>
    <definedName name="UFPrn20060410102349">#REF!</definedName>
    <definedName name="UFPrn20060515121402" localSheetId="0">#REF!</definedName>
    <definedName name="UFPrn20060515121402">#REF!</definedName>
    <definedName name="UFPrn20060517150950" localSheetId="0">#REF!</definedName>
    <definedName name="UFPrn20060517150950">#REF!</definedName>
    <definedName name="UFPrn20060517151101" localSheetId="0">#REF!</definedName>
    <definedName name="UFPrn20060517151101">#REF!</definedName>
    <definedName name="UFPrn20060524105824" localSheetId="0">#REF!</definedName>
    <definedName name="UFPrn20060524105824">#REF!</definedName>
    <definedName name="UFPrn20060524110102" localSheetId="0">#REF!</definedName>
    <definedName name="UFPrn20060524110102">#REF!</definedName>
    <definedName name="UFPrn20060524155513" localSheetId="0">#REF!</definedName>
    <definedName name="UFPrn20060524155513">#REF!</definedName>
    <definedName name="UFPrn20060524155915" localSheetId="0">#REF!</definedName>
    <definedName name="UFPrn20060524155915">#REF!</definedName>
    <definedName name="UFPrn20060525151158" localSheetId="0">#REF!</definedName>
    <definedName name="UFPrn20060525151158">#REF!</definedName>
    <definedName name="UFPrn20060530081318" localSheetId="0">#REF!</definedName>
    <definedName name="UFPrn20060530081318">#REF!</definedName>
    <definedName name="UFPrn20060530081559" localSheetId="0">#REF!</definedName>
    <definedName name="UFPrn20060530081559">#REF!</definedName>
    <definedName name="UFPrn20060530081617" localSheetId="0">#REF!</definedName>
    <definedName name="UFPrn20060530081617">#REF!</definedName>
    <definedName name="UFPrn20060531111325" localSheetId="0">#REF!</definedName>
    <definedName name="UFPrn20060531111325">#REF!</definedName>
    <definedName name="UFPrn20060602143230" localSheetId="0">#REF!</definedName>
    <definedName name="UFPrn20060602143230">#REF!</definedName>
    <definedName name="UFPrn20060602143438" localSheetId="0">#REF!</definedName>
    <definedName name="UFPrn20060602143438">#REF!</definedName>
    <definedName name="UFPrn20060605121019" localSheetId="0">#REF!</definedName>
    <definedName name="UFPrn20060605121019">#REF!</definedName>
    <definedName name="UFPrn20060605121323" localSheetId="0">#REF!</definedName>
    <definedName name="UFPrn20060605121323">#REF!</definedName>
    <definedName name="UFPrn20060608105542" localSheetId="0">#REF!</definedName>
    <definedName name="UFPrn20060608105542">#REF!</definedName>
    <definedName name="UFPrn20060613083050" localSheetId="0">#REF!</definedName>
    <definedName name="UFPrn20060613083050">#REF!</definedName>
    <definedName name="UFPrn20060613083156" localSheetId="0">#REF!</definedName>
    <definedName name="UFPrn20060613083156">#REF!</definedName>
    <definedName name="UFPrn20060619081614" localSheetId="0">#REF!</definedName>
    <definedName name="UFPrn20060619081614">#REF!</definedName>
    <definedName name="UFPrn20060619082114" localSheetId="0">#REF!</definedName>
    <definedName name="UFPrn20060619082114">#REF!</definedName>
    <definedName name="UFPrn20060619082244" localSheetId="0">#REF!</definedName>
    <definedName name="UFPrn20060619082244">#REF!</definedName>
    <definedName name="UFPrn20060622100727" localSheetId="0">#REF!</definedName>
    <definedName name="UFPrn20060622100727">#REF!</definedName>
    <definedName name="UFPrn20060622140649" localSheetId="0">#REF!</definedName>
    <definedName name="UFPrn20060622140649">#REF!</definedName>
    <definedName name="UFPrn20060622140747" localSheetId="0">#REF!</definedName>
    <definedName name="UFPrn20060622140747">#REF!</definedName>
    <definedName name="UFPrn20060622140837" localSheetId="0">#REF!</definedName>
    <definedName name="UFPrn20060622140837">#REF!</definedName>
    <definedName name="UFPrn20060623093823" localSheetId="0">#REF!</definedName>
    <definedName name="UFPrn20060623093823">#REF!</definedName>
    <definedName name="UFPrn20060623093939" localSheetId="0">#REF!</definedName>
    <definedName name="UFPrn20060623093939">#REF!</definedName>
    <definedName name="UFPrn20060623095624" localSheetId="0">#REF!</definedName>
    <definedName name="UFPrn20060623095624">#REF!</definedName>
    <definedName name="UFPrn20060623101038" localSheetId="0">#REF!</definedName>
    <definedName name="UFPrn20060623101038">#REF!</definedName>
    <definedName name="UFPrn20060623101538" localSheetId="0">#REF!</definedName>
    <definedName name="UFPrn20060623101538">#REF!</definedName>
    <definedName name="UFPrn20060623102414" localSheetId="0">#REF!</definedName>
    <definedName name="UFPrn20060623102414">#REF!</definedName>
    <definedName name="UFPrn20060629082316" localSheetId="0">#REF!</definedName>
    <definedName name="UFPrn20060629082316">#REF!</definedName>
    <definedName name="UFPrn20060629082431" localSheetId="0">#REF!</definedName>
    <definedName name="UFPrn20060629082431">#REF!</definedName>
    <definedName name="UFPrn20060629082648" localSheetId="0">#REF!</definedName>
    <definedName name="UFPrn20060629082648">#REF!</definedName>
    <definedName name="UFPrn20060703081812" localSheetId="0">#REF!</definedName>
    <definedName name="UFPrn20060703081812">#REF!</definedName>
    <definedName name="UFPrn20060703082030" localSheetId="0">#REF!</definedName>
    <definedName name="UFPrn20060703082030">#REF!</definedName>
    <definedName name="UFPrn20060703163413" localSheetId="0">#REF!</definedName>
    <definedName name="UFPrn20060703163413">#REF!</definedName>
    <definedName name="UFPrn20060703173138" localSheetId="0">#REF!</definedName>
    <definedName name="UFPrn20060703173138">#REF!</definedName>
    <definedName name="UFPrn20060714091612" localSheetId="0">#REF!</definedName>
    <definedName name="UFPrn20060714091612">#REF!</definedName>
    <definedName name="UFPrn20060714091951" localSheetId="0">#REF!</definedName>
    <definedName name="UFPrn20060714091951">#REF!</definedName>
    <definedName name="UFPrn20060717082402" localSheetId="0">#REF!</definedName>
    <definedName name="UFPrn20060717082402">#REF!</definedName>
    <definedName name="UFPrn20060717083057" localSheetId="0">#REF!</definedName>
    <definedName name="UFPrn20060717083057">#REF!</definedName>
    <definedName name="UFPrn20060718111009" localSheetId="0">#REF!</definedName>
    <definedName name="UFPrn20060718111009">#REF!</definedName>
    <definedName name="UFPrn20060720083530" localSheetId="0">#REF!</definedName>
    <definedName name="UFPrn20060720083530">#REF!</definedName>
    <definedName name="UFPrn20060720160036" localSheetId="0">#REF!</definedName>
    <definedName name="UFPrn20060720160036">#REF!</definedName>
    <definedName name="UFPrn20060721091420" localSheetId="0">#REF!</definedName>
    <definedName name="UFPrn20060721091420">#REF!</definedName>
    <definedName name="UFPrn20060724105536" localSheetId="0">#REF!</definedName>
    <definedName name="UFPrn20060724105536">#REF!</definedName>
    <definedName name="UFPrn20060724140845" localSheetId="0">#REF!</definedName>
    <definedName name="UFPrn20060724140845">#REF!</definedName>
    <definedName name="UFPrn20060724142058" localSheetId="0">#REF!</definedName>
    <definedName name="UFPrn20060724142058">#REF!</definedName>
    <definedName name="UFPrn20060724143724" localSheetId="0">#REF!</definedName>
    <definedName name="UFPrn20060724143724">#REF!</definedName>
    <definedName name="UFPrn20060726144926" localSheetId="0">#REF!</definedName>
    <definedName name="UFPrn20060726144926">#REF!</definedName>
    <definedName name="UFPrn20060726151301" localSheetId="0">#REF!</definedName>
    <definedName name="UFPrn20060726151301">#REF!</definedName>
    <definedName name="UFPrn20060728083251" localSheetId="0">#REF!</definedName>
    <definedName name="UFPrn20060728083251">#REF!</definedName>
    <definedName name="UFPrn20060801093731" localSheetId="0">#REF!</definedName>
    <definedName name="UFPrn20060801093731">#REF!</definedName>
    <definedName name="UFPrn20060801093839" localSheetId="0">#REF!</definedName>
    <definedName name="UFPrn20060801093839">#REF!</definedName>
    <definedName name="UFPrn20060801100144" localSheetId="0">#REF!</definedName>
    <definedName name="UFPrn20060801100144">#REF!</definedName>
    <definedName name="UFPrn20060803084040" localSheetId="0">#REF!</definedName>
    <definedName name="UFPrn20060803084040">#REF!</definedName>
    <definedName name="UFPrn20060804083202" localSheetId="0">#REF!</definedName>
    <definedName name="UFPrn20060804083202">#REF!</definedName>
    <definedName name="UFPrn20060807083915" localSheetId="0">#REF!</definedName>
    <definedName name="UFPrn20060807083915">#REF!</definedName>
    <definedName name="UFPrn20060808134349" localSheetId="0">#REF!</definedName>
    <definedName name="UFPrn20060808134349">#REF!</definedName>
    <definedName name="UFPrn20060809094007" localSheetId="0">#REF!</definedName>
    <definedName name="UFPrn20060809094007">#REF!</definedName>
    <definedName name="UFPrn20060810090620" localSheetId="0">#REF!</definedName>
    <definedName name="UFPrn20060810090620">#REF!</definedName>
    <definedName name="UFPrn20060810144440" localSheetId="0">#REF!</definedName>
    <definedName name="UFPrn20060810144440">#REF!</definedName>
    <definedName name="UFPrn20060811162636" localSheetId="0">#REF!</definedName>
    <definedName name="UFPrn20060811162636">#REF!</definedName>
    <definedName name="UFPrn20060811162919" localSheetId="0">#REF!</definedName>
    <definedName name="UFPrn20060811162919">#REF!</definedName>
    <definedName name="UFPrn20060811165216" localSheetId="0">#REF!</definedName>
    <definedName name="UFPrn20060811165216">#REF!</definedName>
    <definedName name="UFPrn20060814083044" localSheetId="0">#REF!</definedName>
    <definedName name="UFPrn20060814083044">#REF!</definedName>
    <definedName name="UFPrn20060815083405" localSheetId="0">#REF!</definedName>
    <definedName name="UFPrn20060815083405">#REF!</definedName>
    <definedName name="UFPrn20060815143342" localSheetId="0">#REF!</definedName>
    <definedName name="UFPrn20060815143342">#REF!</definedName>
    <definedName name="UFPrn20060816084359" localSheetId="0">#REF!</definedName>
    <definedName name="UFPrn20060816084359">#REF!</definedName>
    <definedName name="UFPrn20060818093017" localSheetId="0">#REF!</definedName>
    <definedName name="UFPrn20060818093017">#REF!</definedName>
    <definedName name="UFPrn20060818141343" localSheetId="0">#REF!</definedName>
    <definedName name="UFPrn20060818141343">#REF!</definedName>
    <definedName name="UFPrn20060821082743" localSheetId="0">#REF!</definedName>
    <definedName name="UFPrn20060821082743">#REF!</definedName>
    <definedName name="UFPrn20060824084411" localSheetId="0">#REF!</definedName>
    <definedName name="UFPrn20060824084411">#REF!</definedName>
    <definedName name="UFPrn20060828083138" localSheetId="0">#REF!</definedName>
    <definedName name="UFPrn20060828083138">#REF!</definedName>
    <definedName name="UFPrn20060829082934" localSheetId="0">#REF!</definedName>
    <definedName name="UFPrn20060829082934">#REF!</definedName>
    <definedName name="UFPrn20060829083123" localSheetId="0">#REF!</definedName>
    <definedName name="UFPrn20060829083123">#REF!</definedName>
    <definedName name="UFPrn20060830084917" localSheetId="0">#REF!</definedName>
    <definedName name="UFPrn20060830084917">#REF!</definedName>
    <definedName name="UFPrn20060831085045" localSheetId="0">#REF!</definedName>
    <definedName name="UFPrn20060831085045">#REF!</definedName>
    <definedName name="UFPrn20060904165256" localSheetId="0">#REF!</definedName>
    <definedName name="UFPrn20060904165256">#REF!</definedName>
    <definedName name="UFPrn20060906085933" localSheetId="0">#REF!</definedName>
    <definedName name="UFPrn20060906085933">#REF!</definedName>
    <definedName name="UFPrn20060913141549" localSheetId="0">#REF!</definedName>
    <definedName name="UFPrn20060913141549">#REF!</definedName>
    <definedName name="UFPrn20060915094630" localSheetId="0">#REF!</definedName>
    <definedName name="UFPrn20060915094630">#REF!</definedName>
    <definedName name="UFPrn20060915101745" localSheetId="0">#REF!</definedName>
    <definedName name="UFPrn20060915101745">#REF!</definedName>
    <definedName name="UFPrn20060918083924" localSheetId="0">#REF!</definedName>
    <definedName name="UFPrn20060918083924">#REF!</definedName>
    <definedName name="UFPrn20060919084400" localSheetId="0">#REF!</definedName>
    <definedName name="UFPrn20060919084400">#REF!</definedName>
    <definedName name="UFPrn20060920091252" localSheetId="0">#REF!</definedName>
    <definedName name="UFPrn20060920091252">#REF!</definedName>
    <definedName name="UFPrn20060921085852" localSheetId="0">#REF!</definedName>
    <definedName name="UFPrn20060921085852">#REF!</definedName>
    <definedName name="UFPrn20060925085219" localSheetId="0">#REF!</definedName>
    <definedName name="UFPrn20060925085219">#REF!</definedName>
    <definedName name="UFPrn20060927100513" localSheetId="0">#REF!</definedName>
    <definedName name="UFPrn20060927100513">#REF!</definedName>
    <definedName name="UFPrn20060927152645" localSheetId="0">#REF!</definedName>
    <definedName name="UFPrn20060927152645">#REF!</definedName>
    <definedName name="UFPrn20060928090436" localSheetId="0">#REF!</definedName>
    <definedName name="UFPrn20060928090436">#REF!</definedName>
    <definedName name="UFPrn20060928093104" localSheetId="0">#REF!</definedName>
    <definedName name="UFPrn20060928093104">#REF!</definedName>
    <definedName name="UFPrn20060930093645" localSheetId="0">#REF!</definedName>
    <definedName name="UFPrn20060930093645">#REF!</definedName>
    <definedName name="UFPrn20061001105515" localSheetId="0">#REF!</definedName>
    <definedName name="UFPrn20061001105515">#REF!</definedName>
    <definedName name="UFPrn20061003140430" localSheetId="0">#REF!</definedName>
    <definedName name="UFPrn20061003140430">#REF!</definedName>
    <definedName name="UFPrn20061010083339" localSheetId="0">#REF!</definedName>
    <definedName name="UFPrn20061010083339">#REF!</definedName>
    <definedName name="UFPrn20061011083423" localSheetId="0">#REF!</definedName>
    <definedName name="UFPrn20061011083423">#REF!</definedName>
    <definedName name="UFPrn20061013144516" localSheetId="0">#REF!</definedName>
    <definedName name="UFPrn20061013144516">#REF!</definedName>
    <definedName name="UFPrn20061013145139" localSheetId="0">#REF!</definedName>
    <definedName name="UFPrn20061013145139">#REF!</definedName>
    <definedName name="UFPrn20061016084500" localSheetId="0">#REF!</definedName>
    <definedName name="UFPrn20061016084500">#REF!</definedName>
    <definedName name="UFPrn20061017095132" localSheetId="0">#REF!</definedName>
    <definedName name="UFPrn20061017095132">#REF!</definedName>
    <definedName name="UFPrn20061018083929" localSheetId="0">#REF!</definedName>
    <definedName name="UFPrn20061018083929">#REF!</definedName>
    <definedName name="UFPrn20061020084551" localSheetId="0">#REF!</definedName>
    <definedName name="UFPrn20061020084551">#REF!</definedName>
    <definedName name="UFPrn20061023083345" localSheetId="0">#REF!</definedName>
    <definedName name="UFPrn20061023083345">#REF!</definedName>
    <definedName name="UFPrn20061025090134" localSheetId="0">#REF!</definedName>
    <definedName name="UFPrn20061025090134">#REF!</definedName>
    <definedName name="UFPrn20061027083105" localSheetId="0">#REF!</definedName>
    <definedName name="UFPrn20061027083105">#REF!</definedName>
    <definedName name="UFPrn20061027084145" localSheetId="0">#REF!</definedName>
    <definedName name="UFPrn20061027084145">#REF!</definedName>
    <definedName name="UFPrn20061030082555" localSheetId="0">#REF!</definedName>
    <definedName name="UFPrn20061030082555">#REF!</definedName>
    <definedName name="UFPrn20061101091718" localSheetId="0">#REF!</definedName>
    <definedName name="UFPrn20061101091718">#REF!</definedName>
    <definedName name="UFPrn20061106085032" localSheetId="0">#REF!</definedName>
    <definedName name="UFPrn20061106085032">#REF!</definedName>
    <definedName name="UFPrn20061109084613" localSheetId="0">#REF!</definedName>
    <definedName name="UFPrn20061109084613">#REF!</definedName>
    <definedName name="UFPrn20061109131313" localSheetId="0">#REF!</definedName>
    <definedName name="UFPrn20061109131313">#REF!</definedName>
    <definedName name="UFPrn20061110084526" localSheetId="0">#REF!</definedName>
    <definedName name="UFPrn20061110084526">#REF!</definedName>
    <definedName name="UFPrn20061114084416" localSheetId="0">#REF!</definedName>
    <definedName name="UFPrn20061114084416">#REF!</definedName>
    <definedName name="UFPrn20061120084052" localSheetId="0">#REF!</definedName>
    <definedName name="UFPrn20061120084052">#REF!</definedName>
    <definedName name="UFPrn20061121094040" localSheetId="0">#REF!</definedName>
    <definedName name="UFPrn20061121094040">#REF!</definedName>
    <definedName name="UFPrn20061123084036" localSheetId="0">#REF!</definedName>
    <definedName name="UFPrn20061123084036">#REF!</definedName>
    <definedName name="UFPrn20061124084450" localSheetId="0">#REF!</definedName>
    <definedName name="UFPrn20061124084450">#REF!</definedName>
    <definedName name="UFPrn20061124144021" localSheetId="0">#REF!</definedName>
    <definedName name="UFPrn20061124144021">#REF!</definedName>
    <definedName name="UFPrn20061127140943" localSheetId="0">#REF!</definedName>
    <definedName name="UFPrn20061127140943">#REF!</definedName>
    <definedName name="UFPrn20061130083859" localSheetId="0">#REF!</definedName>
    <definedName name="UFPrn20061130083859">#REF!</definedName>
    <definedName name="UFPrn20061201084530" localSheetId="0">#REF!</definedName>
    <definedName name="UFPrn20061201084530">#REF!</definedName>
    <definedName name="UFPrn20061204150229" localSheetId="0">#REF!</definedName>
    <definedName name="UFPrn20061204150229">#REF!</definedName>
    <definedName name="UFPrn20061205144009" localSheetId="0">#REF!</definedName>
    <definedName name="UFPrn20061205144009">#REF!</definedName>
    <definedName name="UFPrn20061206100551" localSheetId="0">#REF!</definedName>
    <definedName name="UFPrn20061206100551">#REF!</definedName>
    <definedName name="UFPrn20061207085512" localSheetId="0">#REF!</definedName>
    <definedName name="UFPrn20061207085512">#REF!</definedName>
    <definedName name="UFPrn20061211084344" localSheetId="0">#REF!</definedName>
    <definedName name="UFPrn20061211084344">#REF!</definedName>
    <definedName name="UFPrn20061213154438" localSheetId="0">#REF!</definedName>
    <definedName name="UFPrn20061213154438">#REF!</definedName>
    <definedName name="UFPrn20061215134123" localSheetId="0">#REF!</definedName>
    <definedName name="UFPrn20061215134123">#REF!</definedName>
    <definedName name="UFPrn20061218083856" localSheetId="0">#REF!</definedName>
    <definedName name="UFPrn20061218083856">#REF!</definedName>
    <definedName name="UFPrn20061220150248" localSheetId="0">#REF!</definedName>
    <definedName name="UFPrn20061220150248">#REF!</definedName>
    <definedName name="UFPrn20061222135642" localSheetId="0">#REF!</definedName>
    <definedName name="UFPrn20061222135642">#REF!</definedName>
    <definedName name="UFPrn20061226141236" localSheetId="0">#REF!</definedName>
    <definedName name="UFPrn20061226141236">#REF!</definedName>
    <definedName name="UFPrn20061228140648" localSheetId="0">#REF!</definedName>
    <definedName name="UFPrn20061228140648">#REF!</definedName>
    <definedName name="UFPrn20061229094844" localSheetId="0">#REF!</definedName>
    <definedName name="UFPrn20061229094844">#REF!</definedName>
    <definedName name="UFPrn20061230090145" localSheetId="0">#REF!</definedName>
    <definedName name="UFPrn20061230090145">#REF!</definedName>
    <definedName name="UFPrn20061231083250" localSheetId="0">#REF!</definedName>
    <definedName name="UFPrn20061231083250">#REF!</definedName>
    <definedName name="UFPrn20061231154225" localSheetId="0">#REF!</definedName>
    <definedName name="UFPrn20061231154225">#REF!</definedName>
    <definedName name="UFPrn20061231172352" localSheetId="0">#REF!</definedName>
    <definedName name="UFPrn20061231172352">#REF!</definedName>
    <definedName name="UFPrn20061231173416" localSheetId="0">#REF!</definedName>
    <definedName name="UFPrn20061231173416">#REF!</definedName>
    <definedName name="UFPrn20070104101239" localSheetId="0">#REF!</definedName>
    <definedName name="UFPrn20070104101239">#REF!</definedName>
    <definedName name="UFPrn20070105141443" localSheetId="0">#REF!</definedName>
    <definedName name="UFPrn20070105141443">#REF!</definedName>
    <definedName name="UFPrn20070107101306" localSheetId="0">#REF!</definedName>
    <definedName name="UFPrn20070107101306">#REF!</definedName>
    <definedName name="UFPrn20070108151653" localSheetId="0">#REF!</definedName>
    <definedName name="UFPrn20070108151653">#REF!</definedName>
    <definedName name="UFPrn20070110134611" localSheetId="0">#REF!</definedName>
    <definedName name="UFPrn20070110134611">#REF!</definedName>
    <definedName name="UFPrn20070111092211" localSheetId="0">#REF!</definedName>
    <definedName name="UFPrn20070111092211">#REF!</definedName>
    <definedName name="UFPrn20070112083350" localSheetId="0">#REF!</definedName>
    <definedName name="UFPrn20070112083350">#REF!</definedName>
    <definedName name="UFPrn20070115091101" localSheetId="0">#REF!</definedName>
    <definedName name="UFPrn20070115091101">#REF!</definedName>
    <definedName name="UFPrn20070117083249" localSheetId="0">#REF!</definedName>
    <definedName name="UFPrn20070117083249">#REF!</definedName>
    <definedName name="UFPrn20070118085922" localSheetId="0">#REF!</definedName>
    <definedName name="UFPrn20070118085922">#REF!</definedName>
    <definedName name="UFPrn20070123083919" localSheetId="0">#REF!</definedName>
    <definedName name="UFPrn20070123083919">#REF!</definedName>
    <definedName name="UFPrn20070124101647" localSheetId="0">#REF!</definedName>
    <definedName name="UFPrn20070124101647">#REF!</definedName>
    <definedName name="UFPrn20070125092343" localSheetId="0">#REF!</definedName>
    <definedName name="UFPrn20070125092343">#REF!</definedName>
    <definedName name="UFPrn20070129083507" localSheetId="0">#REF!</definedName>
    <definedName name="UFPrn20070129083507">#REF!</definedName>
    <definedName name="UFPrn20070130082736" localSheetId="0">#REF!</definedName>
    <definedName name="UFPrn20070130082736">#REF!</definedName>
    <definedName name="UFPrn20070130104031" localSheetId="0">#REF!</definedName>
    <definedName name="UFPrn20070130104031">#REF!</definedName>
    <definedName name="UFPrn20070131223802" localSheetId="0">#REF!</definedName>
    <definedName name="UFPrn20070131223802">#REF!</definedName>
    <definedName name="UFPrn20070131224551" localSheetId="0">#REF!</definedName>
    <definedName name="UFPrn20070131224551">#REF!</definedName>
    <definedName name="UFPrn20070201083355" localSheetId="0">#REF!</definedName>
    <definedName name="UFPrn20070201083355">#REF!</definedName>
    <definedName name="UFPrn20070202143242" localSheetId="0">#REF!</definedName>
    <definedName name="UFPrn20070202143242">#REF!</definedName>
    <definedName name="UFPrn20070202151326" localSheetId="0">#REF!</definedName>
    <definedName name="UFPrn20070202151326">#REF!</definedName>
    <definedName name="UFPrn20070202162449" localSheetId="0">#REF!</definedName>
    <definedName name="UFPrn20070202162449">#REF!</definedName>
    <definedName name="UFPrn20070206144406" localSheetId="0">#REF!</definedName>
    <definedName name="UFPrn20070206144406">#REF!</definedName>
    <definedName name="UFPrn20070206151159" localSheetId="0">#REF!</definedName>
    <definedName name="UFPrn20070206151159">#REF!</definedName>
    <definedName name="UFPrn20070206154255" localSheetId="0">#REF!</definedName>
    <definedName name="UFPrn20070206154255">#REF!</definedName>
    <definedName name="UFPrn20070301102136" localSheetId="0">#REF!</definedName>
    <definedName name="UFPrn20070301102136">#REF!</definedName>
    <definedName name="UFPrn20070303114642">[9]UFPrn20070303114642!$A$1:$N$421</definedName>
    <definedName name="UFPrn20070307093559" localSheetId="0">#REF!</definedName>
    <definedName name="UFPrn20070307093559">#REF!</definedName>
    <definedName name="UFPrn20070307141349" localSheetId="0">#REF!</definedName>
    <definedName name="UFPrn20070307141349">#REF!</definedName>
    <definedName name="UFPrn20070330102232" localSheetId="0">#REF!</definedName>
    <definedName name="UFPrn20070330102232">#REF!</definedName>
    <definedName name="UFPrn20070331152202" localSheetId="0">#REF!</definedName>
    <definedName name="UFPrn20070331152202">#REF!</definedName>
    <definedName name="UFPrn20070403155531" localSheetId="0">#REF!</definedName>
    <definedName name="UFPrn20070403155531">#REF!</definedName>
    <definedName name="UFPrn20070405110018" localSheetId="0">#REF!</definedName>
    <definedName name="UFPrn20070405110018">#REF!</definedName>
    <definedName name="UFPrn20070405112254" localSheetId="0">#REF!</definedName>
    <definedName name="UFPrn20070405112254">#REF!</definedName>
    <definedName name="UFPrn20070406094807" localSheetId="0">#REF!</definedName>
    <definedName name="UFPrn20070406094807">#REF!</definedName>
    <definedName name="UFPrn20080708084641" localSheetId="0">#REF!</definedName>
    <definedName name="UFPrn20080708084641">#REF!</definedName>
    <definedName name="UFPrn20080709205010" localSheetId="0">#REF!</definedName>
    <definedName name="UFPrn20080709205010">#REF!</definedName>
    <definedName name="UFPrn20080710181958" localSheetId="0">#REF!</definedName>
    <definedName name="UFPrn20080710181958">#REF!</definedName>
    <definedName name="vf" localSheetId="0">#REF!</definedName>
    <definedName name="vf">#REF!</definedName>
    <definedName name="w" localSheetId="0">#REF!</definedName>
    <definedName name="w">#REF!</definedName>
    <definedName name="Wedge" localSheetId="0">#REF!</definedName>
    <definedName name="Wedge">#REF!</definedName>
    <definedName name="werf" localSheetId="0">#REF!</definedName>
    <definedName name="werf">#REF!</definedName>
    <definedName name="werfwe" localSheetId="0">#REF!</definedName>
    <definedName name="werfwe">#REF!</definedName>
    <definedName name="Work_Program_By_Area_List" localSheetId="7">#REF!</definedName>
    <definedName name="Work_Program_By_Area_List" localSheetId="0">#REF!</definedName>
    <definedName name="Work_Program_By_Area_List" localSheetId="6">#REF!</definedName>
    <definedName name="Work_Program_By_Area_List">#REF!</definedName>
    <definedName name="wqqq" localSheetId="0">#REF!</definedName>
    <definedName name="wqqq">#REF!</definedName>
    <definedName name="ww" localSheetId="0">#REF!</definedName>
    <definedName name="ww">#REF!</definedName>
    <definedName name="wws" localSheetId="0">#REF!</definedName>
    <definedName name="wws">#REF!</definedName>
    <definedName name="www" localSheetId="0">#REF!</definedName>
    <definedName name="www">#REF!</definedName>
    <definedName name="WY">10000</definedName>
    <definedName name="x" localSheetId="0">#REF!</definedName>
    <definedName name="x">#REF!</definedName>
    <definedName name="xt" localSheetId="0">#REF!</definedName>
    <definedName name="xt">#REF!</definedName>
    <definedName name="XW" localSheetId="0">#REF!</definedName>
    <definedName name="XW">#REF!</definedName>
    <definedName name="xw9949xw" localSheetId="0">#REF!</definedName>
    <definedName name="xw9949xw">#REF!</definedName>
    <definedName name="xxs" localSheetId="0">#REF!</definedName>
    <definedName name="xxs">#REF!</definedName>
    <definedName name="xxx" hidden="1">{"Demand",#N/A,TRUE,"MARKETING";"ESTL Sales",#N/A,TRUE,"MARKETING";"Sales Breakout",#N/A,TRUE,"MARKETING";"Pricing One",#N/A,TRUE,"MARKETING";"Pricing Two",#N/A,TRUE,"MARKETING";"Gross Margin",#N/A,TRUE,"MARKETING";"OPEX",#N/A,TRUE,"MARKETING";"EBIT",#N/A,TRUE,"MARKETING";"Depreciation",#N/A,TRUE,"MARKETING";"Working Cap",#N/A,TRUE,"MARKETING";"WC Gross Revenues",#N/A,TRUE,"MARKETING";"WC RTP Revenues",#N/A,TRUE,"MARKETING";"WC Funds",#N/A,TRUE,"MARKETING";"WC VAT Receivable",#N/A,TRUE,"MARKETING";"WC VAT Payable",#N/A,TRUE,"MARKETING"}</definedName>
    <definedName name="y_1">[8]资本支出明细预测表!$B$4</definedName>
    <definedName name="y_2">[8]资本支出明细预测表!$B$5</definedName>
    <definedName name="YE" localSheetId="0">#REF!</definedName>
    <definedName name="YE">#REF!</definedName>
    <definedName name="z" localSheetId="0">#REF!</definedName>
    <definedName name="z">#REF!</definedName>
    <definedName name="zjgch2000.dbf" localSheetId="0">#REF!</definedName>
    <definedName name="zjgch2000.dbf">#REF!</definedName>
    <definedName name="zmz" localSheetId="0">#REF!</definedName>
    <definedName name="zmz">#REF!</definedName>
    <definedName name="zmz101" localSheetId="0">#REF!</definedName>
    <definedName name="zmz101">#REF!</definedName>
    <definedName name="zmz102" localSheetId="0">#REF!</definedName>
    <definedName name="zmz102">#REF!</definedName>
    <definedName name="zmz103" localSheetId="0">#REF!</definedName>
    <definedName name="zmz103">#REF!</definedName>
    <definedName name="zmz104" localSheetId="0">#REF!</definedName>
    <definedName name="zmz104">#REF!</definedName>
    <definedName name="zmz105" localSheetId="0">#REF!</definedName>
    <definedName name="zmz105">#REF!</definedName>
    <definedName name="zmz106" localSheetId="0">#REF!</definedName>
    <definedName name="zmz106">#REF!</definedName>
    <definedName name="zmz511" localSheetId="0">#REF!</definedName>
    <definedName name="zmz511">#REF!</definedName>
    <definedName name="zmz512" localSheetId="0">#REF!</definedName>
    <definedName name="zmz512">#REF!</definedName>
    <definedName name="zmz513" localSheetId="0">#REF!</definedName>
    <definedName name="zmz513">#REF!</definedName>
    <definedName name="zmz521" localSheetId="0">#REF!</definedName>
    <definedName name="zmz521">#REF!</definedName>
    <definedName name="zmz522" localSheetId="0">#REF!</definedName>
    <definedName name="zmz522">#REF!</definedName>
    <definedName name="zmz523" localSheetId="0">#REF!</definedName>
    <definedName name="zmz523">#REF!</definedName>
    <definedName name="zmz53" localSheetId="0">#REF!</definedName>
    <definedName name="zmz53">#REF!</definedName>
    <definedName name="zmz541" localSheetId="0">#REF!</definedName>
    <definedName name="zmz541">#REF!</definedName>
    <definedName name="zmz542" localSheetId="0">#REF!</definedName>
    <definedName name="zmz542">#REF!</definedName>
    <definedName name="zmz55" localSheetId="0">#REF!</definedName>
    <definedName name="zmz55">#REF!</definedName>
    <definedName name="zmz56" localSheetId="0">#REF!</definedName>
    <definedName name="zmz56">#REF!</definedName>
    <definedName name="zmz61" localSheetId="0">#REF!</definedName>
    <definedName name="zmz61">#REF!</definedName>
    <definedName name="zmz62" localSheetId="0">#REF!</definedName>
    <definedName name="zmz62">#REF!</definedName>
    <definedName name="zmz71" localSheetId="0">#REF!</definedName>
    <definedName name="zmz71">#REF!</definedName>
    <definedName name="zmz72" localSheetId="0">#REF!</definedName>
    <definedName name="zmz72">#REF!</definedName>
    <definedName name="zmz81" localSheetId="0">#REF!</definedName>
    <definedName name="zmz81">#REF!</definedName>
    <definedName name="zmz82" localSheetId="0">#REF!</definedName>
    <definedName name="zmz82">#REF!</definedName>
    <definedName name="zmz91" localSheetId="0">#REF!</definedName>
    <definedName name="zmz91">#REF!</definedName>
    <definedName name="zmz910" localSheetId="0">#REF!</definedName>
    <definedName name="zmz910">#REF!</definedName>
    <definedName name="zmz911" localSheetId="0">#REF!</definedName>
    <definedName name="zmz911">#REF!</definedName>
    <definedName name="zmz912" localSheetId="0">#REF!</definedName>
    <definedName name="zmz912">#REF!</definedName>
    <definedName name="zmz913" localSheetId="0">#REF!</definedName>
    <definedName name="zmz913">#REF!</definedName>
    <definedName name="zmz92" localSheetId="0">#REF!</definedName>
    <definedName name="zmz92">#REF!</definedName>
    <definedName name="zmz95" localSheetId="0">#REF!</definedName>
    <definedName name="zmz95">#REF!</definedName>
    <definedName name="zmz97" localSheetId="0">#REF!</definedName>
    <definedName name="zmz97">#REF!</definedName>
    <definedName name="zmz98" localSheetId="0">#REF!</definedName>
    <definedName name="zmz98">#REF!</definedName>
    <definedName name="zsw" localSheetId="0">#REF!</definedName>
    <definedName name="zsw">#REF!</definedName>
    <definedName name="ZY" localSheetId="0">#REF!</definedName>
    <definedName name="ZY">#REF!</definedName>
    <definedName name="zz" localSheetId="0">#REF!</definedName>
    <definedName name="zz">#REF!</definedName>
    <definedName name="zzz" localSheetId="0">#REF!</definedName>
    <definedName name="zzz">#REF!</definedName>
    <definedName name="啊">'[10]#REF'!$C$4</definedName>
    <definedName name="八" localSheetId="0">#REF!</definedName>
    <definedName name="八">#REF!</definedName>
    <definedName name="办公" localSheetId="0">#REF!</definedName>
    <definedName name="办公">#REF!</definedName>
    <definedName name="保管费清单" localSheetId="0">#REF!</definedName>
    <definedName name="保管费清单">#REF!</definedName>
    <definedName name="本年累计资产总额" localSheetId="0">#REF!</definedName>
    <definedName name="本年累计资产总额">#REF!</definedName>
    <definedName name="比赛" localSheetId="0">#REF!</definedName>
    <definedName name="比赛">#REF!</definedName>
    <definedName name="编号" localSheetId="0">#REF!</definedName>
    <definedName name="编号">#REF!</definedName>
    <definedName name="滨湖" localSheetId="0">#REF!</definedName>
    <definedName name="滨湖">#REF!</definedName>
    <definedName name="不动产分类别汇总表3">{"Book1","公路收费权测算表.xls"}</definedName>
    <definedName name="不使用" localSheetId="0">#REF!</definedName>
    <definedName name="不使用">#REF!</definedName>
    <definedName name="财务费用.dbf" localSheetId="0">#REF!</definedName>
    <definedName name="财务费用.dbf">#REF!</definedName>
    <definedName name="财务应收" localSheetId="0">#REF!</definedName>
    <definedName name="财务应收">#REF!</definedName>
    <definedName name="财务帐龄11" localSheetId="0">#REF!</definedName>
    <definedName name="财务帐龄11">#REF!</definedName>
    <definedName name="查询3" localSheetId="0">#REF!</definedName>
    <definedName name="查询3">#REF!</definedName>
    <definedName name="陈勇" localSheetId="0">#REF!</definedName>
    <definedName name="陈勇">#REF!</definedName>
    <definedName name="厨房" localSheetId="0">#REF!</definedName>
    <definedName name="厨房">#REF!</definedName>
    <definedName name="存货" localSheetId="0">#REF!</definedName>
    <definedName name="存货">#REF!</definedName>
    <definedName name="存货档案" localSheetId="0">#REF!</definedName>
    <definedName name="存货档案">#REF!</definedName>
    <definedName name="大" localSheetId="0">#REF!</definedName>
    <definedName name="大">#REF!</definedName>
    <definedName name="大多数">[11]XL4Poppy!$A$15</definedName>
    <definedName name="待处理固定资产净损失明细表" localSheetId="0">#REF!</definedName>
    <definedName name="待处理固定资产净损失明细表">#REF!</definedName>
    <definedName name="待摊费用.dbf" localSheetId="0">#REF!</definedName>
    <definedName name="待摊费用.dbf">#REF!</definedName>
    <definedName name="当前明细帐" localSheetId="0">#REF!</definedName>
    <definedName name="当前明细帐">#REF!</definedName>
    <definedName name="当月数" localSheetId="0">#REF!</definedName>
    <definedName name="当月数">#REF!</definedName>
    <definedName name="当月销售" localSheetId="0">#REF!</definedName>
    <definedName name="当月销售">#REF!</definedName>
    <definedName name="当月应收" localSheetId="0">#REF!</definedName>
    <definedName name="当月应收">#REF!</definedName>
    <definedName name="档案" localSheetId="0">#REF!</definedName>
    <definedName name="档案">#REF!</definedName>
    <definedName name="档案1" localSheetId="0">#REF!</definedName>
    <definedName name="档案1">#REF!</definedName>
    <definedName name="电器" localSheetId="0">#REF!</definedName>
    <definedName name="电器">#REF!</definedName>
    <definedName name="调查表19">{"Book1","公路收费权测算表.xls"}</definedName>
    <definedName name="调整" localSheetId="0">#REF!</definedName>
    <definedName name="调整">#REF!</definedName>
    <definedName name="调整分录汇总表_1997_1999.9.30" localSheetId="0">#REF!</definedName>
    <definedName name="调整分录汇总表_1997_1999.9.30">#REF!</definedName>
    <definedName name="短期" localSheetId="0">#REF!</definedName>
    <definedName name="短期">#REF!</definedName>
    <definedName name="短期借款.dbf" localSheetId="0">#REF!</definedName>
    <definedName name="短期借款.dbf">#REF!</definedName>
    <definedName name="短期投资_债券_明细表" localSheetId="0">#REF!</definedName>
    <definedName name="短期投资_债券_明细表">#REF!</definedName>
    <definedName name="二" localSheetId="0">#REF!</definedName>
    <definedName name="二">#REF!</definedName>
    <definedName name="发出商品明细表" localSheetId="0">#REF!</definedName>
    <definedName name="发出商品明细表">#REF!</definedName>
    <definedName name="发生额及余额表" localSheetId="0">#REF!</definedName>
    <definedName name="发生额及余额表">#REF!</definedName>
    <definedName name="房屋" localSheetId="0">#REF!</definedName>
    <definedName name="房屋">#REF!</definedName>
    <definedName name="房屋重置成本测算表">{"Book1","公路收费权测算表.xls"}</definedName>
    <definedName name="飞过海">[12]XL4Poppy!$C$4</definedName>
    <definedName name="蜚" localSheetId="0">#REF!</definedName>
    <definedName name="蜚">#REF!</definedName>
    <definedName name="福建" localSheetId="0">#REF!</definedName>
    <definedName name="福建">#REF!</definedName>
    <definedName name="负债" localSheetId="0">#REF!</definedName>
    <definedName name="负债">#REF!</definedName>
    <definedName name="负债合计_TOTAL_LIABILITIES" localSheetId="0">#REF!</definedName>
    <definedName name="负债合计_TOTAL_LIABILITIES">#REF!</definedName>
    <definedName name="工" localSheetId="0">#REF!</definedName>
    <definedName name="工">#REF!</definedName>
    <definedName name="工匠" localSheetId="0">#REF!</definedName>
    <definedName name="工匠">#REF!</definedName>
    <definedName name="工区" localSheetId="0">#REF!</definedName>
    <definedName name="工区">#REF!</definedName>
    <definedName name="工作表" localSheetId="0">#REF!</definedName>
    <definedName name="工作表">#REF!</definedName>
    <definedName name="固定资产">[13]XL4Poppy!$A$15</definedName>
    <definedName name="固定资产.dbf" localSheetId="0">#REF!</definedName>
    <definedName name="固定资产.dbf">#REF!</definedName>
    <definedName name="固定资产及累计折旧明细帐" localSheetId="0">#REF!</definedName>
    <definedName name="固定资产及累计折旧明细帐">#REF!</definedName>
    <definedName name="固定资产原值" localSheetId="0">#REF!</definedName>
    <definedName name="固定资产原值">#REF!</definedName>
    <definedName name="固定资产原值合计" localSheetId="0">#REF!</definedName>
    <definedName name="固定资产原值合计">#REF!</definedName>
    <definedName name="固定资产装修" localSheetId="0">#REF!</definedName>
    <definedName name="固定资产装修">#REF!</definedName>
    <definedName name="关" localSheetId="0">#REF!</definedName>
    <definedName name="关">#REF!</definedName>
    <definedName name="管理费用" localSheetId="0">#REF!</definedName>
    <definedName name="管理费用">#REF!</definedName>
    <definedName name="管理费用明细表" localSheetId="0">#REF!</definedName>
    <definedName name="管理费用明细表">#REF!</definedName>
    <definedName name="管理费用预算" localSheetId="0">#REF!</definedName>
    <definedName name="管理费用预算">#REF!</definedName>
    <definedName name="广东" localSheetId="0">#REF!</definedName>
    <definedName name="广东">#REF!</definedName>
    <definedName name="广西" localSheetId="0">#REF!</definedName>
    <definedName name="广西">#REF!</definedName>
    <definedName name="广州" localSheetId="0">#REF!</definedName>
    <definedName name="广州">#REF!</definedName>
    <definedName name="国宇" localSheetId="0">#REF!</definedName>
    <definedName name="国宇">#REF!</definedName>
    <definedName name="禾禾自欺欺人" localSheetId="0">#REF!</definedName>
    <definedName name="禾禾自欺欺人">#REF!</definedName>
    <definedName name="合并价差明细表" localSheetId="0">#REF!</definedName>
    <definedName name="合并价差明细表">#REF!</definedName>
    <definedName name="和" localSheetId="0">#REF!</definedName>
    <definedName name="和">#REF!</definedName>
    <definedName name="核算项目明细账_1133" localSheetId="0">#REF!</definedName>
    <definedName name="核算项目明细账_1133">#REF!</definedName>
    <definedName name="核算项目明细账_122" localSheetId="0">#REF!</definedName>
    <definedName name="核算项目明细账_122">#REF!</definedName>
    <definedName name="核算项目明细账_1603" localSheetId="0">#REF!</definedName>
    <definedName name="核算项目明细账_1603">#REF!</definedName>
    <definedName name="湖北" localSheetId="0">#REF!</definedName>
    <definedName name="湖北">#REF!</definedName>
    <definedName name="湖南" localSheetId="0">#REF!</definedName>
    <definedName name="湖南">#REF!</definedName>
    <definedName name="华东" localSheetId="0">#REF!</definedName>
    <definedName name="华东">#REF!</definedName>
    <definedName name="华光">{"Client Name or Project Name"}</definedName>
    <definedName name="华光一" hidden="1">{"ops1",#N/A,TRUE,"PAMPILLA2";"ops2",#N/A,TRUE,"PAMPILLA2";"ops3",#N/A,TRUE,"PAMPILLA2";"ops4",#N/A,TRUE,"PAMPILLA2";"PL1",#N/A,TRUE,"PAMPILLA2";"PL2",#N/A,TRUE,"PAMPILLA2";"workcap",#N/A,TRUE,"PAMPILLA2";"assump1",#N/A,TRUE,"PAMPILLA2";"assump2",#N/A,TRUE,"PAMPILLA2";"assump3",#N/A,TRUE,"PAMPILLA2";"assump4",#N/A,TRUE,"PAMPILLA2";"assump5",#N/A,TRUE,"PAMPILLA2";"assump6",#N/A,TRUE,"PAMPILLA2";"assump7",#N/A,TRUE,"PAMPILLA2";"assump8",#N/A,TRUE,"PAMPILLA2";"assump9",#N/A,TRUE,"PAMPILLA2";"assump10",#N/A,TRUE,"PAMPILLA2";"assump11",#N/A,TRUE,"PAMPILLA2";"assump12",#N/A,TRUE,"PAMPILLA2";"deprec1",#N/A,TRUE,"PAMPILLA2";"matrix",#N/A,TRUE,"PAMPILLA2";"summary",#N/A,TRUE,"PAMPILLA2"}</definedName>
    <definedName name="回" localSheetId="0">#REF!</definedName>
    <definedName name="回">#REF!</definedName>
    <definedName name="回款" localSheetId="0">#REF!</definedName>
    <definedName name="回款">#REF!</definedName>
    <definedName name="汇率" localSheetId="7">#REF!</definedName>
    <definedName name="汇率" localSheetId="0">#REF!</definedName>
    <definedName name="汇率" localSheetId="6">#REF!</definedName>
    <definedName name="汇率">#REF!</definedName>
    <definedName name="汇总" localSheetId="0">#REF!</definedName>
    <definedName name="汇总">#REF!</definedName>
    <definedName name="会计分录序时簿" localSheetId="0">#REF!</definedName>
    <definedName name="会计分录序时簿">#REF!</definedName>
    <definedName name="计划" localSheetId="0">#REF!</definedName>
    <definedName name="计划">#REF!</definedName>
    <definedName name="家具" localSheetId="0">#REF!</definedName>
    <definedName name="家具">#REF!</definedName>
    <definedName name="江西" localSheetId="0">#REF!</definedName>
    <definedName name="江西">#REF!</definedName>
    <definedName name="交" localSheetId="0">#REF!</definedName>
    <definedName name="交">#REF!</definedName>
    <definedName name="金锘" localSheetId="0">#REF!</definedName>
    <definedName name="金锘">#REF!</definedName>
    <definedName name="进出口" localSheetId="0">#REF!</definedName>
    <definedName name="进出口">#REF!</definedName>
    <definedName name="进出口2" localSheetId="0">#REF!</definedName>
    <definedName name="进出口2">#REF!</definedName>
    <definedName name="进出口前五名" localSheetId="0">#REF!</definedName>
    <definedName name="进出口前五名">#REF!</definedName>
    <definedName name="九州勇" localSheetId="0">#REF!</definedName>
    <definedName name="九州勇">#REF!</definedName>
    <definedName name="开办费明细表" localSheetId="0">#REF!</definedName>
    <definedName name="开办费明细表">#REF!</definedName>
    <definedName name="康志刚" localSheetId="0">#REF!</definedName>
    <definedName name="康志刚">#REF!</definedName>
    <definedName name="客户" localSheetId="0">#REF!</definedName>
    <definedName name="客户">#REF!</definedName>
    <definedName name="客户档案" localSheetId="0">#REF!</definedName>
    <definedName name="客户档案">#REF!</definedName>
    <definedName name="客户名称" localSheetId="0">#REF!</definedName>
    <definedName name="客户名称">#REF!</definedName>
    <definedName name="口喏" localSheetId="0">#REF!</definedName>
    <definedName name="口喏">#REF!</definedName>
    <definedName name="类别" localSheetId="0">#REF!</definedName>
    <definedName name="类别">#REF!</definedName>
    <definedName name="累计" localSheetId="0">#REF!</definedName>
    <definedName name="累计">#REF!</definedName>
    <definedName name="累计发货" localSheetId="0">#REF!</definedName>
    <definedName name="累计发货">#REF!</definedName>
    <definedName name="累计毛利" localSheetId="0">#REF!</definedName>
    <definedName name="累计毛利">#REF!</definedName>
    <definedName name="累计销售" localSheetId="0">#REF!</definedName>
    <definedName name="累计销售">#REF!</definedName>
    <definedName name="累计应收" localSheetId="0">#REF!</definedName>
    <definedName name="累计应收">#REF!</definedName>
    <definedName name="累计折旧" localSheetId="0">#REF!</definedName>
    <definedName name="累计折旧">#REF!</definedName>
    <definedName name="累计折旧合计" localSheetId="0">#REF!</definedName>
    <definedName name="累计折旧合计">#REF!</definedName>
    <definedName name="累计折旧明细表" localSheetId="0">#REF!</definedName>
    <definedName name="累计折旧明细表">#REF!</definedName>
    <definedName name="累计折旧余额表.dbf" localSheetId="0">#REF!</definedName>
    <definedName name="累计折旧余额表.dbf">#REF!</definedName>
    <definedName name="立立立" localSheetId="0">#REF!</definedName>
    <definedName name="立立立">#REF!</definedName>
    <definedName name="立夏" localSheetId="0">#REF!</definedName>
    <definedName name="立夏">#REF!</definedName>
    <definedName name="利润表附表2" localSheetId="0">#REF!</definedName>
    <definedName name="利润表附表2">#REF!</definedName>
    <definedName name="流动负债合计_TOTAL_CURRENT_LIABILITIES" localSheetId="0">#REF!</definedName>
    <definedName name="流动负债合计_TOTAL_CURRENT_LIABILITIES">#REF!</definedName>
    <definedName name="六" localSheetId="0">#REF!</definedName>
    <definedName name="六">#REF!</definedName>
    <definedName name="龙王庄">{"Book1","公路收费权测算表.xls"}</definedName>
    <definedName name="毛利" localSheetId="0">#REF!</definedName>
    <definedName name="毛利">#REF!</definedName>
    <definedName name="孟傻" localSheetId="0">#REF!</definedName>
    <definedName name="孟傻">#REF!</definedName>
    <definedName name="明细分类账" localSheetId="0">#REF!</definedName>
    <definedName name="明细分类账">#REF!</definedName>
    <definedName name="明细账" localSheetId="0">#REF!</definedName>
    <definedName name="明细账">#REF!</definedName>
    <definedName name="木木炭" localSheetId="0">#REF!</definedName>
    <definedName name="木木炭">#REF!</definedName>
    <definedName name="木木械" localSheetId="0">#REF!</definedName>
    <definedName name="木木械">#REF!</definedName>
    <definedName name="目录" localSheetId="0">#REF!</definedName>
    <definedName name="目录">#REF!</definedName>
    <definedName name="年初短期投资" localSheetId="7">#REF!</definedName>
    <definedName name="年初短期投资" localSheetId="0">#REF!</definedName>
    <definedName name="年初短期投资" localSheetId="6">#REF!</definedName>
    <definedName name="年初短期投资">#REF!</definedName>
    <definedName name="年初货币资金" localSheetId="7">#REF!</definedName>
    <definedName name="年初货币资金" localSheetId="0">#REF!</definedName>
    <definedName name="年初货币资金" localSheetId="6">#REF!</definedName>
    <definedName name="年初货币资金">#REF!</definedName>
    <definedName name="年初应收票据" localSheetId="7">#REF!</definedName>
    <definedName name="年初应收票据" localSheetId="0">#REF!</definedName>
    <definedName name="年初应收票据" localSheetId="6">#REF!</definedName>
    <definedName name="年初应收票据">#REF!</definedName>
    <definedName name="盘点" localSheetId="0">#REF!</definedName>
    <definedName name="盘点">#REF!</definedName>
    <definedName name="品名" localSheetId="0">#REF!</definedName>
    <definedName name="品名">#REF!</definedName>
    <definedName name="七" localSheetId="0">#REF!</definedName>
    <definedName name="七">#REF!</definedName>
    <definedName name="其他" localSheetId="0">#REF!</definedName>
    <definedName name="其他">#REF!</definedName>
    <definedName name="其他货币资金明细表" localSheetId="0">#REF!</definedName>
    <definedName name="其他货币资金明细表">#REF!</definedName>
    <definedName name="其他未交款明细表" localSheetId="0">#REF!</definedName>
    <definedName name="其他未交款明细表">#REF!</definedName>
    <definedName name="其他业务收入.dbf" localSheetId="0">#REF!</definedName>
    <definedName name="其他业务收入.dbf">#REF!</definedName>
    <definedName name="其他业务支出.dbf" localSheetId="0">#REF!</definedName>
    <definedName name="其他业务支出.dbf">#REF!</definedName>
    <definedName name="其他应付款明细表" localSheetId="0">#REF!</definedName>
    <definedName name="其他应付款明细表">#REF!</definedName>
    <definedName name="其他应收款明细表" localSheetId="0">#REF!</definedName>
    <definedName name="其他应收款明细表">#REF!</definedName>
    <definedName name="蕲春中药材" localSheetId="0">#REF!</definedName>
    <definedName name="蕲春中药材">#REF!</definedName>
    <definedName name="汽车" localSheetId="0">#REF!</definedName>
    <definedName name="汽车">#REF!</definedName>
    <definedName name="请问请问父亲" localSheetId="0">#REF!</definedName>
    <definedName name="请问请问父亲">#REF!</definedName>
    <definedName name="全球" localSheetId="0">#REF!</definedName>
    <definedName name="全球">#REF!</definedName>
    <definedName name="人" localSheetId="0">#REF!</definedName>
    <definedName name="人">#REF!</definedName>
    <definedName name="人人人" localSheetId="0">#REF!</definedName>
    <definedName name="人人人">#REF!</definedName>
    <definedName name="人人世偌" localSheetId="0">#REF!</definedName>
    <definedName name="人人世偌">#REF!</definedName>
    <definedName name="人事科" localSheetId="0">#REF!</definedName>
    <definedName name="人事科">#REF!</definedName>
    <definedName name="日昌" localSheetId="0">#REF!</definedName>
    <definedName name="日昌">#REF!</definedName>
    <definedName name="日期" localSheetId="0">#REF!</definedName>
    <definedName name="日期">#REF!</definedName>
    <definedName name="三" localSheetId="0">#REF!</definedName>
    <definedName name="三">#REF!</definedName>
    <definedName name="上海中星_集团_公司开发产品明细表" localSheetId="0">#REF!</definedName>
    <definedName name="上海中星_集团_公司开发产品明细表">#REF!</definedName>
    <definedName name="上年同期资产总额" localSheetId="0">#REF!</definedName>
    <definedName name="上年同期资产总额">#REF!</definedName>
    <definedName name="深圳" localSheetId="0">#REF!</definedName>
    <definedName name="深圳">#REF!</definedName>
    <definedName name="神州" localSheetId="0">#REF!</definedName>
    <definedName name="神州">#REF!</definedName>
    <definedName name="生产列1" localSheetId="7">#REF!</definedName>
    <definedName name="生产列1" localSheetId="0">#REF!</definedName>
    <definedName name="生产列1" localSheetId="6">#REF!</definedName>
    <definedName name="生产列1">#REF!</definedName>
    <definedName name="生产列11" localSheetId="7">#REF!</definedName>
    <definedName name="生产列11" localSheetId="0">#REF!</definedName>
    <definedName name="生产列11" localSheetId="6">#REF!</definedName>
    <definedName name="生产列11">#REF!</definedName>
    <definedName name="生产列15" localSheetId="7">#REF!</definedName>
    <definedName name="生产列15" localSheetId="0">#REF!</definedName>
    <definedName name="生产列15" localSheetId="6">#REF!</definedName>
    <definedName name="生产列15">#REF!</definedName>
    <definedName name="生产列16" localSheetId="7">#REF!</definedName>
    <definedName name="生产列16" localSheetId="0">#REF!</definedName>
    <definedName name="生产列16" localSheetId="6">#REF!</definedName>
    <definedName name="生产列16">#REF!</definedName>
    <definedName name="生产列17" localSheetId="7">#REF!</definedName>
    <definedName name="生产列17" localSheetId="0">#REF!</definedName>
    <definedName name="生产列17" localSheetId="6">#REF!</definedName>
    <definedName name="生产列17">#REF!</definedName>
    <definedName name="生产列19" localSheetId="7">#REF!</definedName>
    <definedName name="生产列19" localSheetId="0">#REF!</definedName>
    <definedName name="生产列19" localSheetId="6">#REF!</definedName>
    <definedName name="生产列19">#REF!</definedName>
    <definedName name="生产列2" localSheetId="7">#REF!</definedName>
    <definedName name="生产列2" localSheetId="0">#REF!</definedName>
    <definedName name="生产列2" localSheetId="6">#REF!</definedName>
    <definedName name="生产列2">#REF!</definedName>
    <definedName name="生产列20" localSheetId="7">#REF!</definedName>
    <definedName name="生产列20" localSheetId="0">#REF!</definedName>
    <definedName name="生产列20" localSheetId="6">#REF!</definedName>
    <definedName name="生产列20">#REF!</definedName>
    <definedName name="生产列3" localSheetId="7">#REF!</definedName>
    <definedName name="生产列3" localSheetId="0">#REF!</definedName>
    <definedName name="生产列3" localSheetId="6">#REF!</definedName>
    <definedName name="生产列3">#REF!</definedName>
    <definedName name="生产列4" localSheetId="7">#REF!</definedName>
    <definedName name="生产列4" localSheetId="0">#REF!</definedName>
    <definedName name="生产列4" localSheetId="6">#REF!</definedName>
    <definedName name="生产列4">#REF!</definedName>
    <definedName name="生产列5" localSheetId="0">#REF!</definedName>
    <definedName name="生产列5" localSheetId="6">#REF!</definedName>
    <definedName name="生产列5">#REF!</definedName>
    <definedName name="生产列6" localSheetId="7">#REF!</definedName>
    <definedName name="生产列6" localSheetId="0">#REF!</definedName>
    <definedName name="生产列6" localSheetId="6">#REF!</definedName>
    <definedName name="生产列6">#REF!</definedName>
    <definedName name="生产列7" localSheetId="7">#REF!</definedName>
    <definedName name="生产列7" localSheetId="0">#REF!</definedName>
    <definedName name="生产列7" localSheetId="6">#REF!</definedName>
    <definedName name="生产列7">#REF!</definedName>
    <definedName name="生产列8" localSheetId="7">#REF!</definedName>
    <definedName name="生产列8" localSheetId="0">#REF!</definedName>
    <definedName name="生产列8" localSheetId="6">#REF!</definedName>
    <definedName name="生产列8">#REF!</definedName>
    <definedName name="生产列9" localSheetId="7">#REF!</definedName>
    <definedName name="生产列9" localSheetId="0">#REF!</definedName>
    <definedName name="生产列9" localSheetId="6">#REF!</definedName>
    <definedName name="生产列9">#REF!</definedName>
    <definedName name="生产期" localSheetId="7">#REF!</definedName>
    <definedName name="生产期" localSheetId="0">#REF!</definedName>
    <definedName name="生产期" localSheetId="6">#REF!</definedName>
    <definedName name="生产期">#REF!</definedName>
    <definedName name="生产期1" localSheetId="7">#REF!</definedName>
    <definedName name="生产期1" localSheetId="0">#REF!</definedName>
    <definedName name="生产期1" localSheetId="6">#REF!</definedName>
    <definedName name="生产期1">#REF!</definedName>
    <definedName name="生产期11" localSheetId="7">#REF!</definedName>
    <definedName name="生产期11" localSheetId="0">#REF!</definedName>
    <definedName name="生产期11" localSheetId="6">#REF!</definedName>
    <definedName name="生产期11">#REF!</definedName>
    <definedName name="生产期15" localSheetId="7">#REF!</definedName>
    <definedName name="生产期15" localSheetId="0">#REF!</definedName>
    <definedName name="生产期15" localSheetId="6">#REF!</definedName>
    <definedName name="生产期15">#REF!</definedName>
    <definedName name="生产期16" localSheetId="7">#REF!</definedName>
    <definedName name="生产期16" localSheetId="0">#REF!</definedName>
    <definedName name="生产期16" localSheetId="6">#REF!</definedName>
    <definedName name="生产期16">#REF!</definedName>
    <definedName name="生产期17" localSheetId="7">#REF!</definedName>
    <definedName name="生产期17" localSheetId="0">#REF!</definedName>
    <definedName name="生产期17" localSheetId="6">#REF!</definedName>
    <definedName name="生产期17">#REF!</definedName>
    <definedName name="生产期19" localSheetId="7">#REF!</definedName>
    <definedName name="生产期19" localSheetId="0">#REF!</definedName>
    <definedName name="生产期19" localSheetId="6">#REF!</definedName>
    <definedName name="生产期19">#REF!</definedName>
    <definedName name="生产期2" localSheetId="7">#REF!</definedName>
    <definedName name="生产期2" localSheetId="0">#REF!</definedName>
    <definedName name="生产期2" localSheetId="6">#REF!</definedName>
    <definedName name="生产期2">#REF!</definedName>
    <definedName name="生产期20" localSheetId="7">#REF!</definedName>
    <definedName name="生产期20" localSheetId="0">#REF!</definedName>
    <definedName name="生产期20" localSheetId="6">#REF!</definedName>
    <definedName name="生产期20">#REF!</definedName>
    <definedName name="生产期3" localSheetId="7">#REF!</definedName>
    <definedName name="生产期3" localSheetId="0">#REF!</definedName>
    <definedName name="生产期3" localSheetId="6">#REF!</definedName>
    <definedName name="生产期3">#REF!</definedName>
    <definedName name="生产期4" localSheetId="7">#REF!</definedName>
    <definedName name="生产期4" localSheetId="0">#REF!</definedName>
    <definedName name="生产期4" localSheetId="6">#REF!</definedName>
    <definedName name="生产期4">#REF!</definedName>
    <definedName name="生产期5" localSheetId="0">#REF!</definedName>
    <definedName name="生产期5" localSheetId="6">#REF!</definedName>
    <definedName name="生产期5">#REF!</definedName>
    <definedName name="生产期6" localSheetId="7">#REF!</definedName>
    <definedName name="生产期6" localSheetId="0">#REF!</definedName>
    <definedName name="生产期6" localSheetId="6">#REF!</definedName>
    <definedName name="生产期6">#REF!</definedName>
    <definedName name="生产期7" localSheetId="7">#REF!</definedName>
    <definedName name="生产期7" localSheetId="0">#REF!</definedName>
    <definedName name="生产期7" localSheetId="6">#REF!</definedName>
    <definedName name="生产期7">#REF!</definedName>
    <definedName name="生产期8" localSheetId="7">#REF!</definedName>
    <definedName name="生产期8" localSheetId="0">#REF!</definedName>
    <definedName name="生产期8" localSheetId="6">#REF!</definedName>
    <definedName name="生产期8">#REF!</definedName>
    <definedName name="生产期9" localSheetId="7">#REF!</definedName>
    <definedName name="生产期9" localSheetId="0">#REF!</definedName>
    <definedName name="生产期9" localSheetId="6">#REF!</definedName>
    <definedName name="生产期9">#REF!</definedName>
    <definedName name="收发存汇总表">[14]五金库材料!$A$1:$T$2805</definedName>
    <definedName name="双鹤" localSheetId="0">#REF!</definedName>
    <definedName name="双鹤">#REF!</definedName>
    <definedName name="双鹤产品" localSheetId="0">#REF!</definedName>
    <definedName name="双鹤产品">#REF!</definedName>
    <definedName name="四" localSheetId="0">#REF!</definedName>
    <definedName name="四">#REF!</definedName>
    <definedName name="损益" localSheetId="0">#REF!</definedName>
    <definedName name="损益">#REF!</definedName>
    <definedName name="损益表_" localSheetId="0">#REF!</definedName>
    <definedName name="损益表_">#REF!</definedName>
    <definedName name="损益余额表.dbf" localSheetId="0">#REF!</definedName>
    <definedName name="损益余额表.dbf">#REF!</definedName>
    <definedName name="所有固定资产" localSheetId="0">#REF!</definedName>
    <definedName name="所有固定资产">#REF!</definedName>
    <definedName name="所有者权益合计_TOTAL_EQUITIES" localSheetId="0">#REF!</definedName>
    <definedName name="所有者权益合计_TOTAL_EQUITIES">#REF!</definedName>
    <definedName name="泰丰1厂" localSheetId="0">#REF!</definedName>
    <definedName name="泰丰1厂">#REF!</definedName>
    <definedName name="天下明" localSheetId="0">#REF!</definedName>
    <definedName name="天下明">#REF!</definedName>
    <definedName name="田田田径赛" localSheetId="0">#REF!</definedName>
    <definedName name="田田田径赛">#REF!</definedName>
    <definedName name="土" localSheetId="0">#REF!</definedName>
    <definedName name="土">#REF!</definedName>
    <definedName name="委托贷款.dbf" localSheetId="0">#REF!</definedName>
    <definedName name="委托贷款.dbf">#REF!</definedName>
    <definedName name="未交税金明细表" localSheetId="0">#REF!</definedName>
    <definedName name="未交税金明细表">#REF!</definedName>
    <definedName name="未开票800" localSheetId="0">#REF!</definedName>
    <definedName name="未开票800">#REF!</definedName>
    <definedName name="未完流水帐" localSheetId="0">#REF!</definedName>
    <definedName name="未完流水帐">#REF!</definedName>
    <definedName name="无对应明细表的报表项目" localSheetId="0">#REF!</definedName>
    <definedName name="无对应明细表的报表项目">#REF!</definedName>
    <definedName name="五" localSheetId="0">#REF!</definedName>
    <definedName name="五">#REF!</definedName>
    <definedName name="西北" localSheetId="0">#REF!</definedName>
    <definedName name="西北">#REF!</definedName>
    <definedName name="西染" localSheetId="0">#REF!</definedName>
    <definedName name="西染">#REF!</definedName>
    <definedName name="系统" localSheetId="0">#REF!</definedName>
    <definedName name="系统">#REF!</definedName>
    <definedName name="咸宁宁康" localSheetId="0">#REF!</definedName>
    <definedName name="咸宁宁康">#REF!</definedName>
    <definedName name="现金流量其他" localSheetId="0">#REF!</definedName>
    <definedName name="现金流量其他">#REF!</definedName>
    <definedName name="现金流量其他1" localSheetId="0">#REF!</definedName>
    <definedName name="现金流量其他1">#REF!</definedName>
    <definedName name="现金流预测2">{"Client Name or Project Name"}</definedName>
    <definedName name="现金流预测22" hidden="1">{"Demand",#N/A,TRUE,"MARKETING";"ESTL Sales",#N/A,TRUE,"MARKETING";"Sales Breakout",#N/A,TRUE,"MARKETING";"Pricing One",#N/A,TRUE,"MARKETING";"Pricing Two",#N/A,TRUE,"MARKETING";"Gross Margin",#N/A,TRUE,"MARKETING";"OPEX",#N/A,TRUE,"MARKETING";"EBIT",#N/A,TRUE,"MARKETING";"Depreciation",#N/A,TRUE,"MARKETING";"Working Cap",#N/A,TRUE,"MARKETING";"WC Gross Revenues",#N/A,TRUE,"MARKETING";"WC RTP Revenues",#N/A,TRUE,"MARKETING";"WC Funds",#N/A,TRUE,"MARKETING";"WC VAT Receivable",#N/A,TRUE,"MARKETING";"WC VAT Payable",#N/A,TRUE,"MARKETING"}</definedName>
    <definedName name="项目" localSheetId="0">#REF!</definedName>
    <definedName name="项目">#REF!</definedName>
    <definedName name="销售" localSheetId="0">#REF!</definedName>
    <definedName name="销售">#REF!</definedName>
    <definedName name="销售指标" localSheetId="0">#REF!</definedName>
    <definedName name="销售指标">#REF!</definedName>
    <definedName name="小" localSheetId="0">#REF!</definedName>
    <definedName name="小">#REF!</definedName>
    <definedName name="新龙" localSheetId="0">#REF!</definedName>
    <definedName name="新龙">#REF!</definedName>
    <definedName name="新琪安" localSheetId="0">#REF!</definedName>
    <definedName name="新琪安">#REF!</definedName>
    <definedName name="新特药" localSheetId="0">#REF!</definedName>
    <definedName name="新特药">#REF!</definedName>
    <definedName name="徐雯990720" localSheetId="0">#REF!</definedName>
    <definedName name="徐雯990720">#REF!</definedName>
    <definedName name="序时帐" localSheetId="0">#REF!</definedName>
    <definedName name="序时帐">#REF!</definedName>
    <definedName name="言听计从" localSheetId="0">#REF!</definedName>
    <definedName name="言听计从">#REF!</definedName>
    <definedName name="业务应收" localSheetId="0">#REF!</definedName>
    <definedName name="业务应收">#REF!</definedName>
    <definedName name="一" localSheetId="0">#REF!</definedName>
    <definedName name="一">#REF!</definedName>
    <definedName name="已" localSheetId="0">#REF!</definedName>
    <definedName name="已">#REF!</definedName>
    <definedName name="益世" localSheetId="0">#REF!</definedName>
    <definedName name="益世">#REF!</definedName>
    <definedName name="应付福利费.dbf" localSheetId="0">#REF!</definedName>
    <definedName name="应付福利费.dbf">#REF!</definedName>
    <definedName name="应付工资.dbf" localSheetId="0">#REF!</definedName>
    <definedName name="应付工资.dbf">#REF!</definedName>
    <definedName name="应付票据明细表" localSheetId="0">#REF!</definedName>
    <definedName name="应付票据明细表">#REF!</definedName>
    <definedName name="应会">'[10]#REF'!$C$5</definedName>
    <definedName name="应收余额表" localSheetId="0">#REF!</definedName>
    <definedName name="应收余额表">#REF!</definedName>
    <definedName name="营业费用预算_" localSheetId="0">#REF!</definedName>
    <definedName name="营业费用预算_">#REF!</definedName>
    <definedName name="营业外支出明细表" localSheetId="0">#REF!</definedName>
    <definedName name="营业外支出明细表">#REF!</definedName>
    <definedName name="余额表.dbf" localSheetId="0">#REF!</definedName>
    <definedName name="余额表.dbf">#REF!</definedName>
    <definedName name="预付帐款明细表" localSheetId="0">#REF!</definedName>
    <definedName name="预付帐款明细表">#REF!</definedName>
    <definedName name="预收货款明细表" localSheetId="0">#REF!</definedName>
    <definedName name="预收货款明细表">#REF!</definedName>
    <definedName name="预算资产总额" localSheetId="0">#REF!</definedName>
    <definedName name="预算资产总额">#REF!</definedName>
    <definedName name="预提费用明细表" localSheetId="0">#REF!</definedName>
    <definedName name="预提费用明细表">#REF!</definedName>
    <definedName name="月" localSheetId="0">#REF!</definedName>
    <definedName name="月">#REF!</definedName>
    <definedName name="月腻" localSheetId="0">#REF!</definedName>
    <definedName name="月腻">#REF!</definedName>
    <definedName name="月月月刊" localSheetId="0">#REF!</definedName>
    <definedName name="月月月刊">#REF!</definedName>
    <definedName name="在" localSheetId="0">#REF!</definedName>
    <definedName name="在">#REF!</definedName>
    <definedName name="在建工程.dbf" localSheetId="0">#REF!</definedName>
    <definedName name="在建工程.dbf">#REF!</definedName>
    <definedName name="长期负债合计_TOTAL_LONG_TERM_LIABILITIES" localSheetId="0">#REF!</definedName>
    <definedName name="长期负债合计_TOTAL_LONG_TERM_LIABILITIES">#REF!</definedName>
    <definedName name="正源" localSheetId="0">#REF!</definedName>
    <definedName name="正源">#REF!</definedName>
    <definedName name="直接" localSheetId="0">#REF!</definedName>
    <definedName name="直接">#REF!</definedName>
    <definedName name="指标" localSheetId="0">#REF!</definedName>
    <definedName name="指标">#REF!</definedName>
    <definedName name="制造费用11" localSheetId="0">#REF!</definedName>
    <definedName name="制造费用11">#REF!</definedName>
    <definedName name="主营成本我方数据">{"Client Name or Project Name"}</definedName>
    <definedName name="主营业务收入与成本明细表" localSheetId="0">#REF!</definedName>
    <definedName name="主营业务收入与成本明细表">#REF!</definedName>
    <definedName name="资产" localSheetId="0">#REF!</definedName>
    <definedName name="资产">#REF!</definedName>
    <definedName name="资产负债表" localSheetId="0">#REF!</definedName>
    <definedName name="资产负债表">#REF!</definedName>
    <definedName name="子孙" localSheetId="0">#REF!</definedName>
    <definedName name="子孙">#REF!</definedName>
    <definedName name="总表" localSheetId="0">#REF!</definedName>
    <definedName name="总表">#REF!</definedName>
    <definedName name="전" localSheetId="7">#REF!</definedName>
    <definedName name="전" localSheetId="0">#REF!</definedName>
    <definedName name="전" localSheetId="6">#REF!</definedName>
    <definedName name="전">#REF!</definedName>
    <definedName name="주택사업본부" localSheetId="7">#REF!</definedName>
    <definedName name="주택사업본부" localSheetId="0">#REF!</definedName>
    <definedName name="주택사업본부" localSheetId="6">#REF!</definedName>
    <definedName name="주택사업본부">#REF!</definedName>
    <definedName name="철구사업본부" localSheetId="7">#REF!</definedName>
    <definedName name="철구사업본부" localSheetId="0">#REF!</definedName>
    <definedName name="철구사업본부" localSheetId="6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12" l="1"/>
  <c r="U31" i="12" s="1"/>
  <c r="V31" i="12" s="1"/>
  <c r="W31" i="12" s="1"/>
  <c r="X31" i="12" s="1"/>
  <c r="C28" i="12"/>
  <c r="Z22" i="12"/>
  <c r="Y22" i="12"/>
  <c r="X22" i="12"/>
  <c r="W22" i="12"/>
  <c r="V22" i="12"/>
  <c r="U22" i="12"/>
  <c r="T22" i="12"/>
  <c r="Y18" i="12"/>
  <c r="X18" i="12"/>
  <c r="W18" i="12"/>
  <c r="V18" i="12"/>
  <c r="U18" i="12"/>
  <c r="T18" i="12"/>
  <c r="D7" i="12"/>
  <c r="D8" i="12" s="1"/>
  <c r="D11" i="12" s="1"/>
  <c r="F11" i="12" s="1"/>
  <c r="G11" i="12" s="1"/>
  <c r="J52" i="16"/>
  <c r="N52" i="16" s="1"/>
  <c r="I52" i="16"/>
  <c r="M52" i="16" s="1"/>
  <c r="H52" i="16"/>
  <c r="L52" i="16" s="1"/>
  <c r="N51" i="16"/>
  <c r="M51" i="16"/>
  <c r="L51" i="16"/>
  <c r="N50" i="16"/>
  <c r="M50" i="16"/>
  <c r="L50" i="16"/>
  <c r="N49" i="16"/>
  <c r="M49" i="16"/>
  <c r="L49" i="16"/>
  <c r="N48" i="16"/>
  <c r="M48" i="16"/>
  <c r="L48" i="16"/>
  <c r="N47" i="16"/>
  <c r="M47" i="16"/>
  <c r="L47" i="16"/>
  <c r="N46" i="16"/>
  <c r="M46" i="16"/>
  <c r="L46" i="16"/>
  <c r="N45" i="16"/>
  <c r="M45" i="16"/>
  <c r="L45" i="16"/>
  <c r="N44" i="16"/>
  <c r="M44" i="16"/>
  <c r="L44" i="16"/>
  <c r="N43" i="16"/>
  <c r="M43" i="16"/>
  <c r="L43" i="16"/>
  <c r="N42" i="16"/>
  <c r="M42" i="16"/>
  <c r="L42" i="16"/>
  <c r="N41" i="16"/>
  <c r="M41" i="16"/>
  <c r="L41" i="16"/>
  <c r="J33" i="16"/>
  <c r="N33" i="16" s="1"/>
  <c r="I33" i="16"/>
  <c r="M33" i="16" s="1"/>
  <c r="H33" i="16"/>
  <c r="L33" i="16" s="1"/>
  <c r="N32" i="16"/>
  <c r="M32" i="16"/>
  <c r="L32" i="16"/>
  <c r="N31" i="16"/>
  <c r="M31" i="16"/>
  <c r="L31" i="16"/>
  <c r="N30" i="16"/>
  <c r="M30" i="16"/>
  <c r="L30" i="16"/>
  <c r="N29" i="16"/>
  <c r="M29" i="16"/>
  <c r="L29" i="16"/>
  <c r="N28" i="16"/>
  <c r="M28" i="16"/>
  <c r="L28" i="16"/>
  <c r="N27" i="16"/>
  <c r="M27" i="16"/>
  <c r="L27" i="16"/>
  <c r="N26" i="16"/>
  <c r="M26" i="16"/>
  <c r="L26" i="16"/>
  <c r="N25" i="16"/>
  <c r="M25" i="16"/>
  <c r="L25" i="16"/>
  <c r="N24" i="16"/>
  <c r="M24" i="16"/>
  <c r="L24" i="16"/>
  <c r="N23" i="16"/>
  <c r="M23" i="16"/>
  <c r="L23" i="16"/>
  <c r="N22" i="16"/>
  <c r="M22" i="16"/>
  <c r="L22" i="16"/>
  <c r="J15" i="16"/>
  <c r="N15" i="16" s="1"/>
  <c r="I15" i="16"/>
  <c r="M15" i="16" s="1"/>
  <c r="H15" i="16"/>
  <c r="L15" i="16" s="1"/>
  <c r="N14" i="16"/>
  <c r="M14" i="16"/>
  <c r="L14" i="16"/>
  <c r="N13" i="16"/>
  <c r="M13" i="16"/>
  <c r="L13" i="16"/>
  <c r="N12" i="16"/>
  <c r="M12" i="16"/>
  <c r="L12" i="16"/>
  <c r="N11" i="16"/>
  <c r="M11" i="16"/>
  <c r="L11" i="16"/>
  <c r="N10" i="16"/>
  <c r="M10" i="16"/>
  <c r="L10" i="16"/>
  <c r="N9" i="16"/>
  <c r="M9" i="16"/>
  <c r="L9" i="16"/>
  <c r="N8" i="16"/>
  <c r="M8" i="16"/>
  <c r="L8" i="16"/>
  <c r="N7" i="16"/>
  <c r="M7" i="16"/>
  <c r="L7" i="16"/>
  <c r="N6" i="16"/>
  <c r="M6" i="16"/>
  <c r="L6" i="16"/>
  <c r="N5" i="16"/>
  <c r="M5" i="16"/>
  <c r="L5" i="16"/>
  <c r="N4" i="16"/>
  <c r="M4" i="16"/>
  <c r="O5" i="16" s="1"/>
  <c r="L4" i="16"/>
  <c r="M34" i="16" l="1"/>
  <c r="Q34" i="16" s="1"/>
  <c r="P15" i="16"/>
  <c r="L34" i="16"/>
  <c r="P34" i="16" s="1"/>
  <c r="N34" i="16"/>
  <c r="R34" i="16" s="1"/>
  <c r="N16" i="16"/>
  <c r="Q16" i="16" s="1"/>
  <c r="M16" i="16"/>
  <c r="P16" i="16" s="1"/>
  <c r="L16" i="16"/>
  <c r="L17" i="16"/>
  <c r="O16" i="16"/>
  <c r="O15" i="16"/>
  <c r="Q15" i="16"/>
  <c r="D22" i="12"/>
  <c r="F22" i="12" s="1"/>
  <c r="G22" i="12" s="1"/>
  <c r="D21" i="12"/>
  <c r="F21" i="12" s="1"/>
  <c r="G21" i="12" s="1"/>
  <c r="D15" i="12"/>
  <c r="F15" i="12" s="1"/>
  <c r="F14" i="12" s="1"/>
  <c r="F13" i="12" s="1"/>
  <c r="F12" i="12" s="1"/>
  <c r="G12" i="12" s="1"/>
  <c r="D10" i="12"/>
  <c r="F10" i="12" s="1"/>
  <c r="G10" i="12" s="1"/>
  <c r="G37" i="12" s="1"/>
  <c r="L53" i="16"/>
  <c r="M53" i="16"/>
  <c r="Q53" i="16" s="1"/>
  <c r="N53" i="16"/>
  <c r="R53" i="16" s="1"/>
  <c r="L35" i="16" l="1"/>
  <c r="D26" i="12"/>
  <c r="L54" i="16"/>
  <c r="P53" i="16"/>
  <c r="F26" i="12" l="1"/>
  <c r="F25" i="12" s="1"/>
  <c r="F24" i="12" s="1"/>
  <c r="F23" i="12" s="1"/>
  <c r="G23" i="12" s="1"/>
  <c r="D32" i="12" l="1"/>
  <c r="F32" i="12" l="1"/>
  <c r="G32" i="12" s="1"/>
  <c r="D34" i="12" l="1"/>
  <c r="F34" i="12" s="1"/>
  <c r="F33" i="12" s="1"/>
  <c r="G3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hfl</author>
  </authors>
  <commentList>
    <comment ref="J6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hfl:</t>
        </r>
        <r>
          <rPr>
            <sz val="9"/>
            <rFont val="宋体"/>
            <family val="3"/>
            <charset val="134"/>
          </rPr>
          <t xml:space="preserve">
建议将材质重量列添加在评估价值列前。
</t>
        </r>
      </text>
    </comment>
    <comment ref="W6" authorId="0" shapeId="0" xr:uid="{00000000-0006-0000-0200-000002000000}">
      <text>
        <r>
          <rPr>
            <b/>
            <sz val="9"/>
            <rFont val="宋体"/>
            <family val="3"/>
            <charset val="134"/>
          </rPr>
          <t>hfl:</t>
        </r>
        <r>
          <rPr>
            <sz val="9"/>
            <rFont val="宋体"/>
            <family val="3"/>
            <charset val="134"/>
          </rPr>
          <t xml:space="preserve">
建议将材质重量列添加在评估价值列前。
</t>
        </r>
      </text>
    </comment>
    <comment ref="AE7" authorId="0" shapeId="0" xr:uid="{00000000-0006-0000-0200-000003000000}">
      <text>
        <r>
          <rPr>
            <b/>
            <sz val="9"/>
            <rFont val="宋体"/>
            <family val="3"/>
            <charset val="134"/>
          </rPr>
          <t>hfl: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J9" authorId="0" shapeId="0" xr:uid="{00000000-0006-0000-0300-000001000000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辆</t>
        </r>
      </text>
    </comment>
    <comment ref="J14" authorId="0" shapeId="0" xr:uid="{00000000-0006-0000-0300-000002000000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辆</t>
        </r>
      </text>
    </comment>
  </commentList>
</comments>
</file>

<file path=xl/sharedStrings.xml><?xml version="1.0" encoding="utf-8"?>
<sst xmlns="http://schemas.openxmlformats.org/spreadsheetml/2006/main" count="5178" uniqueCount="1275">
  <si>
    <t>资产评估结果汇总表</t>
  </si>
  <si>
    <t>表1</t>
  </si>
  <si>
    <t>金额单位：人民币万元</t>
  </si>
  <si>
    <t>项      目</t>
  </si>
  <si>
    <t>账面价值</t>
  </si>
  <si>
    <t>评估价值</t>
  </si>
  <si>
    <t>增减值</t>
  </si>
  <si>
    <t>增值率％</t>
  </si>
  <si>
    <t>A</t>
  </si>
  <si>
    <t>B</t>
  </si>
  <si>
    <t>C=B-A</t>
  </si>
  <si>
    <t>D=C/A×100</t>
  </si>
  <si>
    <t>流动资产</t>
  </si>
  <si>
    <t>非流动资产</t>
  </si>
  <si>
    <t>其中：可供出售金融资产</t>
  </si>
  <si>
    <t xml:space="preserve">      持有至到期投资</t>
  </si>
  <si>
    <t xml:space="preserve">      长期应收款</t>
  </si>
  <si>
    <t xml:space="preserve">      长期股权投资</t>
  </si>
  <si>
    <t xml:space="preserve">      投资性房地产</t>
  </si>
  <si>
    <t>其中固定资产</t>
  </si>
  <si>
    <t xml:space="preserve">      在建工程</t>
  </si>
  <si>
    <t xml:space="preserve">      工程物资</t>
  </si>
  <si>
    <t xml:space="preserve">      固定资产清理</t>
  </si>
  <si>
    <t xml:space="preserve">      生产性生物资产</t>
  </si>
  <si>
    <t xml:space="preserve">      油气资产</t>
  </si>
  <si>
    <t xml:space="preserve">      无形资产</t>
  </si>
  <si>
    <t xml:space="preserve">      开发支出</t>
  </si>
  <si>
    <t xml:space="preserve">      商誉</t>
  </si>
  <si>
    <t xml:space="preserve">      长期待摊费用</t>
  </si>
  <si>
    <t xml:space="preserve">      递延所得税资产</t>
  </si>
  <si>
    <t xml:space="preserve">      其他非流动资产</t>
  </si>
  <si>
    <t>资产总计</t>
  </si>
  <si>
    <t>流动负债</t>
  </si>
  <si>
    <t>非流动负债</t>
  </si>
  <si>
    <t>负债总计</t>
  </si>
  <si>
    <t>净  资  产</t>
  </si>
  <si>
    <t>评估机构：北京中天华资产评估有限责任公司</t>
  </si>
  <si>
    <t>固定资产评估汇总表</t>
  </si>
  <si>
    <t>评估基准日：2021年10月30日</t>
  </si>
  <si>
    <t>表4-6</t>
  </si>
  <si>
    <t>产权持有单位：贵州开磷有限责任公司</t>
  </si>
  <si>
    <t>编号</t>
  </si>
  <si>
    <t>科目名称</t>
  </si>
  <si>
    <t>增值率%</t>
  </si>
  <si>
    <t>原值</t>
  </si>
  <si>
    <t>净值</t>
  </si>
  <si>
    <t>房屋建筑物类合计</t>
  </si>
  <si>
    <t>4-6-1</t>
  </si>
  <si>
    <t>固定资产-房屋建筑物</t>
  </si>
  <si>
    <t>4-6-2</t>
  </si>
  <si>
    <t>固定资产-构筑物及其他辅助设施</t>
  </si>
  <si>
    <t>4-6-3</t>
  </si>
  <si>
    <t>固定资产-管道及沟槽</t>
  </si>
  <si>
    <t/>
  </si>
  <si>
    <t>设备类合计</t>
  </si>
  <si>
    <t>4-6-4</t>
  </si>
  <si>
    <t>固定资产-机器设备</t>
  </si>
  <si>
    <t>4-6-5</t>
  </si>
  <si>
    <t>固定资产-车辆</t>
  </si>
  <si>
    <t>4-6-6</t>
  </si>
  <si>
    <t>固定资产-电子设备</t>
  </si>
  <si>
    <t>4-6-7</t>
  </si>
  <si>
    <t>固定资产—土地</t>
  </si>
  <si>
    <t>固定资产合计</t>
  </si>
  <si>
    <t>减：固定资产减值准备</t>
  </si>
  <si>
    <t>产权持有单位填表人：骆丽</t>
  </si>
  <si>
    <t>评估人员：雍国锋、钟豪</t>
  </si>
  <si>
    <t>填表日期：2021年12月8日</t>
  </si>
  <si>
    <t>固定资产—机器设备评估明细表</t>
  </si>
  <si>
    <t>表4-6-4</t>
  </si>
  <si>
    <t>序号</t>
  </si>
  <si>
    <t>设备编号</t>
  </si>
  <si>
    <t>设备名称</t>
  </si>
  <si>
    <t>规格型号</t>
  </si>
  <si>
    <t>计量单位</t>
  </si>
  <si>
    <t>数量</t>
  </si>
  <si>
    <t>存放地点</t>
  </si>
  <si>
    <t>购置日期</t>
  </si>
  <si>
    <t>启用日期</t>
  </si>
  <si>
    <t>材质重量（吨）</t>
  </si>
  <si>
    <t>折旧期限
（年）</t>
  </si>
  <si>
    <t>备注</t>
  </si>
  <si>
    <t>废钢</t>
  </si>
  <si>
    <t>废铜</t>
  </si>
  <si>
    <t>废铝</t>
  </si>
  <si>
    <t>废铁</t>
  </si>
  <si>
    <t>成新率%</t>
  </si>
  <si>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日废铁价格</t>
    </r>
  </si>
  <si>
    <t>http://www.zgfp.com/price/View/14/5633691.htm</t>
  </si>
  <si>
    <t>0105.000009</t>
  </si>
  <si>
    <r>
      <rPr>
        <sz val="10"/>
        <color theme="1"/>
        <rFont val="宋体"/>
        <family val="3"/>
        <charset val="134"/>
      </rPr>
      <t>1009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宋体"/>
        <family val="3"/>
        <charset val="134"/>
      </rPr>
      <t>1005</t>
    </r>
    <r>
      <rPr>
        <sz val="10"/>
        <color theme="1"/>
        <rFont val="宋体"/>
        <family val="3"/>
        <charset val="134"/>
      </rPr>
      <t>胶带输送机</t>
    </r>
  </si>
  <si>
    <t>1000*6</t>
  </si>
  <si>
    <t>米</t>
  </si>
  <si>
    <t>矿浆厂</t>
  </si>
  <si>
    <t>报废设备</t>
  </si>
  <si>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日废铜价格</t>
    </r>
  </si>
  <si>
    <t>http://www.zgfp.com/price/View/61/5633689.htm</t>
  </si>
  <si>
    <t>0105.000010</t>
  </si>
  <si>
    <r>
      <rPr>
        <sz val="10"/>
        <color theme="1"/>
        <rFont val="宋体"/>
        <family val="3"/>
        <charset val="134"/>
      </rPr>
      <t>1012</t>
    </r>
    <r>
      <rPr>
        <sz val="10"/>
        <color theme="1"/>
        <rFont val="宋体"/>
        <family val="3"/>
        <charset val="134"/>
      </rPr>
      <t>胶带输送机</t>
    </r>
  </si>
  <si>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日废铝价格</t>
    </r>
  </si>
  <si>
    <t>http://www.zgfp.com/price/View/40/5633692.htm</t>
  </si>
  <si>
    <t>0105.000011</t>
  </si>
  <si>
    <t>全站仪</t>
  </si>
  <si>
    <t>TS02POWER</t>
  </si>
  <si>
    <t>台</t>
  </si>
  <si>
    <t>开磷有限</t>
  </si>
  <si>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日废钢价格</t>
    </r>
  </si>
  <si>
    <t>http://www.zgfp.com/price/View/12/5633690.htm</t>
  </si>
  <si>
    <t>0105.000012</t>
  </si>
  <si>
    <r>
      <rPr>
        <sz val="10"/>
        <color theme="1"/>
        <rFont val="宋体"/>
        <family val="3"/>
        <charset val="134"/>
      </rPr>
      <t>GPS</t>
    </r>
    <r>
      <rPr>
        <sz val="10"/>
        <color theme="1"/>
        <rFont val="宋体"/>
        <family val="3"/>
        <charset val="134"/>
      </rPr>
      <t>手持机</t>
    </r>
  </si>
  <si>
    <t>S750</t>
  </si>
  <si>
    <t>0105.000020</t>
  </si>
  <si>
    <t>金属探测器</t>
  </si>
  <si>
    <t>JYG-B-1000A</t>
  </si>
  <si>
    <t>套</t>
  </si>
  <si>
    <t>马路坪矿</t>
  </si>
  <si>
    <t>回收价值</t>
  </si>
  <si>
    <t>0105.000021</t>
  </si>
  <si>
    <t>JT-1000N</t>
  </si>
  <si>
    <t>运输部</t>
  </si>
  <si>
    <t>锈铝</t>
  </si>
  <si>
    <t>0105.000022</t>
  </si>
  <si>
    <t>储气罐</t>
  </si>
  <si>
    <t>C-1/0.8</t>
  </si>
  <si>
    <t>0105.000027</t>
  </si>
  <si>
    <t>最低</t>
  </si>
  <si>
    <t>0105.000031</t>
  </si>
  <si>
    <t>井下通讯设施</t>
  </si>
  <si>
    <t>NYT</t>
  </si>
  <si>
    <t>运输部二中队</t>
  </si>
  <si>
    <t>最高</t>
  </si>
  <si>
    <t>0105.000099</t>
  </si>
  <si>
    <t>超声波测厚仪</t>
  </si>
  <si>
    <t>TT110</t>
  </si>
  <si>
    <t>平均</t>
  </si>
  <si>
    <t>0105.000101</t>
  </si>
  <si>
    <t>全悬浮式计量称</t>
  </si>
  <si>
    <t>SS-LXC-11-300×1250</t>
  </si>
  <si>
    <t>马路坪充填站</t>
  </si>
  <si>
    <t>0105.000288</t>
  </si>
  <si>
    <t>风速仪</t>
  </si>
  <si>
    <t>14000NK59.9</t>
  </si>
  <si>
    <t>青菜冲矿技术室</t>
  </si>
  <si>
    <t>0201.000001</t>
  </si>
  <si>
    <t>测速仪</t>
  </si>
  <si>
    <t>BYWF-20001</t>
  </si>
  <si>
    <t>0201.000002</t>
  </si>
  <si>
    <t>红外线测距仪热敏仪</t>
  </si>
  <si>
    <t>HITIP0400</t>
  </si>
  <si>
    <t>0201.000003</t>
  </si>
  <si>
    <t>电子汽车衡</t>
  </si>
  <si>
    <r>
      <rPr>
        <sz val="10"/>
        <color theme="1"/>
        <rFont val="宋体"/>
        <family val="3"/>
        <charset val="134"/>
      </rPr>
      <t>SCS/2CS</t>
    </r>
    <r>
      <rPr>
        <sz val="10"/>
        <color theme="1"/>
        <rFont val="宋体"/>
        <family val="3"/>
        <charset val="134"/>
      </rPr>
      <t>－</t>
    </r>
    <r>
      <rPr>
        <sz val="10"/>
        <color theme="1"/>
        <rFont val="宋体"/>
        <family val="3"/>
        <charset val="134"/>
      </rPr>
      <t>6006</t>
    </r>
    <r>
      <rPr>
        <sz val="10"/>
        <color theme="1"/>
        <rFont val="宋体"/>
        <family val="3"/>
        <charset val="134"/>
      </rPr>
      <t>－</t>
    </r>
    <r>
      <rPr>
        <sz val="10"/>
        <color theme="1"/>
        <rFont val="宋体"/>
        <family val="3"/>
        <charset val="134"/>
      </rPr>
      <t>40</t>
    </r>
  </si>
  <si>
    <t>0201.000005</t>
  </si>
  <si>
    <t>一破操作员站</t>
  </si>
  <si>
    <t>755(19"LVD)</t>
  </si>
  <si>
    <t>0201.000006</t>
  </si>
  <si>
    <t>二破操作员站</t>
  </si>
  <si>
    <t>0201.000007</t>
  </si>
  <si>
    <t>新罐操作员站</t>
  </si>
  <si>
    <t>0201.000008</t>
  </si>
  <si>
    <t>工程师站</t>
  </si>
  <si>
    <t>非标</t>
  </si>
  <si>
    <t>0201.000009</t>
  </si>
  <si>
    <t>编程器</t>
  </si>
  <si>
    <t>THINKPAD  X61</t>
  </si>
  <si>
    <t>0201.000010</t>
  </si>
  <si>
    <r>
      <rPr>
        <sz val="10"/>
        <color theme="1"/>
        <rFont val="宋体"/>
        <family val="3"/>
        <charset val="134"/>
      </rPr>
      <t>矿浆厂</t>
    </r>
    <r>
      <rPr>
        <sz val="10"/>
        <color theme="1"/>
        <rFont val="宋体"/>
        <family val="3"/>
        <charset val="134"/>
      </rPr>
      <t>-</t>
    </r>
    <r>
      <rPr>
        <sz val="10"/>
        <color theme="1"/>
        <rFont val="宋体"/>
        <family val="3"/>
        <charset val="134"/>
      </rPr>
      <t>控制线路</t>
    </r>
  </si>
  <si>
    <t>KVV</t>
  </si>
  <si>
    <t>0201.000011</t>
  </si>
  <si>
    <t>移动式空气压缩机</t>
  </si>
  <si>
    <t>VY-12/7-D</t>
  </si>
  <si>
    <t>0201.000012</t>
  </si>
  <si>
    <r>
      <rPr>
        <sz val="10"/>
        <color theme="1"/>
        <rFont val="宋体"/>
        <family val="3"/>
        <charset val="134"/>
      </rPr>
      <t>TCR702</t>
    </r>
    <r>
      <rPr>
        <sz val="10"/>
        <color theme="1"/>
        <rFont val="宋体"/>
        <family val="3"/>
        <charset val="134"/>
      </rPr>
      <t>（瑞士徕卡）</t>
    </r>
  </si>
  <si>
    <t>0201.000013</t>
  </si>
  <si>
    <t>单级离心水泵</t>
  </si>
  <si>
    <t>IS50-32-250A</t>
  </si>
  <si>
    <t>0201.000014</t>
  </si>
  <si>
    <t>0201.000016</t>
  </si>
  <si>
    <t>多级离心水泵</t>
  </si>
  <si>
    <t>D12-12*5</t>
  </si>
  <si>
    <t>0201.000017</t>
  </si>
  <si>
    <t>0201.000018</t>
  </si>
  <si>
    <t>0201.000019</t>
  </si>
  <si>
    <t>对旋式通风机</t>
  </si>
  <si>
    <t>FBD№5.0/5.5*2</t>
  </si>
  <si>
    <t>0201.000020</t>
  </si>
  <si>
    <t>0201.000021</t>
  </si>
  <si>
    <t>0201.000022</t>
  </si>
  <si>
    <t>0201.000023</t>
  </si>
  <si>
    <t>喷浆机</t>
  </si>
  <si>
    <t>ZHP-2</t>
  </si>
  <si>
    <t>0201.000025</t>
  </si>
  <si>
    <t>0201.000026</t>
  </si>
  <si>
    <t>0201.000027</t>
  </si>
  <si>
    <t>0201.000028</t>
  </si>
  <si>
    <t>0201.000029</t>
  </si>
  <si>
    <t>螺杆空气压缩机</t>
  </si>
  <si>
    <t>L110/7.5A</t>
  </si>
  <si>
    <t>0201.000030</t>
  </si>
  <si>
    <t>电子皮带秤</t>
  </si>
  <si>
    <t>SS-DPC1000</t>
  </si>
  <si>
    <t>用沙坝矿</t>
  </si>
  <si>
    <t>0201.000075</t>
  </si>
  <si>
    <t>税控燃油加油机</t>
  </si>
  <si>
    <t>CS30J1110G</t>
  </si>
  <si>
    <t>0201.000076</t>
  </si>
  <si>
    <t>0202.000001</t>
  </si>
  <si>
    <t>皮带秤</t>
  </si>
  <si>
    <t>ICS-17B</t>
  </si>
  <si>
    <t>马路坪矿砖厂</t>
  </si>
  <si>
    <t>0202.000002</t>
  </si>
  <si>
    <t>0202.000003</t>
  </si>
  <si>
    <t>0202.000004</t>
  </si>
  <si>
    <t>手持式激光测距仪</t>
  </si>
  <si>
    <t>PD42</t>
  </si>
  <si>
    <t>0202.000005</t>
  </si>
  <si>
    <t>0202.000006</t>
  </si>
  <si>
    <t>通讯管理机</t>
  </si>
  <si>
    <t>CDD-TXA</t>
  </si>
  <si>
    <t>0202.000007</t>
  </si>
  <si>
    <t>0202.000008</t>
  </si>
  <si>
    <t>手持式风速仪</t>
  </si>
  <si>
    <t>KestrdL-4000</t>
  </si>
  <si>
    <t>党群工作部</t>
  </si>
  <si>
    <t>0202.000010</t>
  </si>
  <si>
    <t>0202.000011</t>
  </si>
  <si>
    <t>0202.000012</t>
  </si>
  <si>
    <t>数字微风速仪</t>
  </si>
  <si>
    <t>BYWF-2001</t>
  </si>
  <si>
    <t>纪委办</t>
  </si>
  <si>
    <t>0202.000013</t>
  </si>
  <si>
    <t>0202.000014</t>
  </si>
  <si>
    <t>0202.000021</t>
  </si>
  <si>
    <t>装备能源部</t>
  </si>
  <si>
    <t>0202.000022</t>
  </si>
  <si>
    <t>0202.000028</t>
  </si>
  <si>
    <t>0202.000029</t>
  </si>
  <si>
    <t>0202.000030</t>
  </si>
  <si>
    <t>0202.000083</t>
  </si>
  <si>
    <t>螺旋计量称</t>
  </si>
  <si>
    <t>SS-DPC-11-650</t>
  </si>
  <si>
    <t>用沙坝矿充填站</t>
  </si>
  <si>
    <t>0202.000084</t>
  </si>
  <si>
    <t>0202.000085</t>
  </si>
  <si>
    <t>动态称量轨道衡</t>
  </si>
  <si>
    <t>GCU-10</t>
  </si>
  <si>
    <t>0202.000086</t>
  </si>
  <si>
    <t>0202.000087</t>
  </si>
  <si>
    <t>光纤收发器</t>
  </si>
  <si>
    <t>0202.000088</t>
  </si>
  <si>
    <t>0202.000089</t>
  </si>
  <si>
    <t>电缆</t>
  </si>
  <si>
    <t>70MM</t>
  </si>
  <si>
    <t>0202.000090</t>
  </si>
  <si>
    <t>VV221KV95MM</t>
  </si>
  <si>
    <t>0202.000091</t>
  </si>
  <si>
    <t>VV221KV70MM</t>
  </si>
  <si>
    <t>0202.000092</t>
  </si>
  <si>
    <t>0202.000093</t>
  </si>
  <si>
    <t>0202.000094</t>
  </si>
  <si>
    <t>71MM</t>
  </si>
  <si>
    <t>0202.000095</t>
  </si>
  <si>
    <t>铜芯</t>
  </si>
  <si>
    <t>青菜冲矿</t>
  </si>
  <si>
    <t>0202.000096</t>
  </si>
  <si>
    <t>VV3*95+1*50</t>
  </si>
  <si>
    <t>条</t>
  </si>
  <si>
    <t>0202.000097</t>
  </si>
  <si>
    <t>供水管道</t>
  </si>
  <si>
    <r>
      <rPr>
        <sz val="10"/>
        <color theme="1"/>
        <rFont val="宋体"/>
        <family val="3"/>
        <charset val="134"/>
      </rPr>
      <t>钢管，∮</t>
    </r>
    <r>
      <rPr>
        <sz val="10"/>
        <color theme="1"/>
        <rFont val="宋体"/>
        <family val="3"/>
        <charset val="134"/>
      </rPr>
      <t>50*4</t>
    </r>
  </si>
  <si>
    <t>新沙坝土矿</t>
  </si>
  <si>
    <t>0202.000098</t>
  </si>
  <si>
    <t>排水管管道</t>
  </si>
  <si>
    <r>
      <rPr>
        <sz val="10"/>
        <color theme="1"/>
        <rFont val="宋体"/>
        <family val="3"/>
        <charset val="134"/>
      </rPr>
      <t>钢管，</t>
    </r>
    <r>
      <rPr>
        <sz val="10"/>
        <color theme="1"/>
        <rFont val="宋体"/>
        <family val="3"/>
        <charset val="134"/>
      </rPr>
      <t>100*4</t>
    </r>
  </si>
  <si>
    <t>0202.000099</t>
  </si>
  <si>
    <r>
      <rPr>
        <sz val="10"/>
        <color theme="1"/>
        <rFont val="宋体"/>
        <family val="3"/>
        <charset val="134"/>
      </rPr>
      <t>钢管，</t>
    </r>
    <r>
      <rPr>
        <sz val="10"/>
        <color theme="1"/>
        <rFont val="宋体"/>
        <family val="3"/>
        <charset val="134"/>
      </rPr>
      <t>90*4</t>
    </r>
  </si>
  <si>
    <t>合     计</t>
  </si>
  <si>
    <t>减：机器设备减值准备</t>
  </si>
  <si>
    <t>合            计</t>
  </si>
  <si>
    <t>固定资产—车辆评估明细表</t>
  </si>
  <si>
    <r>
      <rPr>
        <b/>
        <sz val="10"/>
        <rFont val="Arial Narrow"/>
        <family val="2"/>
      </rPr>
      <t>2016.1.1~2016.12.31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1.6L</t>
    </r>
    <r>
      <rPr>
        <b/>
        <sz val="10"/>
        <rFont val="宋体"/>
        <family val="3"/>
        <charset val="134"/>
      </rPr>
      <t>以下车辆购置税</t>
    </r>
    <r>
      <rPr>
        <b/>
        <sz val="10"/>
        <rFont val="Arial Narrow"/>
        <family val="2"/>
      </rPr>
      <t>5%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2017.1.1~2017.12.31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1.6L</t>
    </r>
    <r>
      <rPr>
        <b/>
        <sz val="10"/>
        <rFont val="宋体"/>
        <family val="3"/>
        <charset val="134"/>
      </rPr>
      <t>以下车辆购置税</t>
    </r>
    <r>
      <rPr>
        <b/>
        <sz val="10"/>
        <rFont val="Arial Narrow"/>
        <family val="2"/>
      </rPr>
      <t>7.5%</t>
    </r>
    <r>
      <rPr>
        <b/>
        <sz val="10"/>
        <rFont val="宋体"/>
        <family val="3"/>
        <charset val="134"/>
      </rPr>
      <t>；</t>
    </r>
  </si>
  <si>
    <t>表4-6-5</t>
  </si>
  <si>
    <t>金额单位：人民币元</t>
  </si>
  <si>
    <t>资产编号</t>
  </si>
  <si>
    <t>车辆牌号</t>
  </si>
  <si>
    <t>行驶证载权利人</t>
  </si>
  <si>
    <t>所属公司</t>
  </si>
  <si>
    <t>所属部门</t>
  </si>
  <si>
    <t>车辆名称</t>
  </si>
  <si>
    <t>折旧期限
(年)</t>
  </si>
  <si>
    <t>车辆型号</t>
  </si>
  <si>
    <t>询价来源</t>
  </si>
  <si>
    <t>整备质量
（吨）</t>
  </si>
  <si>
    <t>报废单价
（元/吨）</t>
  </si>
  <si>
    <t>分类</t>
  </si>
  <si>
    <t>重置购价（元）</t>
  </si>
  <si>
    <t>增值税率</t>
  </si>
  <si>
    <t>购置税率</t>
  </si>
  <si>
    <t>增值税（元）</t>
  </si>
  <si>
    <t>车辆不含税价</t>
  </si>
  <si>
    <t>购置税</t>
  </si>
  <si>
    <t>上台、牌照费</t>
  </si>
  <si>
    <t>重置成本
(不含税)</t>
  </si>
  <si>
    <t>原值增值率%</t>
  </si>
  <si>
    <t>基准日</t>
  </si>
  <si>
    <t>已用年限（年）</t>
  </si>
  <si>
    <t>经济寿命年限（年）</t>
  </si>
  <si>
    <t>法定里程（km)</t>
  </si>
  <si>
    <t>年限成新率（%）</t>
  </si>
  <si>
    <t>勘查成新率(%)</t>
  </si>
  <si>
    <t>成新率（%）</t>
  </si>
  <si>
    <t>0301.000024</t>
  </si>
  <si>
    <t>贵州开磷有限责任公司</t>
  </si>
  <si>
    <t>轻型越野汽车（吉普车贵AJE376)</t>
  </si>
  <si>
    <t>生产部</t>
  </si>
  <si>
    <t>轻型越野汽车</t>
  </si>
  <si>
    <t>BJ2024CJD3</t>
  </si>
  <si>
    <t>辆</t>
  </si>
  <si>
    <t>https://qiche.mipang.com/detail-23725.html</t>
  </si>
  <si>
    <t>0301.000025</t>
  </si>
  <si>
    <r>
      <rPr>
        <sz val="10"/>
        <color rgb="FF000000"/>
        <rFont val="宋体"/>
        <family val="3"/>
        <charset val="134"/>
      </rPr>
      <t>轻型越野汽车（吉普车贵</t>
    </r>
    <r>
      <rPr>
        <sz val="10"/>
        <color rgb="FF000000"/>
        <rFont val="宋体"/>
        <family val="3"/>
        <charset val="134"/>
      </rPr>
      <t>AJE398)</t>
    </r>
  </si>
  <si>
    <t>亮车修理厂</t>
  </si>
  <si>
    <t>0301.000026</t>
  </si>
  <si>
    <t>战旗吉普 贵ARV830</t>
  </si>
  <si>
    <t>隧道开拓中队</t>
  </si>
  <si>
    <r>
      <rPr>
        <sz val="10"/>
        <color rgb="FF000000"/>
        <rFont val="宋体"/>
        <family val="3"/>
        <charset val="134"/>
      </rPr>
      <t>战旗吉普</t>
    </r>
    <r>
      <rPr>
        <sz val="10"/>
        <color rgb="FF000000"/>
        <rFont val="宋体"/>
        <family val="3"/>
        <charset val="134"/>
      </rPr>
      <t xml:space="preserve"> </t>
    </r>
  </si>
  <si>
    <t>北京BJ2024CJD3</t>
  </si>
  <si>
    <r>
      <rPr>
        <sz val="9"/>
        <color rgb="FF000000"/>
        <rFont val="宋体"/>
        <family val="3"/>
        <charset val="134"/>
      </rPr>
      <t>战旗吉普</t>
    </r>
    <r>
      <rPr>
        <sz val="9"/>
        <color rgb="FF000000"/>
        <rFont val="Dialog.plain"/>
        <family val="1"/>
      </rPr>
      <t xml:space="preserve"> </t>
    </r>
  </si>
  <si>
    <t>http://data.ecar168.cn/car/car_mx_4708.htm</t>
  </si>
  <si>
    <t>战旗吉普 贵ARV772</t>
  </si>
  <si>
    <t>用沙坝矿办公楼</t>
  </si>
  <si>
    <t>战旗吉普 贵ARV837</t>
  </si>
  <si>
    <t>战旗吉普 贵ARV838</t>
  </si>
  <si>
    <t>技术部</t>
  </si>
  <si>
    <r>
      <rPr>
        <sz val="10"/>
        <color rgb="FF000000"/>
        <rFont val="宋体"/>
        <family val="3"/>
        <charset val="134"/>
      </rPr>
      <t>载人吉普车</t>
    </r>
    <r>
      <rPr>
        <sz val="10"/>
        <color rgb="FF00000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贵</t>
    </r>
    <r>
      <rPr>
        <sz val="10"/>
        <color rgb="FF000000"/>
        <rFont val="宋体"/>
        <family val="3"/>
        <charset val="134"/>
      </rPr>
      <t>ARV810</t>
    </r>
  </si>
  <si>
    <r>
      <rPr>
        <sz val="10"/>
        <color rgb="FF000000"/>
        <rFont val="宋体"/>
        <family val="3"/>
        <charset val="134"/>
      </rPr>
      <t>载人吉普车</t>
    </r>
    <r>
      <rPr>
        <sz val="10"/>
        <color rgb="FF000000"/>
        <rFont val="宋体"/>
        <family val="3"/>
        <charset val="134"/>
      </rPr>
      <t xml:space="preserve"> </t>
    </r>
  </si>
  <si>
    <t>北京BJ2030CED1</t>
  </si>
  <si>
    <r>
      <rPr>
        <sz val="9"/>
        <color rgb="FF000000"/>
        <rFont val="宋体"/>
        <family val="3"/>
        <charset val="134"/>
      </rPr>
      <t>载人吉普车</t>
    </r>
    <r>
      <rPr>
        <sz val="9"/>
        <color rgb="FF000000"/>
        <rFont val="Dialog.plain"/>
        <family val="1"/>
      </rPr>
      <t xml:space="preserve"> </t>
    </r>
  </si>
  <si>
    <t>http://www.chinacar.com.cn/pic/775963.html</t>
  </si>
  <si>
    <r>
      <rPr>
        <sz val="10"/>
        <color rgb="FF000000"/>
        <rFont val="宋体"/>
        <family val="3"/>
        <charset val="134"/>
      </rPr>
      <t>载人吉普车贵</t>
    </r>
    <r>
      <rPr>
        <sz val="10"/>
        <color rgb="FF000000"/>
        <rFont val="宋体"/>
        <family val="3"/>
        <charset val="134"/>
      </rPr>
      <t>ARV817</t>
    </r>
  </si>
  <si>
    <t>载人吉普车</t>
  </si>
  <si>
    <t>带斗吉普车 贵ARV857</t>
  </si>
  <si>
    <r>
      <rPr>
        <sz val="10"/>
        <color rgb="FF000000"/>
        <rFont val="宋体"/>
        <family val="3"/>
        <charset val="134"/>
      </rPr>
      <t>带斗吉普车</t>
    </r>
    <r>
      <rPr>
        <sz val="10"/>
        <color rgb="FF000000"/>
        <rFont val="宋体"/>
        <family val="3"/>
        <charset val="134"/>
      </rPr>
      <t xml:space="preserve"> </t>
    </r>
  </si>
  <si>
    <t>北京BJ2032HKD32</t>
  </si>
  <si>
    <r>
      <rPr>
        <sz val="9"/>
        <color rgb="FF000000"/>
        <rFont val="宋体"/>
        <family val="3"/>
        <charset val="134"/>
      </rPr>
      <t>带斗吉普车</t>
    </r>
    <r>
      <rPr>
        <sz val="9"/>
        <color rgb="FF000000"/>
        <rFont val="Dialog.plain"/>
        <family val="1"/>
      </rPr>
      <t xml:space="preserve"> </t>
    </r>
  </si>
  <si>
    <t>https://www.cn357.com/notice361631_BJ2032HKD33</t>
  </si>
  <si>
    <t>载人吉普车 贵ARV791</t>
  </si>
  <si>
    <r>
      <rPr>
        <sz val="10"/>
        <color rgb="FF000000"/>
        <rFont val="宋体"/>
        <family val="3"/>
        <charset val="134"/>
      </rPr>
      <t>带斗吉普车</t>
    </r>
    <r>
      <rPr>
        <sz val="10"/>
        <color rgb="FF00000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贵</t>
    </r>
    <r>
      <rPr>
        <sz val="10"/>
        <color rgb="FF000000"/>
        <rFont val="宋体"/>
        <family val="3"/>
        <charset val="134"/>
      </rPr>
      <t>ARV873</t>
    </r>
  </si>
  <si>
    <r>
      <rPr>
        <sz val="10"/>
        <color rgb="FF000000"/>
        <rFont val="宋体"/>
        <family val="3"/>
        <charset val="134"/>
      </rPr>
      <t>带斗吉普车</t>
    </r>
    <r>
      <rPr>
        <sz val="10"/>
        <color rgb="FF00000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贵</t>
    </r>
    <r>
      <rPr>
        <sz val="10"/>
        <color rgb="FF000000"/>
        <rFont val="宋体"/>
        <family val="3"/>
        <charset val="134"/>
      </rPr>
      <t>ARV876</t>
    </r>
  </si>
  <si>
    <r>
      <rPr>
        <sz val="10"/>
        <color rgb="FF000000"/>
        <rFont val="宋体"/>
        <family val="3"/>
        <charset val="134"/>
      </rPr>
      <t>北京吉普（贵</t>
    </r>
    <r>
      <rPr>
        <sz val="10"/>
        <color rgb="FF000000"/>
        <rFont val="宋体"/>
        <family val="3"/>
        <charset val="134"/>
      </rPr>
      <t>A6399A)</t>
    </r>
  </si>
  <si>
    <t>北京吉普</t>
  </si>
  <si>
    <t>BJ2024CJB2</t>
  </si>
  <si>
    <t>https://www.autohome.com.cn/advice/201311/670015.html</t>
  </si>
  <si>
    <t>轻型载货皮卡汽车（贵A011B7)</t>
  </si>
  <si>
    <t>轻型载货皮卡汽车</t>
  </si>
  <si>
    <r>
      <rPr>
        <sz val="10"/>
        <color rgb="FF000000"/>
        <rFont val="宋体"/>
        <family val="3"/>
        <charset val="134"/>
      </rPr>
      <t>东风</t>
    </r>
    <r>
      <rPr>
        <sz val="10"/>
        <color rgb="FF000000"/>
        <rFont val="宋体"/>
        <family val="3"/>
        <charset val="134"/>
      </rPr>
      <t>ZN1032UBX(</t>
    </r>
    <r>
      <rPr>
        <sz val="10"/>
        <color rgb="FF000000"/>
        <rFont val="宋体"/>
        <family val="3"/>
        <charset val="134"/>
      </rPr>
      <t>发动机号：</t>
    </r>
    <r>
      <rPr>
        <sz val="10"/>
        <color rgb="FF000000"/>
        <rFont val="宋体"/>
        <family val="3"/>
        <charset val="134"/>
      </rPr>
      <t>062003</t>
    </r>
    <r>
      <rPr>
        <sz val="10"/>
        <color rgb="FF000000"/>
        <rFont val="宋体"/>
        <family val="3"/>
        <charset val="134"/>
      </rPr>
      <t>）</t>
    </r>
  </si>
  <si>
    <t>https://db.auto.sina.com.cn/car/16280/</t>
  </si>
  <si>
    <r>
      <rPr>
        <sz val="10"/>
        <color theme="1"/>
        <rFont val="宋体"/>
        <family val="3"/>
        <charset val="134"/>
      </rPr>
      <t>猎豹轻型越野车（贵</t>
    </r>
    <r>
      <rPr>
        <sz val="10"/>
        <color theme="1"/>
        <rFont val="宋体"/>
        <family val="3"/>
        <charset val="134"/>
      </rPr>
      <t>A2A39Y</t>
    </r>
    <r>
      <rPr>
        <sz val="10"/>
        <color theme="1"/>
        <rFont val="宋体"/>
        <family val="3"/>
        <charset val="134"/>
      </rPr>
      <t>）</t>
    </r>
  </si>
  <si>
    <t>猎豹轻型越野车</t>
  </si>
  <si>
    <t>CFB2031B</t>
  </si>
  <si>
    <t>https://auto.163.com/0008/product/0008000I/product/00GU/00ZK/00ZP/0Dce.html</t>
  </si>
  <si>
    <t>北京吉普（贵A-6399B)</t>
  </si>
  <si>
    <t>护矿大队</t>
  </si>
  <si>
    <t>北京吉普（贵AJA983)</t>
  </si>
  <si>
    <t>北京吉普（贵AFJ925)</t>
  </si>
  <si>
    <t>车辆合计</t>
  </si>
  <si>
    <t>减：车辆减值准备</t>
  </si>
  <si>
    <t>车辆净额</t>
  </si>
  <si>
    <t>固定资产—电子及其他设备评估明细表</t>
  </si>
  <si>
    <t>增值税</t>
  </si>
  <si>
    <t>表4-6-6</t>
  </si>
  <si>
    <t>运杂、安装、建筑税</t>
  </si>
  <si>
    <t>寿命年限取值</t>
  </si>
  <si>
    <t>工程咨询、设计等税率</t>
  </si>
  <si>
    <t>下限</t>
  </si>
  <si>
    <t>设备分类</t>
  </si>
  <si>
    <t>询价价格</t>
  </si>
  <si>
    <t>重置购价</t>
  </si>
  <si>
    <t>运杂费率</t>
  </si>
  <si>
    <t>运杂费</t>
  </si>
  <si>
    <t>安装费率</t>
  </si>
  <si>
    <t>安装费</t>
  </si>
  <si>
    <t>抵扣增值税</t>
  </si>
  <si>
    <t>重置成本
(含税)</t>
  </si>
  <si>
    <t>寿命年限</t>
  </si>
  <si>
    <t>已使用年限</t>
  </si>
  <si>
    <t>尚可使用年限</t>
  </si>
  <si>
    <t>年限成新率%</t>
  </si>
  <si>
    <t>勘查成新率%</t>
  </si>
  <si>
    <t>综合成新率%</t>
  </si>
  <si>
    <t>04.000002</t>
  </si>
  <si>
    <t>单反相机</t>
  </si>
  <si>
    <r>
      <rPr>
        <sz val="10"/>
        <color theme="1"/>
        <rFont val="宋体"/>
        <family val="3"/>
        <charset val="134"/>
      </rPr>
      <t>尼康</t>
    </r>
    <r>
      <rPr>
        <sz val="10"/>
        <color theme="1"/>
        <rFont val="宋体"/>
        <family val="3"/>
        <charset val="134"/>
      </rPr>
      <t>D7100</t>
    </r>
  </si>
  <si>
    <t>照相及录相设备</t>
  </si>
  <si>
    <t>二手价</t>
  </si>
  <si>
    <t>04.000003</t>
  </si>
  <si>
    <t>04.000004</t>
  </si>
  <si>
    <t>04.000006</t>
  </si>
  <si>
    <t>04.000007</t>
  </si>
  <si>
    <t>海信电视</t>
  </si>
  <si>
    <t>39K100N</t>
  </si>
  <si>
    <t>人力资源部</t>
  </si>
  <si>
    <t>电视机</t>
  </si>
  <si>
    <t>04.000008</t>
  </si>
  <si>
    <t>数码复合机</t>
  </si>
  <si>
    <r>
      <rPr>
        <sz val="10"/>
        <color theme="1"/>
        <rFont val="宋体"/>
        <family val="3"/>
        <charset val="134"/>
      </rPr>
      <t>佳能</t>
    </r>
    <r>
      <rPr>
        <sz val="10"/>
        <color theme="1"/>
        <rFont val="宋体"/>
        <family val="3"/>
        <charset val="134"/>
      </rPr>
      <t>C2220</t>
    </r>
  </si>
  <si>
    <t>04.000009</t>
  </si>
  <si>
    <t>04.000010</t>
  </si>
  <si>
    <t>打印机</t>
  </si>
  <si>
    <r>
      <rPr>
        <sz val="10"/>
        <color theme="1"/>
        <rFont val="宋体"/>
        <family val="3"/>
        <charset val="134"/>
      </rPr>
      <t>佳能</t>
    </r>
    <r>
      <rPr>
        <sz val="10"/>
        <color theme="1"/>
        <rFont val="宋体"/>
        <family val="3"/>
        <charset val="134"/>
      </rPr>
      <t>7200</t>
    </r>
  </si>
  <si>
    <t>其他打印机</t>
  </si>
  <si>
    <t>04.000011</t>
  </si>
  <si>
    <t>扫描仪</t>
  </si>
  <si>
    <r>
      <rPr>
        <sz val="10"/>
        <color theme="1"/>
        <rFont val="宋体"/>
        <family val="3"/>
        <charset val="134"/>
      </rPr>
      <t>中晶</t>
    </r>
    <r>
      <rPr>
        <sz val="10"/>
        <color theme="1"/>
        <rFont val="宋体"/>
        <family val="3"/>
        <charset val="134"/>
      </rPr>
      <t>XT8080</t>
    </r>
  </si>
  <si>
    <t>04.000012</t>
  </si>
  <si>
    <t>UA32H4088AJXXZ</t>
  </si>
  <si>
    <t>04.000013</t>
  </si>
  <si>
    <t>复印机</t>
  </si>
  <si>
    <r>
      <rPr>
        <sz val="10"/>
        <color theme="1"/>
        <rFont val="宋体"/>
        <family val="3"/>
        <charset val="134"/>
      </rPr>
      <t>佳能</t>
    </r>
    <r>
      <rPr>
        <sz val="10"/>
        <color theme="1"/>
        <rFont val="宋体"/>
        <family val="3"/>
        <charset val="134"/>
      </rPr>
      <t>2520i</t>
    </r>
  </si>
  <si>
    <t>04.000014</t>
  </si>
  <si>
    <t>04.000015</t>
  </si>
  <si>
    <r>
      <rPr>
        <sz val="10"/>
        <color theme="1"/>
        <rFont val="宋体"/>
        <family val="3"/>
        <charset val="134"/>
      </rPr>
      <t>佳能</t>
    </r>
    <r>
      <rPr>
        <sz val="10"/>
        <color theme="1"/>
        <rFont val="宋体"/>
        <family val="3"/>
        <charset val="134"/>
      </rPr>
      <t>8100n</t>
    </r>
  </si>
  <si>
    <t>04.000016</t>
  </si>
  <si>
    <r>
      <rPr>
        <sz val="10"/>
        <color theme="1"/>
        <rFont val="宋体"/>
        <family val="3"/>
        <charset val="134"/>
      </rPr>
      <t>佳能</t>
    </r>
    <r>
      <rPr>
        <sz val="10"/>
        <color theme="1"/>
        <rFont val="宋体"/>
        <family val="3"/>
        <charset val="134"/>
      </rPr>
      <t>6230dn</t>
    </r>
  </si>
  <si>
    <t>04.000017</t>
  </si>
  <si>
    <t>交换机</t>
  </si>
  <si>
    <t>EDS-408A-SSL-SC-T</t>
  </si>
  <si>
    <t>04.000018</t>
  </si>
  <si>
    <t>视屏服务器</t>
  </si>
  <si>
    <t>DS6604HF</t>
  </si>
  <si>
    <r>
      <rPr>
        <sz val="10"/>
        <color theme="1"/>
        <rFont val="宋体"/>
        <family val="3"/>
        <charset val="134"/>
      </rPr>
      <t>马路坪</t>
    </r>
    <r>
      <rPr>
        <sz val="10"/>
        <color theme="1"/>
        <rFont val="宋体"/>
        <family val="3"/>
        <charset val="134"/>
      </rPr>
      <t>860</t>
    </r>
    <r>
      <rPr>
        <sz val="10"/>
        <color theme="1"/>
        <rFont val="宋体"/>
        <family val="3"/>
        <charset val="134"/>
      </rPr>
      <t>运修控制室</t>
    </r>
  </si>
  <si>
    <t>服务器</t>
  </si>
  <si>
    <t>04.000019</t>
  </si>
  <si>
    <t>针式打印机</t>
  </si>
  <si>
    <r>
      <rPr>
        <sz val="10"/>
        <color theme="1"/>
        <rFont val="宋体"/>
        <family val="3"/>
        <charset val="134"/>
      </rPr>
      <t>爱普生</t>
    </r>
    <r>
      <rPr>
        <sz val="10"/>
        <color theme="1"/>
        <rFont val="宋体"/>
        <family val="3"/>
        <charset val="134"/>
      </rPr>
      <t>1600</t>
    </r>
  </si>
  <si>
    <t>04.000020</t>
  </si>
  <si>
    <t>数码照相机</t>
  </si>
  <si>
    <t>佳能</t>
  </si>
  <si>
    <t>04.000021</t>
  </si>
  <si>
    <t>联想服务器</t>
  </si>
  <si>
    <t>R630 G6</t>
  </si>
  <si>
    <t>04.000022</t>
  </si>
  <si>
    <t>存贮备份设备</t>
  </si>
  <si>
    <t>OKSTORNAS-3012S</t>
  </si>
  <si>
    <t>计算机网络、电话通讯设备、通讯线路</t>
  </si>
  <si>
    <t>04.000023</t>
  </si>
  <si>
    <t>传真机</t>
  </si>
  <si>
    <t>Laser Fax SF-560</t>
  </si>
  <si>
    <t>04.000024</t>
  </si>
  <si>
    <r>
      <rPr>
        <sz val="10"/>
        <color theme="1"/>
        <rFont val="宋体"/>
        <family val="3"/>
        <charset val="134"/>
      </rPr>
      <t>夏普</t>
    </r>
    <r>
      <rPr>
        <sz val="10"/>
        <color theme="1"/>
        <rFont val="宋体"/>
        <family val="3"/>
        <charset val="134"/>
      </rPr>
      <t>AR-2348N</t>
    </r>
  </si>
  <si>
    <t>04.000025</t>
  </si>
  <si>
    <r>
      <rPr>
        <sz val="10"/>
        <color theme="1"/>
        <rFont val="宋体"/>
        <family val="3"/>
        <charset val="134"/>
      </rPr>
      <t>中晶</t>
    </r>
    <r>
      <rPr>
        <sz val="10"/>
        <color theme="1"/>
        <rFont val="宋体"/>
        <family val="3"/>
        <charset val="134"/>
      </rPr>
      <t>1660XL</t>
    </r>
  </si>
  <si>
    <t>04.000026</t>
  </si>
  <si>
    <t>LQ-1600K3111H</t>
  </si>
  <si>
    <t>04.000027</t>
  </si>
  <si>
    <t>汇聚层视频交换机</t>
  </si>
  <si>
    <t>DGS-3120-24TC</t>
  </si>
  <si>
    <t>青菜冲矿调度室</t>
  </si>
  <si>
    <t>04.000028</t>
  </si>
  <si>
    <t>04.000029</t>
  </si>
  <si>
    <t>04.000030</t>
  </si>
  <si>
    <t>04.000031</t>
  </si>
  <si>
    <t>04.000032</t>
  </si>
  <si>
    <t>卡轨式千兆ＷＥＢ管网型工业以太网交换机</t>
  </si>
  <si>
    <t>ＭＩＧＥ７２０８－２GBS10- DG12</t>
  </si>
  <si>
    <t>04.000033</t>
  </si>
  <si>
    <t>04.000034</t>
  </si>
  <si>
    <t>04.000035</t>
  </si>
  <si>
    <t>04.000036</t>
  </si>
  <si>
    <t>04.000037</t>
  </si>
  <si>
    <t>04.000038</t>
  </si>
  <si>
    <t>04.000039</t>
  </si>
  <si>
    <t>04.000040</t>
  </si>
  <si>
    <t>04.000041</t>
  </si>
  <si>
    <t>04.000042</t>
  </si>
  <si>
    <t>04.000043</t>
  </si>
  <si>
    <t>04.000044</t>
  </si>
  <si>
    <t>04.000045</t>
  </si>
  <si>
    <t>04.000046</t>
  </si>
  <si>
    <t>04.000047</t>
  </si>
  <si>
    <t>04.000068</t>
  </si>
  <si>
    <t>04.000069</t>
  </si>
  <si>
    <t>04.000070</t>
  </si>
  <si>
    <t>04.000071</t>
  </si>
  <si>
    <t>1600KIIIH</t>
  </si>
  <si>
    <t>04.000072</t>
  </si>
  <si>
    <t>04.000078</t>
  </si>
  <si>
    <t>04.000079</t>
  </si>
  <si>
    <t>04.000080</t>
  </si>
  <si>
    <t>04.000081</t>
  </si>
  <si>
    <t>华为路由器</t>
  </si>
  <si>
    <t>SFP-LC-SM</t>
  </si>
  <si>
    <t>04.000082</t>
  </si>
  <si>
    <t>04.000083</t>
  </si>
  <si>
    <t>联想路由器</t>
  </si>
  <si>
    <t>HUC103030CSS600</t>
  </si>
  <si>
    <t>04.000084</t>
  </si>
  <si>
    <t>04.000085</t>
  </si>
  <si>
    <t>04.000086</t>
  </si>
  <si>
    <t>04.000087</t>
  </si>
  <si>
    <t>04.000088</t>
  </si>
  <si>
    <t>EDS-408A-SS-SC-T</t>
  </si>
  <si>
    <t>04.000089</t>
  </si>
  <si>
    <t>04.000090</t>
  </si>
  <si>
    <t>04.000091</t>
  </si>
  <si>
    <t>激光打印机</t>
  </si>
  <si>
    <t>联想</t>
  </si>
  <si>
    <t>04.000092</t>
  </si>
  <si>
    <t>04.000093</t>
  </si>
  <si>
    <t>04.000094</t>
  </si>
  <si>
    <r>
      <rPr>
        <sz val="10"/>
        <color theme="1"/>
        <rFont val="宋体"/>
        <family val="3"/>
        <charset val="134"/>
      </rPr>
      <t>松下</t>
    </r>
    <r>
      <rPr>
        <sz val="10"/>
        <color theme="1"/>
        <rFont val="宋体"/>
        <family val="3"/>
        <charset val="134"/>
      </rPr>
      <t>513</t>
    </r>
  </si>
  <si>
    <t>04.000095</t>
  </si>
  <si>
    <t>04.000096</t>
  </si>
  <si>
    <t>以太网络交换机</t>
  </si>
  <si>
    <r>
      <rPr>
        <sz val="10"/>
        <color theme="1"/>
        <rFont val="宋体"/>
        <family val="3"/>
        <charset val="134"/>
      </rPr>
      <t>BX5024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宋体"/>
        <family val="3"/>
        <charset val="134"/>
      </rPr>
      <t>DC220V;24</t>
    </r>
    <r>
      <rPr>
        <sz val="10"/>
        <color theme="1"/>
        <rFont val="宋体"/>
        <family val="3"/>
        <charset val="134"/>
      </rPr>
      <t>电口）</t>
    </r>
  </si>
  <si>
    <t>04.000097</t>
  </si>
  <si>
    <t>04.000098</t>
  </si>
  <si>
    <t>04.000099</t>
  </si>
  <si>
    <t>05.000001</t>
  </si>
  <si>
    <t>大屏显示装置</t>
  </si>
  <si>
    <t>8662-XXX4</t>
  </si>
  <si>
    <t>05.000002</t>
  </si>
  <si>
    <t>视频光端机</t>
  </si>
  <si>
    <r>
      <rPr>
        <sz val="10"/>
        <color theme="1"/>
        <rFont val="宋体"/>
        <family val="3"/>
        <charset val="134"/>
      </rPr>
      <t>HJ   4V1D+3</t>
    </r>
    <r>
      <rPr>
        <sz val="10"/>
        <color theme="1"/>
        <rFont val="宋体"/>
        <family val="3"/>
        <charset val="134"/>
      </rPr>
      <t>路</t>
    </r>
  </si>
  <si>
    <t>05.000003</t>
  </si>
  <si>
    <t>05.000004</t>
  </si>
  <si>
    <r>
      <rPr>
        <sz val="10"/>
        <color theme="1"/>
        <rFont val="宋体"/>
        <family val="3"/>
        <charset val="134"/>
      </rPr>
      <t>4</t>
    </r>
    <r>
      <rPr>
        <sz val="10"/>
        <color theme="1"/>
        <rFont val="宋体"/>
        <family val="3"/>
        <charset val="134"/>
      </rPr>
      <t>路视频光端机</t>
    </r>
  </si>
  <si>
    <t>DS-3A04T/DS-3A04R</t>
  </si>
  <si>
    <t>库房</t>
  </si>
  <si>
    <t>05.000005</t>
  </si>
  <si>
    <t>音响</t>
  </si>
  <si>
    <t>YAMAHA124C</t>
  </si>
  <si>
    <t>洗衣机、电熨斗、电风扇、音响</t>
  </si>
  <si>
    <t>05.000006</t>
  </si>
  <si>
    <t>防爆数码相机</t>
  </si>
  <si>
    <t>ZHS1790</t>
  </si>
  <si>
    <t>05.000007</t>
  </si>
  <si>
    <r>
      <rPr>
        <sz val="10"/>
        <color theme="1"/>
        <rFont val="宋体"/>
        <family val="3"/>
        <charset val="134"/>
      </rPr>
      <t>数码</t>
    </r>
    <r>
      <rPr>
        <sz val="10"/>
        <color theme="1"/>
        <rFont val="宋体"/>
        <family val="3"/>
        <charset val="134"/>
      </rPr>
      <t>POS</t>
    </r>
    <r>
      <rPr>
        <sz val="10"/>
        <color theme="1"/>
        <rFont val="宋体"/>
        <family val="3"/>
        <charset val="134"/>
      </rPr>
      <t>机</t>
    </r>
  </si>
  <si>
    <t>FCH64/2.5</t>
  </si>
  <si>
    <t>05.000008</t>
  </si>
  <si>
    <t>05.000009</t>
  </si>
  <si>
    <t>移动视频开发软件和对接设备</t>
  </si>
  <si>
    <t>05.000010</t>
  </si>
  <si>
    <r>
      <rPr>
        <sz val="10"/>
        <color theme="1"/>
        <rFont val="宋体"/>
        <family val="3"/>
        <charset val="134"/>
      </rPr>
      <t>LED</t>
    </r>
    <r>
      <rPr>
        <sz val="10"/>
        <color theme="1"/>
        <rFont val="宋体"/>
        <family val="3"/>
        <charset val="134"/>
      </rPr>
      <t>显示屏</t>
    </r>
  </si>
  <si>
    <t>p3</t>
  </si>
  <si>
    <t>LED显示屏</t>
  </si>
  <si>
    <t>05.000011</t>
  </si>
  <si>
    <t>p4</t>
  </si>
  <si>
    <t>05.000012</t>
  </si>
  <si>
    <t>抓车牌摄像机</t>
  </si>
  <si>
    <t>DS-2CC1188P-A</t>
  </si>
  <si>
    <r>
      <rPr>
        <sz val="10"/>
        <color theme="1"/>
        <rFont val="宋体"/>
        <family val="3"/>
        <charset val="134"/>
      </rPr>
      <t>860</t>
    </r>
    <r>
      <rPr>
        <sz val="10"/>
        <color theme="1"/>
        <rFont val="宋体"/>
        <family val="3"/>
        <charset val="134"/>
      </rPr>
      <t>场地库房</t>
    </r>
  </si>
  <si>
    <t>05.000013</t>
  </si>
  <si>
    <t>双向开关量（常开）光端机</t>
  </si>
  <si>
    <r>
      <rPr>
        <sz val="10"/>
        <color theme="1"/>
        <rFont val="宋体"/>
        <family val="3"/>
        <charset val="134"/>
      </rPr>
      <t>HJ   4</t>
    </r>
    <r>
      <rPr>
        <sz val="10"/>
        <color theme="1"/>
        <rFont val="宋体"/>
        <family val="3"/>
        <charset val="134"/>
      </rPr>
      <t>路</t>
    </r>
  </si>
  <si>
    <t>05.000014</t>
  </si>
  <si>
    <t>双向音频视频光端机</t>
  </si>
  <si>
    <r>
      <rPr>
        <sz val="10"/>
        <color theme="1"/>
        <rFont val="宋体"/>
        <family val="3"/>
        <charset val="134"/>
      </rPr>
      <t>HJ   4V1D+1</t>
    </r>
    <r>
      <rPr>
        <sz val="10"/>
        <color theme="1"/>
        <rFont val="宋体"/>
        <family val="3"/>
        <charset val="134"/>
      </rPr>
      <t>路</t>
    </r>
  </si>
  <si>
    <t>05.000015</t>
  </si>
  <si>
    <t>安全室</t>
  </si>
  <si>
    <t>05.000016</t>
  </si>
  <si>
    <t>音响设备</t>
  </si>
  <si>
    <t>TRS-12</t>
  </si>
  <si>
    <t>05.000017</t>
  </si>
  <si>
    <t>投影仪</t>
  </si>
  <si>
    <t>EX272</t>
  </si>
  <si>
    <t>05.000018</t>
  </si>
  <si>
    <t>高标清非编系统</t>
  </si>
  <si>
    <t>EDIUS</t>
  </si>
  <si>
    <t>报废后不能再用</t>
  </si>
  <si>
    <t>软件</t>
  </si>
  <si>
    <t>05.000019</t>
  </si>
  <si>
    <t>投影机及音响</t>
  </si>
  <si>
    <t>SONY274</t>
  </si>
  <si>
    <t>05.000020</t>
  </si>
  <si>
    <t>通信屏</t>
  </si>
  <si>
    <t>KYN28A12(Z)</t>
  </si>
  <si>
    <t>05.000021</t>
  </si>
  <si>
    <t>信号采集屏</t>
  </si>
  <si>
    <t>05.000022</t>
  </si>
  <si>
    <t>公用信号屏</t>
  </si>
  <si>
    <t>KYN28A--12(Z)</t>
  </si>
  <si>
    <t>05.000023</t>
  </si>
  <si>
    <t>后台机屏</t>
  </si>
  <si>
    <t>05.000024</t>
  </si>
  <si>
    <r>
      <rPr>
        <sz val="10"/>
        <color theme="1"/>
        <rFont val="宋体"/>
        <family val="3"/>
        <charset val="134"/>
      </rPr>
      <t>920</t>
    </r>
    <r>
      <rPr>
        <sz val="10"/>
        <color theme="1"/>
        <rFont val="宋体"/>
        <family val="3"/>
        <charset val="134"/>
      </rPr>
      <t>中央变电所直流系统</t>
    </r>
  </si>
  <si>
    <t>05.000025</t>
  </si>
  <si>
    <t>多功能会议室音响系统</t>
  </si>
  <si>
    <r>
      <rPr>
        <sz val="10"/>
        <color theme="1"/>
        <rFont val="宋体"/>
        <family val="3"/>
        <charset val="134"/>
      </rPr>
      <t>WAX(</t>
    </r>
    <r>
      <rPr>
        <sz val="10"/>
        <color theme="1"/>
        <rFont val="宋体"/>
        <family val="3"/>
        <charset val="134"/>
      </rPr>
      <t>万星</t>
    </r>
    <r>
      <rPr>
        <sz val="10"/>
        <color theme="1"/>
        <rFont val="宋体"/>
        <family val="3"/>
        <charset val="134"/>
      </rPr>
      <t>)H15</t>
    </r>
  </si>
  <si>
    <t>05.000026</t>
  </si>
  <si>
    <r>
      <rPr>
        <sz val="10"/>
        <color theme="1"/>
        <rFont val="宋体"/>
        <family val="3"/>
        <charset val="134"/>
      </rPr>
      <t>海康矿用</t>
    </r>
    <r>
      <rPr>
        <sz val="10"/>
        <color theme="1"/>
        <rFont val="宋体"/>
        <family val="3"/>
        <charset val="134"/>
      </rPr>
      <t>DS-2AM1-614</t>
    </r>
  </si>
  <si>
    <t>05.000027</t>
  </si>
  <si>
    <t>硬盘录像机</t>
  </si>
  <si>
    <r>
      <rPr>
        <sz val="10"/>
        <color theme="1"/>
        <rFont val="宋体"/>
        <family val="3"/>
        <charset val="134"/>
      </rPr>
      <t>HIK/OS-9116  HF-STI-AF DVR-II-A/16-16</t>
    </r>
    <r>
      <rPr>
        <sz val="10"/>
        <color theme="1"/>
        <rFont val="宋体"/>
        <family val="3"/>
        <charset val="134"/>
      </rPr>
      <t>海康</t>
    </r>
  </si>
  <si>
    <t>采掘保运部</t>
  </si>
  <si>
    <t>05.000028</t>
  </si>
  <si>
    <t>视频监视器</t>
  </si>
  <si>
    <r>
      <rPr>
        <sz val="10"/>
        <color theme="1"/>
        <rFont val="宋体"/>
        <family val="3"/>
        <charset val="134"/>
      </rPr>
      <t>22</t>
    </r>
    <r>
      <rPr>
        <sz val="10"/>
        <color theme="1"/>
        <rFont val="宋体"/>
        <family val="3"/>
        <charset val="134"/>
      </rPr>
      <t>寸</t>
    </r>
  </si>
  <si>
    <r>
      <rPr>
        <sz val="9"/>
        <color theme="1"/>
        <rFont val="宋体"/>
        <family val="3"/>
        <charset val="134"/>
      </rPr>
      <t>二手价，设备详情：</t>
    </r>
    <r>
      <rPr>
        <sz val="9"/>
        <color theme="1"/>
        <rFont val="Arial Narrow"/>
        <family val="2"/>
      </rPr>
      <t>https://detail.zol.com.cn/plasma/index214818.shtml</t>
    </r>
  </si>
  <si>
    <t>05.000029</t>
  </si>
  <si>
    <t>05.000030</t>
  </si>
  <si>
    <t>高清网络硬盘录像机</t>
  </si>
  <si>
    <t>DS-9616N-ST/RTA</t>
  </si>
  <si>
    <t>05.000031</t>
  </si>
  <si>
    <t>05.000032</t>
  </si>
  <si>
    <t>工作站</t>
  </si>
  <si>
    <r>
      <rPr>
        <sz val="10"/>
        <color theme="1"/>
        <rFont val="宋体"/>
        <family val="3"/>
        <charset val="134"/>
      </rPr>
      <t>戴尔</t>
    </r>
    <r>
      <rPr>
        <sz val="10"/>
        <color theme="1"/>
        <rFont val="宋体"/>
        <family val="3"/>
        <charset val="134"/>
      </rPr>
      <t>OPTIPLEX790</t>
    </r>
  </si>
  <si>
    <t>运输部一中队</t>
  </si>
  <si>
    <t>电脑</t>
  </si>
  <si>
    <t>05.000033</t>
  </si>
  <si>
    <t>单模光缆</t>
  </si>
  <si>
    <r>
      <rPr>
        <sz val="10"/>
        <color theme="1"/>
        <rFont val="宋体"/>
        <family val="3"/>
        <charset val="134"/>
      </rPr>
      <t>12</t>
    </r>
    <r>
      <rPr>
        <sz val="10"/>
        <color theme="1"/>
        <rFont val="宋体"/>
        <family val="3"/>
        <charset val="134"/>
      </rPr>
      <t>芯</t>
    </r>
  </si>
  <si>
    <t>光缆</t>
  </si>
  <si>
    <t>05.000034</t>
  </si>
  <si>
    <r>
      <rPr>
        <sz val="10"/>
        <color theme="1"/>
        <rFont val="宋体"/>
        <family val="3"/>
        <charset val="134"/>
      </rPr>
      <t>后备式</t>
    </r>
    <r>
      <rPr>
        <sz val="10"/>
        <color theme="1"/>
        <rFont val="宋体"/>
        <family val="3"/>
        <charset val="134"/>
      </rPr>
      <t>UPS</t>
    </r>
  </si>
  <si>
    <t>UPSCASTLE-10K-UPS</t>
  </si>
  <si>
    <t>05.000035</t>
  </si>
  <si>
    <r>
      <rPr>
        <sz val="10"/>
        <color theme="1"/>
        <rFont val="宋体"/>
        <family val="3"/>
        <charset val="134"/>
      </rPr>
      <t>单模光缆</t>
    </r>
    <r>
      <rPr>
        <sz val="10"/>
        <color theme="1"/>
        <rFont val="宋体"/>
        <family val="3"/>
        <charset val="134"/>
      </rPr>
      <t>12</t>
    </r>
    <r>
      <rPr>
        <sz val="10"/>
        <color theme="1"/>
        <rFont val="宋体"/>
        <family val="3"/>
        <charset val="134"/>
      </rPr>
      <t>芯</t>
    </r>
  </si>
  <si>
    <t>05.000036</t>
  </si>
  <si>
    <t>青菜冲矿至用沙坝矿废石胶带系统通讯设施</t>
  </si>
  <si>
    <t>HYT</t>
  </si>
  <si>
    <t>05.000037</t>
  </si>
  <si>
    <t>工作交换机</t>
  </si>
  <si>
    <t>EDS-408ASS-LC-TVU4-CF7</t>
  </si>
  <si>
    <t>运输部三中队</t>
  </si>
  <si>
    <t>05.000038</t>
  </si>
  <si>
    <t>服务器（含软件）</t>
  </si>
  <si>
    <r>
      <rPr>
        <sz val="10"/>
        <color theme="1"/>
        <rFont val="宋体"/>
        <family val="3"/>
        <charset val="134"/>
      </rPr>
      <t>戴尔</t>
    </r>
    <r>
      <rPr>
        <sz val="10"/>
        <color theme="1"/>
        <rFont val="宋体"/>
        <family val="3"/>
        <charset val="134"/>
      </rPr>
      <t>R320 E5-2407</t>
    </r>
  </si>
  <si>
    <t>05.000039</t>
  </si>
  <si>
    <t>二层管理千兆交换机</t>
  </si>
  <si>
    <t>P0werConnect5548</t>
  </si>
  <si>
    <t>调度室</t>
  </si>
  <si>
    <t>05.000040</t>
  </si>
  <si>
    <t>接入层环网交换机</t>
  </si>
  <si>
    <t>X1018</t>
  </si>
  <si>
    <t>05.000041</t>
  </si>
  <si>
    <t>工业级视频光端机</t>
  </si>
  <si>
    <r>
      <rPr>
        <sz val="10"/>
        <color theme="1"/>
        <rFont val="宋体"/>
        <family val="3"/>
        <charset val="134"/>
      </rPr>
      <t>HJ-S4VID/3</t>
    </r>
    <r>
      <rPr>
        <sz val="10"/>
        <color theme="1"/>
        <rFont val="宋体"/>
        <family val="3"/>
        <charset val="134"/>
      </rPr>
      <t>（带一路反向数据）</t>
    </r>
  </si>
  <si>
    <r>
      <rPr>
        <sz val="10"/>
        <color theme="1"/>
        <rFont val="宋体"/>
        <family val="3"/>
        <charset val="134"/>
      </rPr>
      <t>900</t>
    </r>
    <r>
      <rPr>
        <sz val="10"/>
        <color theme="1"/>
        <rFont val="宋体"/>
        <family val="3"/>
        <charset val="134"/>
      </rPr>
      <t>场地</t>
    </r>
  </si>
  <si>
    <t>05.000042</t>
  </si>
  <si>
    <t>工业视屏光端机</t>
  </si>
  <si>
    <r>
      <rPr>
        <sz val="10"/>
        <color theme="1"/>
        <rFont val="宋体"/>
        <family val="3"/>
        <charset val="134"/>
      </rPr>
      <t>HJ-S8VID/3</t>
    </r>
    <r>
      <rPr>
        <sz val="10"/>
        <color theme="1"/>
        <rFont val="宋体"/>
        <family val="3"/>
        <charset val="134"/>
      </rPr>
      <t>（带一路反向数据）</t>
    </r>
  </si>
  <si>
    <t>05.000043</t>
  </si>
  <si>
    <r>
      <rPr>
        <sz val="10"/>
        <color theme="1"/>
        <rFont val="宋体"/>
        <family val="3"/>
        <charset val="134"/>
      </rPr>
      <t>松下监视器（含电视墙支架</t>
    </r>
    <r>
      <rPr>
        <sz val="10"/>
        <color theme="1"/>
        <rFont val="宋体"/>
        <family val="3"/>
        <charset val="134"/>
      </rPr>
      <t>)</t>
    </r>
  </si>
  <si>
    <r>
      <rPr>
        <sz val="10"/>
        <color theme="1"/>
        <rFont val="宋体"/>
        <family val="3"/>
        <charset val="134"/>
      </rPr>
      <t>支架</t>
    </r>
    <r>
      <rPr>
        <sz val="10"/>
        <color theme="1"/>
        <rFont val="宋体"/>
        <family val="3"/>
        <charset val="134"/>
      </rPr>
      <t>3</t>
    </r>
    <r>
      <rPr>
        <sz val="10"/>
        <color theme="1"/>
        <rFont val="宋体"/>
        <family val="3"/>
        <charset val="134"/>
      </rPr>
      <t>米</t>
    </r>
    <r>
      <rPr>
        <sz val="10"/>
        <color theme="1"/>
        <rFont val="宋体"/>
        <family val="3"/>
        <charset val="134"/>
      </rPr>
      <t>*7</t>
    </r>
    <r>
      <rPr>
        <sz val="10"/>
        <color theme="1"/>
        <rFont val="宋体"/>
        <family val="3"/>
        <charset val="134"/>
      </rPr>
      <t>米监视器</t>
    </r>
    <r>
      <rPr>
        <sz val="10"/>
        <color theme="1"/>
        <rFont val="宋体"/>
        <family val="3"/>
        <charset val="134"/>
      </rPr>
      <t>TH-50PH30C</t>
    </r>
  </si>
  <si>
    <t>05.000044</t>
  </si>
  <si>
    <t>企业级机架服务器</t>
  </si>
  <si>
    <t>R720 E5-2620*2/64G/1T*6</t>
  </si>
  <si>
    <t>05.000045</t>
  </si>
  <si>
    <t>三星数码相机</t>
  </si>
  <si>
    <t>WB600</t>
  </si>
  <si>
    <t>指挥部</t>
  </si>
  <si>
    <t>05.000046</t>
  </si>
  <si>
    <t>等离子彩电</t>
  </si>
  <si>
    <r>
      <rPr>
        <sz val="10"/>
        <color theme="1"/>
        <rFont val="宋体"/>
        <family val="3"/>
        <charset val="134"/>
      </rPr>
      <t>日立</t>
    </r>
    <r>
      <rPr>
        <sz val="10"/>
        <color theme="1"/>
        <rFont val="宋体"/>
        <family val="3"/>
        <charset val="134"/>
      </rPr>
      <t>55PD8900TC</t>
    </r>
  </si>
  <si>
    <t>05.000047</t>
  </si>
  <si>
    <t>投影机</t>
  </si>
  <si>
    <t>LT375+</t>
  </si>
  <si>
    <t>05.000048</t>
  </si>
  <si>
    <t>数码尼康相机</t>
  </si>
  <si>
    <t>D7200(180-200)</t>
  </si>
  <si>
    <t>05.000049</t>
  </si>
  <si>
    <t>数码投影机</t>
  </si>
  <si>
    <t>MX507</t>
  </si>
  <si>
    <t>05.000050</t>
  </si>
  <si>
    <r>
      <rPr>
        <sz val="10"/>
        <color theme="1"/>
        <rFont val="宋体"/>
        <family val="3"/>
        <charset val="134"/>
      </rPr>
      <t>索尼数码</t>
    </r>
    <r>
      <rPr>
        <sz val="10"/>
        <color theme="1"/>
        <rFont val="宋体"/>
        <family val="3"/>
        <charset val="134"/>
      </rPr>
      <t>HD</t>
    </r>
    <r>
      <rPr>
        <sz val="10"/>
        <color theme="1"/>
        <rFont val="宋体"/>
        <family val="3"/>
        <charset val="134"/>
      </rPr>
      <t>摄录一体机</t>
    </r>
  </si>
  <si>
    <t>HDR—CX240E</t>
  </si>
  <si>
    <t>05.000051</t>
  </si>
  <si>
    <t>摄像机</t>
  </si>
  <si>
    <r>
      <rPr>
        <sz val="10"/>
        <color theme="1"/>
        <rFont val="宋体"/>
        <family val="3"/>
        <charset val="134"/>
      </rPr>
      <t>海康矿用</t>
    </r>
    <r>
      <rPr>
        <sz val="10"/>
        <color theme="1"/>
        <rFont val="宋体"/>
        <family val="3"/>
        <charset val="134"/>
      </rPr>
      <t>DS-2CC5181P-VPIR</t>
    </r>
  </si>
  <si>
    <t>05.000052</t>
  </si>
  <si>
    <t>05.000053</t>
  </si>
  <si>
    <r>
      <rPr>
        <sz val="10"/>
        <color theme="1"/>
        <rFont val="宋体"/>
        <family val="3"/>
        <charset val="134"/>
      </rPr>
      <t>海康</t>
    </r>
    <r>
      <rPr>
        <sz val="10"/>
        <color theme="1"/>
        <rFont val="宋体"/>
        <family val="3"/>
        <charset val="134"/>
      </rPr>
      <t>DS-2CC172P-IR5</t>
    </r>
  </si>
  <si>
    <t>05.000054</t>
  </si>
  <si>
    <t>05.000055</t>
  </si>
  <si>
    <t>05.000056</t>
  </si>
  <si>
    <t>液晶显示屏</t>
  </si>
  <si>
    <r>
      <rPr>
        <sz val="10"/>
        <color theme="1"/>
        <rFont val="宋体"/>
        <family val="3"/>
        <charset val="134"/>
      </rPr>
      <t>P2412HB</t>
    </r>
    <r>
      <rPr>
        <sz val="10"/>
        <color theme="1"/>
        <rFont val="宋体"/>
        <family val="3"/>
        <charset val="134"/>
      </rPr>
      <t>（含视频综合管理软件</t>
    </r>
    <r>
      <rPr>
        <sz val="10"/>
        <color theme="1"/>
        <rFont val="宋体"/>
        <family val="3"/>
        <charset val="134"/>
      </rPr>
      <t>1</t>
    </r>
    <r>
      <rPr>
        <sz val="10"/>
        <color theme="1"/>
        <rFont val="宋体"/>
        <family val="3"/>
        <charset val="134"/>
      </rPr>
      <t>套）</t>
    </r>
  </si>
  <si>
    <t>05.000057</t>
  </si>
  <si>
    <t>05.000058</t>
  </si>
  <si>
    <t>05.000059</t>
  </si>
  <si>
    <t>05.000060</t>
  </si>
  <si>
    <t>05.000061</t>
  </si>
  <si>
    <t>05.000062</t>
  </si>
  <si>
    <t>05.000063</t>
  </si>
  <si>
    <t>05.000064</t>
  </si>
  <si>
    <t>05.000065</t>
  </si>
  <si>
    <t>05.000066</t>
  </si>
  <si>
    <t>混合型硬盘录像机</t>
  </si>
  <si>
    <t>DS-8116HSP/RTA</t>
  </si>
  <si>
    <t>05.000067</t>
  </si>
  <si>
    <t>05.000068</t>
  </si>
  <si>
    <t>05.000069</t>
  </si>
  <si>
    <t>05.000070</t>
  </si>
  <si>
    <t>05.000071</t>
  </si>
  <si>
    <t>05.000072</t>
  </si>
  <si>
    <t>05.000073</t>
  </si>
  <si>
    <t>05.000074</t>
  </si>
  <si>
    <t>数字硬盘录像机</t>
  </si>
  <si>
    <t>DS-8116HS</t>
  </si>
  <si>
    <t>05.000075</t>
  </si>
  <si>
    <t>05.000076</t>
  </si>
  <si>
    <t>05.000077</t>
  </si>
  <si>
    <t>05.000078</t>
  </si>
  <si>
    <t>05.000079</t>
  </si>
  <si>
    <t>05.000080</t>
  </si>
  <si>
    <t>05.000081</t>
  </si>
  <si>
    <t>05.000082</t>
  </si>
  <si>
    <t>05.000083</t>
  </si>
  <si>
    <t>05.000084</t>
  </si>
  <si>
    <t>固定式红外智能视频摄像机</t>
  </si>
  <si>
    <r>
      <rPr>
        <sz val="10"/>
        <color theme="1"/>
        <rFont val="宋体"/>
        <family val="3"/>
        <charset val="134"/>
      </rPr>
      <t>DS-2AE7152-A PAL,AC24V</t>
    </r>
    <r>
      <rPr>
        <sz val="10"/>
        <color theme="1"/>
        <rFont val="宋体"/>
        <family val="3"/>
        <charset val="134"/>
      </rPr>
      <t>海康</t>
    </r>
  </si>
  <si>
    <t>05.000085</t>
  </si>
  <si>
    <t>05.000086</t>
  </si>
  <si>
    <t>05.000087</t>
  </si>
  <si>
    <t>旋转式红外智能球型摄像机</t>
  </si>
  <si>
    <r>
      <rPr>
        <sz val="10"/>
        <color theme="1"/>
        <rFont val="宋体"/>
        <family val="3"/>
        <charset val="134"/>
      </rPr>
      <t>DS-2CC518IP-VPIR</t>
    </r>
    <r>
      <rPr>
        <sz val="10"/>
        <color theme="1"/>
        <rFont val="宋体"/>
        <family val="3"/>
        <charset val="134"/>
      </rPr>
      <t>海康</t>
    </r>
  </si>
  <si>
    <t>05.000088</t>
  </si>
  <si>
    <t>05.000089</t>
  </si>
  <si>
    <t>05.000090</t>
  </si>
  <si>
    <t>05.000091</t>
  </si>
  <si>
    <t>05.000092</t>
  </si>
  <si>
    <t>05.000093</t>
  </si>
  <si>
    <t>05.000094</t>
  </si>
  <si>
    <t>05.000095</t>
  </si>
  <si>
    <t>05.000096</t>
  </si>
  <si>
    <t>05.000097</t>
  </si>
  <si>
    <t>05.000098</t>
  </si>
  <si>
    <t>现场非标制作</t>
  </si>
  <si>
    <t>05.000099</t>
  </si>
  <si>
    <t>05.000100</t>
  </si>
  <si>
    <t>05.000101</t>
  </si>
  <si>
    <t>05.000102</t>
  </si>
  <si>
    <t>05.000103</t>
  </si>
  <si>
    <t>05.000104</t>
  </si>
  <si>
    <t>05.000105</t>
  </si>
  <si>
    <t>05.000106</t>
  </si>
  <si>
    <t>05.000107</t>
  </si>
  <si>
    <t>05.000108</t>
  </si>
  <si>
    <t>05.000109</t>
  </si>
  <si>
    <t>05.000110</t>
  </si>
  <si>
    <t>05.000111</t>
  </si>
  <si>
    <t>05.000112</t>
  </si>
  <si>
    <t>05.000113</t>
  </si>
  <si>
    <t>05.000114</t>
  </si>
  <si>
    <t>05.000115</t>
  </si>
  <si>
    <t>05.000116</t>
  </si>
  <si>
    <t>05.000117</t>
  </si>
  <si>
    <t>05.000118</t>
  </si>
  <si>
    <t>05.000119</t>
  </si>
  <si>
    <t>05.000120</t>
  </si>
  <si>
    <t>视频编码服务器</t>
  </si>
  <si>
    <t>05.000121</t>
  </si>
  <si>
    <t>05.000122</t>
  </si>
  <si>
    <t>网络硬盘录像机</t>
  </si>
  <si>
    <t>05.000123</t>
  </si>
  <si>
    <t>05.000124</t>
  </si>
  <si>
    <t>05.000125</t>
  </si>
  <si>
    <t>05.000126</t>
  </si>
  <si>
    <r>
      <rPr>
        <sz val="10"/>
        <color theme="1"/>
        <rFont val="宋体"/>
        <family val="3"/>
        <charset val="134"/>
      </rPr>
      <t>卡轨式千兆</t>
    </r>
    <r>
      <rPr>
        <sz val="10"/>
        <color theme="1"/>
        <rFont val="宋体"/>
        <family val="3"/>
        <charset val="134"/>
      </rPr>
      <t>WEB</t>
    </r>
    <r>
      <rPr>
        <sz val="10"/>
        <color theme="1"/>
        <rFont val="宋体"/>
        <family val="3"/>
        <charset val="134"/>
      </rPr>
      <t>管网型工业以太网交换机</t>
    </r>
  </si>
  <si>
    <t>MIGE7208-2GBS10-DC12</t>
  </si>
  <si>
    <t>05.000127</t>
  </si>
  <si>
    <t>05.000128</t>
  </si>
  <si>
    <t>DS-8116HS/RTA</t>
  </si>
  <si>
    <t>05.000129</t>
  </si>
  <si>
    <t>05.000130</t>
  </si>
  <si>
    <t>05.000131</t>
  </si>
  <si>
    <t>05.000132</t>
  </si>
  <si>
    <t>05.000133</t>
  </si>
  <si>
    <t>05.000134</t>
  </si>
  <si>
    <t>05.000135</t>
  </si>
  <si>
    <t>05.000136</t>
  </si>
  <si>
    <t>05.000137</t>
  </si>
  <si>
    <t>05.000138</t>
  </si>
  <si>
    <t>05.000139</t>
  </si>
  <si>
    <t>高清网络摄像机</t>
  </si>
  <si>
    <t>DS-2DE7174-A</t>
  </si>
  <si>
    <t>05.000140</t>
  </si>
  <si>
    <t>05.000141</t>
  </si>
  <si>
    <t>05.000142</t>
  </si>
  <si>
    <t>05.000143</t>
  </si>
  <si>
    <t>05.000144</t>
  </si>
  <si>
    <t>监视器</t>
  </si>
  <si>
    <t>M55LA</t>
  </si>
  <si>
    <t>05.000145</t>
  </si>
  <si>
    <t>05.000146</t>
  </si>
  <si>
    <t>05.000147</t>
  </si>
  <si>
    <t>05.000148</t>
  </si>
  <si>
    <t>05.000149</t>
  </si>
  <si>
    <t>05.000150</t>
  </si>
  <si>
    <t>05.000151</t>
  </si>
  <si>
    <t>05.000152</t>
  </si>
  <si>
    <t>05.000153</t>
  </si>
  <si>
    <r>
      <rPr>
        <sz val="10"/>
        <color theme="1"/>
        <rFont val="宋体"/>
        <family val="3"/>
        <charset val="134"/>
      </rPr>
      <t>HJ-S16VID/3</t>
    </r>
    <r>
      <rPr>
        <sz val="10"/>
        <color theme="1"/>
        <rFont val="宋体"/>
        <family val="3"/>
        <charset val="134"/>
      </rPr>
      <t>（带</t>
    </r>
    <r>
      <rPr>
        <sz val="10"/>
        <color theme="1"/>
        <rFont val="宋体"/>
        <family val="3"/>
        <charset val="134"/>
      </rPr>
      <t>1</t>
    </r>
    <r>
      <rPr>
        <sz val="10"/>
        <color theme="1"/>
        <rFont val="宋体"/>
        <family val="3"/>
        <charset val="134"/>
      </rPr>
      <t>路反向数据）</t>
    </r>
  </si>
  <si>
    <t>05.000207</t>
  </si>
  <si>
    <t>05.000208</t>
  </si>
  <si>
    <r>
      <rPr>
        <sz val="10"/>
        <color theme="1"/>
        <rFont val="宋体"/>
        <family val="3"/>
        <charset val="134"/>
      </rPr>
      <t>HJ-S32VID/3</t>
    </r>
    <r>
      <rPr>
        <sz val="10"/>
        <color theme="1"/>
        <rFont val="宋体"/>
        <family val="3"/>
        <charset val="134"/>
      </rPr>
      <t>（带</t>
    </r>
    <r>
      <rPr>
        <sz val="10"/>
        <color theme="1"/>
        <rFont val="宋体"/>
        <family val="3"/>
        <charset val="134"/>
      </rPr>
      <t>2</t>
    </r>
    <r>
      <rPr>
        <sz val="10"/>
        <color theme="1"/>
        <rFont val="宋体"/>
        <family val="3"/>
        <charset val="134"/>
      </rPr>
      <t>路反向数据）</t>
    </r>
  </si>
  <si>
    <t>05.000209</t>
  </si>
  <si>
    <t>05.000210</t>
  </si>
  <si>
    <t>05.000211</t>
  </si>
  <si>
    <t>05.000212</t>
  </si>
  <si>
    <t>05.000213</t>
  </si>
  <si>
    <t>05.000214</t>
  </si>
  <si>
    <t>彩色监视屏</t>
  </si>
  <si>
    <t>05.000215</t>
  </si>
  <si>
    <t>05.000216</t>
  </si>
  <si>
    <t>05.000217</t>
  </si>
  <si>
    <t>05.000218</t>
  </si>
  <si>
    <t>05.000219</t>
  </si>
  <si>
    <t>05.000220</t>
  </si>
  <si>
    <t>网络红外中速智能球型摄像机</t>
  </si>
  <si>
    <r>
      <rPr>
        <sz val="10"/>
        <color theme="1"/>
        <rFont val="宋体"/>
        <family val="3"/>
        <charset val="134"/>
      </rPr>
      <t>DS-2DM1-714</t>
    </r>
    <r>
      <rPr>
        <sz val="10"/>
        <color theme="1"/>
        <rFont val="宋体"/>
        <family val="3"/>
        <charset val="134"/>
      </rPr>
      <t>海康</t>
    </r>
  </si>
  <si>
    <t>05.000221</t>
  </si>
  <si>
    <t>05.000222</t>
  </si>
  <si>
    <t>05.000223</t>
  </si>
  <si>
    <t>05.000224</t>
  </si>
  <si>
    <r>
      <rPr>
        <sz val="10"/>
        <color theme="1"/>
        <rFont val="宋体"/>
        <family val="3"/>
        <charset val="134"/>
      </rPr>
      <t>戴尔</t>
    </r>
    <r>
      <rPr>
        <sz val="10"/>
        <color theme="1"/>
        <rFont val="宋体"/>
        <family val="3"/>
        <charset val="134"/>
      </rPr>
      <t>OPTIPLEX7010</t>
    </r>
  </si>
  <si>
    <t>05.000225</t>
  </si>
  <si>
    <t>05.000226</t>
  </si>
  <si>
    <t>05.000227</t>
  </si>
  <si>
    <t>05.000228</t>
  </si>
  <si>
    <t>05.000229</t>
  </si>
  <si>
    <t>05.000230</t>
  </si>
  <si>
    <t>网络机柜</t>
  </si>
  <si>
    <t>通用试验、检测设备</t>
  </si>
  <si>
    <t>05.000231</t>
  </si>
  <si>
    <t>05.000232</t>
  </si>
  <si>
    <t>05.000233</t>
  </si>
  <si>
    <t>05.000234</t>
  </si>
  <si>
    <t>工业交换机</t>
  </si>
  <si>
    <t>EDGS-408A-SS-SC-T</t>
  </si>
  <si>
    <t>05.000235</t>
  </si>
  <si>
    <t>05.000236</t>
  </si>
  <si>
    <t>05.000237</t>
  </si>
  <si>
    <t>05.000238</t>
  </si>
  <si>
    <t>05.000239</t>
  </si>
  <si>
    <t>05.000240</t>
  </si>
  <si>
    <t>05.000241</t>
  </si>
  <si>
    <t>充填站</t>
  </si>
  <si>
    <t>05.000242</t>
  </si>
  <si>
    <t>05.000243</t>
  </si>
  <si>
    <t>DS-9108HF-SH</t>
  </si>
  <si>
    <t>05.000244</t>
  </si>
  <si>
    <t>05.000245</t>
  </si>
  <si>
    <t>DS-8116HWS-ST</t>
  </si>
  <si>
    <t>05.000246</t>
  </si>
  <si>
    <t>05.000247</t>
  </si>
  <si>
    <t>05.000248</t>
  </si>
  <si>
    <t>视屏监视屏</t>
  </si>
  <si>
    <r>
      <rPr>
        <sz val="10"/>
        <color theme="1"/>
        <rFont val="宋体"/>
        <family val="3"/>
        <charset val="134"/>
      </rPr>
      <t>创维</t>
    </r>
    <r>
      <rPr>
        <sz val="10"/>
        <color theme="1"/>
        <rFont val="宋体"/>
        <family val="3"/>
        <charset val="134"/>
      </rPr>
      <t>M55LA</t>
    </r>
  </si>
  <si>
    <t>05.000249</t>
  </si>
  <si>
    <t>05.000250</t>
  </si>
  <si>
    <t>05.000251</t>
  </si>
  <si>
    <t>05.000252</t>
  </si>
  <si>
    <t>05.000253</t>
  </si>
  <si>
    <t>05.000254</t>
  </si>
  <si>
    <t>05.000255</t>
  </si>
  <si>
    <t>05.000256</t>
  </si>
  <si>
    <t>05.000257</t>
  </si>
  <si>
    <t>05.000258</t>
  </si>
  <si>
    <t>05.000259</t>
  </si>
  <si>
    <t>05.000281</t>
  </si>
  <si>
    <t>07.000001</t>
  </si>
  <si>
    <t>07.000002</t>
  </si>
  <si>
    <t>07.000003</t>
  </si>
  <si>
    <t>网络机柜服务器</t>
  </si>
  <si>
    <t>2M</t>
  </si>
  <si>
    <r>
      <rPr>
        <sz val="10"/>
        <color theme="1"/>
        <rFont val="宋体"/>
        <family val="3"/>
        <charset val="134"/>
      </rPr>
      <t>HJ-S8VID/3</t>
    </r>
    <r>
      <rPr>
        <sz val="10"/>
        <color theme="1"/>
        <rFont val="宋体"/>
        <family val="3"/>
        <charset val="134"/>
      </rPr>
      <t>（带一路方向数据）</t>
    </r>
  </si>
  <si>
    <t>DS-8116HS/RST</t>
  </si>
  <si>
    <t>高清网络枪型摄像机</t>
  </si>
  <si>
    <t>DS-2CD2T10ED-L3/R</t>
  </si>
  <si>
    <t>运输部四中队</t>
  </si>
  <si>
    <t>高清网络球型摄像机</t>
  </si>
  <si>
    <t>DS-2DE7120IW-A</t>
  </si>
  <si>
    <t>工业视频光端机</t>
  </si>
  <si>
    <t>HJ-S21D/3-RF</t>
  </si>
  <si>
    <t>青菜冲矿主胶带改造</t>
  </si>
  <si>
    <t>HJ-S4V1D3/RF</t>
  </si>
  <si>
    <r>
      <rPr>
        <sz val="10"/>
        <color theme="1"/>
        <rFont val="宋体"/>
        <family val="3"/>
        <charset val="134"/>
      </rPr>
      <t>640</t>
    </r>
    <r>
      <rPr>
        <sz val="10"/>
        <color theme="1"/>
        <rFont val="宋体"/>
        <family val="3"/>
        <charset val="134"/>
      </rPr>
      <t>进风机，</t>
    </r>
    <r>
      <rPr>
        <sz val="10"/>
        <color theme="1"/>
        <rFont val="宋体"/>
        <family val="3"/>
        <charset val="134"/>
      </rPr>
      <t>700</t>
    </r>
    <r>
      <rPr>
        <sz val="10"/>
        <color theme="1"/>
        <rFont val="宋体"/>
        <family val="3"/>
        <charset val="134"/>
      </rPr>
      <t>进风机</t>
    </r>
  </si>
  <si>
    <t>HJ-S41D/3-RF</t>
  </si>
  <si>
    <t>HJ-S81D/3-RF</t>
  </si>
  <si>
    <t>视频光端机（发送机）</t>
  </si>
  <si>
    <r>
      <rPr>
        <sz val="10"/>
        <color theme="1"/>
        <rFont val="宋体"/>
        <family val="3"/>
        <charset val="134"/>
      </rPr>
      <t>HJ   8V1D+3</t>
    </r>
    <r>
      <rPr>
        <sz val="10"/>
        <color theme="1"/>
        <rFont val="宋体"/>
        <family val="3"/>
        <charset val="134"/>
      </rPr>
      <t>路</t>
    </r>
  </si>
  <si>
    <t>用沙坝矿南北风机远程控制</t>
  </si>
  <si>
    <r>
      <rPr>
        <sz val="10"/>
        <color theme="1"/>
        <rFont val="宋体"/>
        <family val="3"/>
        <charset val="134"/>
      </rPr>
      <t>远程风机控制柜</t>
    </r>
    <r>
      <rPr>
        <sz val="10"/>
        <color theme="1"/>
        <rFont val="宋体"/>
        <family val="3"/>
        <charset val="134"/>
      </rPr>
      <t>2TAO</t>
    </r>
    <r>
      <rPr>
        <sz val="10"/>
        <color theme="1"/>
        <rFont val="宋体"/>
        <family val="3"/>
        <charset val="134"/>
      </rPr>
      <t>（包括软件、</t>
    </r>
    <r>
      <rPr>
        <sz val="10"/>
        <color theme="1"/>
        <rFont val="宋体"/>
        <family val="3"/>
        <charset val="134"/>
      </rPr>
      <t>PLC</t>
    </r>
    <r>
      <rPr>
        <sz val="10"/>
        <color theme="1"/>
        <rFont val="宋体"/>
        <family val="3"/>
        <charset val="134"/>
      </rPr>
      <t>硬件等）、光端机</t>
    </r>
    <r>
      <rPr>
        <sz val="10"/>
        <color theme="1"/>
        <rFont val="宋体"/>
        <family val="3"/>
        <charset val="134"/>
      </rPr>
      <t>2TAO</t>
    </r>
    <r>
      <rPr>
        <sz val="10"/>
        <color theme="1"/>
        <rFont val="宋体"/>
        <family val="3"/>
        <charset val="134"/>
      </rPr>
      <t>、彩色半球机</t>
    </r>
    <r>
      <rPr>
        <sz val="10"/>
        <color theme="1"/>
        <rFont val="宋体"/>
        <family val="3"/>
        <charset val="134"/>
      </rPr>
      <t>8</t>
    </r>
    <r>
      <rPr>
        <sz val="10"/>
        <color theme="1"/>
        <rFont val="宋体"/>
        <family val="3"/>
        <charset val="134"/>
      </rPr>
      <t>台、安装辅件等</t>
    </r>
  </si>
  <si>
    <t>远程风机控制柜2TAO（包括软件、PLC硬件等）</t>
  </si>
  <si>
    <t>光端机</t>
  </si>
  <si>
    <t>彩色半球机</t>
  </si>
  <si>
    <t>用沙坝水泵控制及控制室</t>
  </si>
  <si>
    <r>
      <rPr>
        <sz val="10"/>
        <color theme="1"/>
        <rFont val="宋体"/>
        <family val="3"/>
        <charset val="134"/>
      </rPr>
      <t>WV-LC1900CH</t>
    </r>
    <r>
      <rPr>
        <sz val="10"/>
        <color theme="1"/>
        <rFont val="宋体"/>
        <family val="3"/>
        <charset val="134"/>
      </rPr>
      <t>监视器</t>
    </r>
    <r>
      <rPr>
        <sz val="10"/>
        <color theme="1"/>
        <rFont val="宋体"/>
        <family val="3"/>
        <charset val="134"/>
      </rPr>
      <t>16</t>
    </r>
    <r>
      <rPr>
        <sz val="10"/>
        <color theme="1"/>
        <rFont val="宋体"/>
        <family val="3"/>
        <charset val="134"/>
      </rPr>
      <t>台、光端机</t>
    </r>
    <r>
      <rPr>
        <sz val="10"/>
        <color theme="1"/>
        <rFont val="宋体"/>
        <family val="3"/>
        <charset val="134"/>
      </rPr>
      <t>1TAO</t>
    </r>
    <r>
      <rPr>
        <sz val="10"/>
        <color theme="1"/>
        <rFont val="宋体"/>
        <family val="3"/>
        <charset val="134"/>
      </rPr>
      <t>、高速球机</t>
    </r>
    <r>
      <rPr>
        <sz val="10"/>
        <color theme="1"/>
        <rFont val="宋体"/>
        <family val="3"/>
        <charset val="134"/>
      </rPr>
      <t>3</t>
    </r>
    <r>
      <rPr>
        <sz val="10"/>
        <color theme="1"/>
        <rFont val="宋体"/>
        <family val="3"/>
        <charset val="134"/>
      </rPr>
      <t>台、辅件等</t>
    </r>
  </si>
  <si>
    <t>WV-LC1900CH</t>
  </si>
  <si>
    <t>高速球机</t>
  </si>
  <si>
    <t>用沙坝自动控制中心</t>
  </si>
  <si>
    <r>
      <rPr>
        <sz val="10"/>
        <color theme="1"/>
        <rFont val="宋体"/>
        <family val="3"/>
        <charset val="134"/>
      </rPr>
      <t>服务器</t>
    </r>
    <r>
      <rPr>
        <sz val="10"/>
        <color theme="1"/>
        <rFont val="宋体"/>
        <family val="3"/>
        <charset val="134"/>
      </rPr>
      <t>1</t>
    </r>
    <r>
      <rPr>
        <sz val="10"/>
        <color theme="1"/>
        <rFont val="宋体"/>
        <family val="3"/>
        <charset val="134"/>
      </rPr>
      <t>台、操作站</t>
    </r>
    <r>
      <rPr>
        <sz val="10"/>
        <color theme="1"/>
        <rFont val="宋体"/>
        <family val="3"/>
        <charset val="134"/>
      </rPr>
      <t>7</t>
    </r>
    <r>
      <rPr>
        <sz val="10"/>
        <color theme="1"/>
        <rFont val="宋体"/>
        <family val="3"/>
        <charset val="134"/>
      </rPr>
      <t>台、液晶监视器</t>
    </r>
    <r>
      <rPr>
        <sz val="10"/>
        <color theme="1"/>
        <rFont val="宋体"/>
        <family val="3"/>
        <charset val="134"/>
      </rPr>
      <t>10</t>
    </r>
    <r>
      <rPr>
        <sz val="10"/>
        <color theme="1"/>
        <rFont val="宋体"/>
        <family val="3"/>
        <charset val="134"/>
      </rPr>
      <t>台、工业交换机</t>
    </r>
    <r>
      <rPr>
        <sz val="10"/>
        <color theme="1"/>
        <rFont val="宋体"/>
        <family val="3"/>
        <charset val="134"/>
      </rPr>
      <t>8</t>
    </r>
    <r>
      <rPr>
        <sz val="10"/>
        <color theme="1"/>
        <rFont val="宋体"/>
        <family val="3"/>
        <charset val="134"/>
      </rPr>
      <t>台、</t>
    </r>
    <r>
      <rPr>
        <sz val="10"/>
        <color theme="1"/>
        <rFont val="宋体"/>
        <family val="3"/>
        <charset val="134"/>
      </rPr>
      <t>460UT</t>
    </r>
    <r>
      <rPr>
        <sz val="10"/>
        <color theme="1"/>
        <rFont val="宋体"/>
        <family val="3"/>
        <charset val="134"/>
      </rPr>
      <t>大屏</t>
    </r>
    <r>
      <rPr>
        <sz val="10"/>
        <color theme="1"/>
        <rFont val="宋体"/>
        <family val="3"/>
        <charset val="134"/>
      </rPr>
      <t>8</t>
    </r>
    <r>
      <rPr>
        <sz val="10"/>
        <color theme="1"/>
        <rFont val="宋体"/>
        <family val="3"/>
        <charset val="134"/>
      </rPr>
      <t>块、</t>
    </r>
    <r>
      <rPr>
        <sz val="10"/>
        <color theme="1"/>
        <rFont val="宋体"/>
        <family val="3"/>
        <charset val="134"/>
      </rPr>
      <t>22</t>
    </r>
    <r>
      <rPr>
        <sz val="10"/>
        <color theme="1"/>
        <rFont val="宋体"/>
        <family val="3"/>
        <charset val="134"/>
      </rPr>
      <t>英寸工业级</t>
    </r>
  </si>
  <si>
    <t>操作站</t>
  </si>
  <si>
    <t>液晶监视器</t>
  </si>
  <si>
    <t>460UT大屏</t>
  </si>
  <si>
    <t>461UT大屏</t>
  </si>
  <si>
    <t>462UT大屏</t>
  </si>
  <si>
    <t>463UT大屏</t>
  </si>
  <si>
    <t>464UT大屏</t>
  </si>
  <si>
    <t>465UT大屏</t>
  </si>
  <si>
    <t>466UT大屏</t>
  </si>
  <si>
    <t>467UT大屏</t>
  </si>
  <si>
    <r>
      <rPr>
        <sz val="10"/>
        <color theme="1"/>
        <rFont val="宋体"/>
        <family val="3"/>
        <charset val="134"/>
      </rPr>
      <t>GPS</t>
    </r>
    <r>
      <rPr>
        <sz val="10"/>
        <color theme="1"/>
        <rFont val="宋体"/>
        <family val="3"/>
        <charset val="134"/>
      </rPr>
      <t>测量系统</t>
    </r>
  </si>
  <si>
    <t>S86T(1+3)</t>
  </si>
  <si>
    <t>12B1</t>
  </si>
  <si>
    <t>48B1</t>
  </si>
  <si>
    <r>
      <rPr>
        <sz val="10"/>
        <color theme="1"/>
        <rFont val="宋体"/>
        <family val="3"/>
        <charset val="134"/>
      </rPr>
      <t>青菜冲矿</t>
    </r>
    <r>
      <rPr>
        <sz val="10"/>
        <color theme="1"/>
        <rFont val="宋体"/>
        <family val="3"/>
        <charset val="134"/>
      </rPr>
      <t>860</t>
    </r>
    <r>
      <rPr>
        <sz val="10"/>
        <color theme="1"/>
        <rFont val="宋体"/>
        <family val="3"/>
        <charset val="134"/>
      </rPr>
      <t>至</t>
    </r>
    <r>
      <rPr>
        <sz val="10"/>
        <color theme="1"/>
        <rFont val="宋体"/>
        <family val="3"/>
        <charset val="134"/>
      </rPr>
      <t>750</t>
    </r>
    <r>
      <rPr>
        <sz val="10"/>
        <color theme="1"/>
        <rFont val="宋体"/>
        <family val="3"/>
        <charset val="134"/>
      </rPr>
      <t>中段</t>
    </r>
  </si>
  <si>
    <t>24B1</t>
  </si>
  <si>
    <t>通讯网络</t>
  </si>
  <si>
    <t>井下通讯系统</t>
  </si>
  <si>
    <t>井下无线通讯系统</t>
  </si>
  <si>
    <t>光纤</t>
  </si>
  <si>
    <r>
      <rPr>
        <sz val="10"/>
        <color theme="1"/>
        <rFont val="宋体"/>
        <family val="3"/>
        <charset val="134"/>
      </rPr>
      <t>B1  12</t>
    </r>
    <r>
      <rPr>
        <sz val="10"/>
        <color theme="1"/>
        <rFont val="宋体"/>
        <family val="3"/>
        <charset val="134"/>
      </rPr>
      <t>芯</t>
    </r>
  </si>
  <si>
    <r>
      <rPr>
        <sz val="10"/>
        <color theme="1"/>
        <rFont val="宋体"/>
        <family val="3"/>
        <charset val="134"/>
      </rPr>
      <t>B1  24</t>
    </r>
    <r>
      <rPr>
        <sz val="10"/>
        <color theme="1"/>
        <rFont val="宋体"/>
        <family val="3"/>
        <charset val="134"/>
      </rPr>
      <t>芯</t>
    </r>
  </si>
  <si>
    <t>安全光栅</t>
  </si>
  <si>
    <t>45SCA1650-N*48-15M</t>
  </si>
  <si>
    <t>GYXTW-48B1</t>
  </si>
  <si>
    <r>
      <rPr>
        <sz val="10"/>
        <color theme="1"/>
        <rFont val="宋体"/>
        <family val="3"/>
        <charset val="134"/>
      </rPr>
      <t>调度室至</t>
    </r>
    <r>
      <rPr>
        <sz val="10"/>
        <color theme="1"/>
        <rFont val="宋体"/>
        <family val="3"/>
        <charset val="134"/>
      </rPr>
      <t>860-5</t>
    </r>
    <r>
      <rPr>
        <sz val="10"/>
        <color theme="1"/>
        <rFont val="宋体"/>
        <family val="3"/>
        <charset val="134"/>
      </rPr>
      <t>盘曲</t>
    </r>
  </si>
  <si>
    <t>GYXTW-16B1</t>
  </si>
  <si>
    <r>
      <rPr>
        <sz val="10"/>
        <color theme="1"/>
        <rFont val="宋体"/>
        <family val="3"/>
        <charset val="134"/>
      </rPr>
      <t>青菜冲矿</t>
    </r>
    <r>
      <rPr>
        <sz val="10"/>
        <color theme="1"/>
        <rFont val="宋体"/>
        <family val="3"/>
        <charset val="134"/>
      </rPr>
      <t>640-5</t>
    </r>
    <r>
      <rPr>
        <sz val="10"/>
        <color theme="1"/>
        <rFont val="宋体"/>
        <family val="3"/>
        <charset val="134"/>
      </rPr>
      <t>盘区至</t>
    </r>
    <r>
      <rPr>
        <sz val="10"/>
        <color theme="1"/>
        <rFont val="宋体"/>
        <family val="3"/>
        <charset val="134"/>
      </rPr>
      <t>7</t>
    </r>
    <r>
      <rPr>
        <sz val="10"/>
        <color theme="1"/>
        <rFont val="宋体"/>
        <family val="3"/>
        <charset val="134"/>
      </rPr>
      <t>盘区溜井</t>
    </r>
  </si>
  <si>
    <t>矿浆厂视频监控系统</t>
  </si>
  <si>
    <t>半球摄像机</t>
  </si>
  <si>
    <r>
      <rPr>
        <sz val="10"/>
        <color theme="1"/>
        <rFont val="宋体"/>
        <family val="3"/>
        <charset val="134"/>
      </rPr>
      <t>DS</t>
    </r>
    <r>
      <rPr>
        <sz val="10"/>
        <color theme="1"/>
        <rFont val="宋体"/>
        <family val="3"/>
        <charset val="134"/>
      </rPr>
      <t>－</t>
    </r>
    <r>
      <rPr>
        <sz val="10"/>
        <color theme="1"/>
        <rFont val="宋体"/>
        <family val="3"/>
        <charset val="134"/>
      </rPr>
      <t>2DM1-2CC5181P-VPIR</t>
    </r>
  </si>
  <si>
    <t>全球摄像机</t>
  </si>
  <si>
    <r>
      <rPr>
        <sz val="10"/>
        <color theme="1"/>
        <rFont val="宋体"/>
        <family val="3"/>
        <charset val="134"/>
      </rPr>
      <t>DS</t>
    </r>
    <r>
      <rPr>
        <sz val="10"/>
        <color theme="1"/>
        <rFont val="宋体"/>
        <family val="3"/>
        <charset val="134"/>
      </rPr>
      <t>－</t>
    </r>
    <r>
      <rPr>
        <sz val="10"/>
        <color theme="1"/>
        <rFont val="宋体"/>
        <family val="3"/>
        <charset val="134"/>
      </rPr>
      <t>2DM1-714</t>
    </r>
  </si>
  <si>
    <t>厂区自动化控制系统自动系统仪表</t>
  </si>
  <si>
    <t>电子设备合计</t>
  </si>
  <si>
    <t>减：电子设备减值准备</t>
  </si>
  <si>
    <t>电子设备净额</t>
  </si>
  <si>
    <t>车辆市场法计算表</t>
  </si>
  <si>
    <t>贵A60100</t>
  </si>
  <si>
    <t>奥迪A6 1.8T</t>
  </si>
  <si>
    <t>比较因素</t>
  </si>
  <si>
    <t>待估物分值</t>
  </si>
  <si>
    <t>参照物分值</t>
  </si>
  <si>
    <t>参照物修正情况</t>
  </si>
  <si>
    <t>http://www.hx2car.com/details/1436448551?position=011000</t>
  </si>
  <si>
    <t>奥迪</t>
  </si>
  <si>
    <t>C</t>
  </si>
  <si>
    <t>http://www.hx2car.com/details/1434739009?position=011002</t>
  </si>
  <si>
    <t>车辆描述</t>
  </si>
  <si>
    <t>交易单价</t>
  </si>
  <si>
    <t>https://www.che168.com/dealer/433106/42340331.html?pvareaid=107790</t>
  </si>
  <si>
    <t>交易双方情况及目的</t>
  </si>
  <si>
    <t>出售</t>
  </si>
  <si>
    <t>交易双方情况及交易目的</t>
  </si>
  <si>
    <t>上牌时间</t>
  </si>
  <si>
    <t>交易时间</t>
  </si>
  <si>
    <t>-</t>
  </si>
  <si>
    <t>交易方式</t>
  </si>
  <si>
    <t>现金</t>
  </si>
  <si>
    <t>交易方式、付款方式</t>
  </si>
  <si>
    <t>外观</t>
  </si>
  <si>
    <t>黑色，面漆有老化现象</t>
  </si>
  <si>
    <t>内饰</t>
  </si>
  <si>
    <t>车内内饰陈旧，有老化现象，座椅表皮破损一般。</t>
  </si>
  <si>
    <t>发动机</t>
  </si>
  <si>
    <t>发动机有轻微异响，离合器挡位正常，方向转动正常。</t>
  </si>
  <si>
    <t>发动机、变速箱无异常，离合器及手动挡位正常，方向转动正常。</t>
  </si>
  <si>
    <t>发动机变速箱正常，方向转动正常。</t>
  </si>
  <si>
    <t>底盘</t>
  </si>
  <si>
    <t>磨损程度一般。</t>
  </si>
  <si>
    <t>磨损程度稍重。</t>
  </si>
  <si>
    <t>磨损程度轻微。</t>
  </si>
  <si>
    <t>电器</t>
  </si>
  <si>
    <t>磨损程度一般，部分电器老化，可正常适用。</t>
  </si>
  <si>
    <t>部分需更换。</t>
  </si>
  <si>
    <t>可正常使用。</t>
  </si>
  <si>
    <t>磨损程度一般，电器老化，可正常使用。</t>
  </si>
  <si>
    <t>所在区域</t>
  </si>
  <si>
    <t>贵阳</t>
  </si>
  <si>
    <t>绍兴</t>
  </si>
  <si>
    <t>哈尔滨</t>
  </si>
  <si>
    <t>其他（包括地域因素等）</t>
  </si>
  <si>
    <t>行驶里程</t>
  </si>
  <si>
    <t>比准价格</t>
  </si>
  <si>
    <t>比准后评估价值</t>
  </si>
  <si>
    <t>贵A57838</t>
  </si>
  <si>
    <t>发动机、变速箱轻微异响，离合器及手动挡位正常，方向转动正常。</t>
  </si>
  <si>
    <t>磨损程度一般</t>
  </si>
  <si>
    <t>部分老化，需部分更换</t>
  </si>
  <si>
    <t>贵AB0072</t>
  </si>
  <si>
    <t>本田雅阁2.0L</t>
  </si>
  <si>
    <t>http://www.hx2car.com/details/1436136420?position=011002</t>
  </si>
  <si>
    <t>雅阁</t>
  </si>
  <si>
    <t>http://www.hx2car.com/details/1436332866?position=011001</t>
  </si>
  <si>
    <t>http://www.hx2car.com/details/1433740364?position=011006</t>
  </si>
  <si>
    <t>黑色，面漆无划伤、无凹陷。</t>
  </si>
  <si>
    <t>白色，面漆有老化现象，轻微划伤、无凹陷。</t>
  </si>
  <si>
    <t>车内内饰无老化，座椅表面无磨损。</t>
  </si>
  <si>
    <t>车内内饰，有老化现象，磨损一般。</t>
  </si>
  <si>
    <t>磨损程度一般，部分需更换</t>
  </si>
  <si>
    <t>磨损程度一般，可正常使用。</t>
  </si>
  <si>
    <t>齐齐哈尔</t>
  </si>
  <si>
    <t>汉中</t>
  </si>
  <si>
    <t>湖州</t>
  </si>
  <si>
    <t>其他费用计算表</t>
  </si>
  <si>
    <t>前期工程咨询费行业调整系数</t>
  </si>
  <si>
    <t>金额：人民币元</t>
  </si>
  <si>
    <t>一、行业调整系数</t>
  </si>
  <si>
    <r>
      <rPr>
        <b/>
        <sz val="10"/>
        <rFont val="仿宋_GB2312"/>
        <charset val="134"/>
      </rPr>
      <t>调整系数</t>
    </r>
  </si>
  <si>
    <t>名称</t>
  </si>
  <si>
    <t xml:space="preserve">系数 </t>
  </si>
  <si>
    <t>计算基数</t>
  </si>
  <si>
    <t>计算公式</t>
  </si>
  <si>
    <t>计算结果</t>
  </si>
  <si>
    <t>与工程费用相比费率</t>
  </si>
  <si>
    <t>依据</t>
  </si>
  <si>
    <r>
      <rPr>
        <b/>
        <sz val="9"/>
        <rFont val="Arial Narrow"/>
        <family val="2"/>
      </rPr>
      <t>1</t>
    </r>
    <r>
      <rPr>
        <sz val="9"/>
        <rFont val="仿宋_GB2312"/>
        <charset val="134"/>
      </rPr>
      <t>、石化、化工、钢铁</t>
    </r>
  </si>
  <si>
    <t>建设项目估算投资额分档收费标准（计价格[1999]1283号，1999年9月10日起执行）</t>
  </si>
  <si>
    <t>人民币：元</t>
  </si>
  <si>
    <t>一</t>
  </si>
  <si>
    <t>工程费用</t>
  </si>
  <si>
    <r>
      <rPr>
        <b/>
        <sz val="9"/>
        <rFont val="Arial Narrow"/>
        <family val="2"/>
      </rPr>
      <t>2</t>
    </r>
    <r>
      <rPr>
        <sz val="9"/>
        <rFont val="仿宋_GB2312"/>
        <charset val="134"/>
      </rPr>
      <t>、石油、天然气、水利、水电、交通（水运）、化纤</t>
    </r>
  </si>
  <si>
    <t>投资额</t>
  </si>
  <si>
    <t>1000万～3000万</t>
  </si>
  <si>
    <t>大于50亿</t>
  </si>
  <si>
    <t>建筑工程费用</t>
  </si>
  <si>
    <r>
      <rPr>
        <b/>
        <sz val="9"/>
        <rFont val="Arial Narrow"/>
        <family val="2"/>
      </rPr>
      <t>3</t>
    </r>
    <r>
      <rPr>
        <sz val="9"/>
        <rFont val="仿宋_GB2312"/>
        <charset val="134"/>
      </rPr>
      <t>、有色、黄金、纺织、轻工、邮电、广播电视、医药、煤炭、火电（含核电）、机械（含船舶、航空、航天、兵器）</t>
    </r>
  </si>
  <si>
    <t>收费标准</t>
  </si>
  <si>
    <t>井巷工程费用</t>
  </si>
  <si>
    <r>
      <rPr>
        <b/>
        <sz val="10"/>
        <rFont val="Arial Narrow"/>
        <family val="2"/>
      </rPr>
      <t>4</t>
    </r>
    <r>
      <rPr>
        <sz val="10"/>
        <rFont val="仿宋_GB2312"/>
        <charset val="134"/>
      </rPr>
      <t>、林业、商业、粮食、建筑</t>
    </r>
  </si>
  <si>
    <t>采用分段值内线插法计算。估算投资额在3000万元以下的，各地自行制定标准。</t>
  </si>
  <si>
    <t>机器设备费用</t>
  </si>
  <si>
    <r>
      <rPr>
        <b/>
        <sz val="10"/>
        <rFont val="Arial Narrow"/>
        <family val="2"/>
      </rPr>
      <t>5</t>
    </r>
    <r>
      <rPr>
        <sz val="10"/>
        <rFont val="仿宋_GB2312"/>
        <charset val="134"/>
      </rPr>
      <t>、建材、交通（公路）、铁道、市政公用工程</t>
    </r>
  </si>
  <si>
    <t>注：贵州标准为“黔价经[1999]403号”，1999年11月16日起执行，上表1、2列为贵州标准。本计算表对在投资额小于1000万的项目，仍采用了线插法计算。</t>
  </si>
  <si>
    <t>小计</t>
  </si>
  <si>
    <t>二、工程复杂程度调整系数（该调整系数由咨询机构与委托单位根据各类工程情况协商确定。）</t>
  </si>
  <si>
    <r>
      <rPr>
        <sz val="10"/>
        <rFont val="Arial Narrow"/>
        <family val="2"/>
      </rPr>
      <t>0.8</t>
    </r>
    <r>
      <rPr>
        <sz val="10"/>
        <rFont val="宋体"/>
        <family val="3"/>
        <charset val="134"/>
      </rPr>
      <t>～</t>
    </r>
    <r>
      <rPr>
        <sz val="10"/>
        <rFont val="Arial Narrow"/>
        <family val="2"/>
      </rPr>
      <t>1.2</t>
    </r>
  </si>
  <si>
    <t>二</t>
  </si>
  <si>
    <t>其他费用</t>
  </si>
  <si>
    <t>前期行业系数</t>
  </si>
  <si>
    <t>复杂度系数</t>
  </si>
  <si>
    <t>工程设计收费基价表（计价格[2002]10号，2002年3月1日起执行）</t>
  </si>
  <si>
    <t>前期工程咨询费</t>
  </si>
  <si>
    <t>国家计委计价格[1999]1283号</t>
  </si>
  <si>
    <t>文件失效</t>
  </si>
  <si>
    <t>工程设计收费专业调整系数表</t>
  </si>
  <si>
    <t>计费额</t>
  </si>
  <si>
    <t>工程勘察费</t>
  </si>
  <si>
    <t>建设部建设[1991]316号</t>
  </si>
  <si>
    <t>文件废止，不再计算。</t>
  </si>
  <si>
    <t>黑色、黄金、化学、非金属及其他矿采选工程</t>
  </si>
  <si>
    <t>核电常规岛、水电、水库、送变电工程</t>
  </si>
  <si>
    <t>收费基价</t>
  </si>
  <si>
    <t>工程设计费</t>
  </si>
  <si>
    <r>
      <rPr>
        <sz val="9"/>
        <rFont val="宋体"/>
        <family val="3"/>
        <charset val="134"/>
      </rPr>
      <t>国家计委、建设部计价格</t>
    </r>
    <r>
      <rPr>
        <sz val="9"/>
        <rFont val="Times New Roman"/>
        <family val="1"/>
      </rPr>
      <t>[2002]10</t>
    </r>
    <r>
      <rPr>
        <sz val="9"/>
        <rFont val="宋体"/>
        <family val="3"/>
        <charset val="134"/>
      </rPr>
      <t>号</t>
    </r>
  </si>
  <si>
    <t>采煤工程，有色、铀矿采选工程</t>
  </si>
  <si>
    <t>核能工程</t>
  </si>
  <si>
    <t>注：采用分段值内线插法计算。计费额大于200亿元的，以计费额乘以1.6%的收费率计算收费基价。</t>
  </si>
  <si>
    <t>(1)</t>
  </si>
  <si>
    <t>工程设计收费基准价</t>
  </si>
  <si>
    <t>选煤及其他煤炭工程</t>
  </si>
  <si>
    <t>机场场道工程</t>
  </si>
  <si>
    <r>
      <rPr>
        <b/>
        <sz val="9"/>
        <rFont val="宋体"/>
        <family val="3"/>
        <charset val="134"/>
      </rPr>
      <t>招标代理服务收费标准（费率）（计价格[2002]1980号，2003年1月</t>
    </r>
    <r>
      <rPr>
        <b/>
        <sz val="9"/>
        <rFont val="Times New Roman"/>
        <family val="1"/>
      </rPr>
      <t> </t>
    </r>
    <r>
      <rPr>
        <b/>
        <sz val="9"/>
        <rFont val="宋体"/>
        <family val="3"/>
        <charset val="134"/>
      </rPr>
      <t>1日起执行）</t>
    </r>
  </si>
  <si>
    <t>基本设计收费</t>
  </si>
  <si>
    <t>各类冷加工工程</t>
  </si>
  <si>
    <t>公路、城市道路工程</t>
  </si>
  <si>
    <t>中标额</t>
  </si>
  <si>
    <t>大于10亿</t>
  </si>
  <si>
    <t>a</t>
  </si>
  <si>
    <t>工程设计收费基价</t>
  </si>
  <si>
    <t>船舶水工工程</t>
  </si>
  <si>
    <t>机场空管和助航灯光、轻轨工程</t>
  </si>
  <si>
    <t>货物招标</t>
  </si>
  <si>
    <t>b</t>
  </si>
  <si>
    <t>专业调整系数</t>
  </si>
  <si>
    <t>各类冶炼、热加工、压力加工工程</t>
  </si>
  <si>
    <t>水运、地铁、桥梁、隧道工程</t>
  </si>
  <si>
    <t>服务招标</t>
  </si>
  <si>
    <t>c</t>
  </si>
  <si>
    <t>工程复杂程度调整系数</t>
  </si>
  <si>
    <t>核加工工程</t>
  </si>
  <si>
    <t>索道工程</t>
  </si>
  <si>
    <t>工程招标</t>
  </si>
  <si>
    <t>d</t>
  </si>
  <si>
    <t>附加调整系数</t>
  </si>
  <si>
    <t>石油、化工、石化、化纤、医药工程</t>
  </si>
  <si>
    <t>邮政工艺工程</t>
  </si>
  <si>
    <t>累进额</t>
  </si>
  <si>
    <t>其他设计费</t>
  </si>
  <si>
    <t>核化工工程</t>
  </si>
  <si>
    <t>建筑、市政、电信工程</t>
  </si>
  <si>
    <t>注：招标代理服务收费按差额定率累进法计算。</t>
  </si>
  <si>
    <t>(2)</t>
  </si>
  <si>
    <t>浮动幅度值</t>
  </si>
  <si>
    <t>风力发电、其他水利工程</t>
  </si>
  <si>
    <t>人防、园林绿化、广电工艺工程</t>
  </si>
  <si>
    <t>环境影响咨询收费标准（计价格［2002］125号，2002年1月31日起执行）</t>
  </si>
  <si>
    <t>4</t>
  </si>
  <si>
    <t>招标代理费</t>
  </si>
  <si>
    <r>
      <rPr>
        <sz val="9"/>
        <rFont val="宋体"/>
        <family val="3"/>
        <charset val="134"/>
      </rPr>
      <t>国家计委计价格</t>
    </r>
    <r>
      <rPr>
        <sz val="9"/>
        <rFont val="Times New Roman"/>
        <family val="1"/>
      </rPr>
      <t>[2002]1980</t>
    </r>
    <r>
      <rPr>
        <sz val="9"/>
        <rFont val="宋体"/>
        <family val="3"/>
        <charset val="134"/>
      </rPr>
      <t>号</t>
    </r>
  </si>
  <si>
    <t>火电工程</t>
  </si>
  <si>
    <t>林业工程</t>
  </si>
  <si>
    <t>小于3000万</t>
  </si>
  <si>
    <t>100亿以上</t>
  </si>
  <si>
    <t>5</t>
  </si>
  <si>
    <t>环境影响咨询费</t>
  </si>
  <si>
    <t>国家计委、国家环境保护总局计价格［2002］125号</t>
  </si>
  <si>
    <t>环境行业系数</t>
  </si>
  <si>
    <t>环境敏感度系数</t>
  </si>
  <si>
    <t>环境影响评价大纲、报告书编制收费行业调整系数</t>
  </si>
  <si>
    <t>农业工程</t>
  </si>
  <si>
    <t>工程监理与相关服务收费</t>
  </si>
  <si>
    <r>
      <rPr>
        <sz val="9"/>
        <rFont val="宋体"/>
        <family val="3"/>
        <charset val="134"/>
      </rPr>
      <t>发改价格</t>
    </r>
    <r>
      <rPr>
        <sz val="9"/>
        <rFont val="Times New Roman"/>
        <family val="1"/>
      </rPr>
      <t>[2007]670</t>
    </r>
    <r>
      <rPr>
        <sz val="9"/>
        <rFont val="宋体"/>
        <family val="3"/>
        <charset val="134"/>
      </rPr>
      <t>号</t>
    </r>
  </si>
  <si>
    <t>行业</t>
  </si>
  <si>
    <t>调整系数</t>
  </si>
  <si>
    <t>注：采用分段值内线插法计算。本计算表在投资额小于3000万时仍采用了线插法计算。</t>
  </si>
  <si>
    <t>施工监理服务收费</t>
  </si>
  <si>
    <t>化工、冶金、有色、黄金、煤炭、矿产、纺织、化纤、轻工、医药、区域</t>
  </si>
  <si>
    <t>环境敏感程度调整系数</t>
  </si>
  <si>
    <t>施工监理费收费标准(发改价格[2007]670号，2007年5月1日起执行)</t>
  </si>
  <si>
    <t>施工监理服务收费基准价</t>
  </si>
  <si>
    <t>石化、石油天然气、水利、水电、旅游</t>
  </si>
  <si>
    <t>环境敏感程度</t>
  </si>
  <si>
    <t>施工监理服务收费基价</t>
  </si>
  <si>
    <t>林业、畜牧、渔业、农业、交通、铁道、民航、管线、运输、建材、市政、烟照、兵器</t>
  </si>
  <si>
    <t>敏感</t>
  </si>
  <si>
    <t>邮电、广播电视、航空、机械、船舶、航天、电子、勘探、社会服务、火电</t>
  </si>
  <si>
    <t>一般</t>
  </si>
  <si>
    <t>注：计费额大于1000000万元的，以计费额乘以1.039%的收费率计算收费基价。其他未包含的其收费由双方协商议定。</t>
  </si>
  <si>
    <t>粮食、建筑、信息产业、仓储</t>
  </si>
  <si>
    <t>项目建设管理费（财建[2016]504号，2016年9月1日起施行）</t>
  </si>
  <si>
    <t>高程调整系数</t>
  </si>
  <si>
    <t>施工监理专业调整系数</t>
  </si>
  <si>
    <t>总概算</t>
  </si>
  <si>
    <t>10亿以上</t>
  </si>
  <si>
    <t>黑色、有色、黄金、化学、非金属及其他矿采选工程</t>
  </si>
  <si>
    <t>费率</t>
  </si>
  <si>
    <t>其他相关阶段服务费</t>
  </si>
  <si>
    <t>火电工程、送变电工程</t>
  </si>
  <si>
    <t>管理费</t>
  </si>
  <si>
    <t>建设单位管理费</t>
  </si>
  <si>
    <r>
      <rPr>
        <sz val="9"/>
        <rFont val="宋体"/>
        <family val="3"/>
        <charset val="134"/>
      </rPr>
      <t>财政部财建</t>
    </r>
    <r>
      <rPr>
        <sz val="9"/>
        <rFont val="Times New Roman"/>
        <family val="1"/>
      </rPr>
      <t>[2016]504</t>
    </r>
    <r>
      <rPr>
        <sz val="9"/>
        <rFont val="宋体"/>
        <family val="3"/>
        <charset val="134"/>
      </rPr>
      <t>号</t>
    </r>
  </si>
  <si>
    <t>矿井工程、铀矿采选工程</t>
  </si>
  <si>
    <t>核能、水电、水库工程</t>
  </si>
  <si>
    <t>审计费</t>
  </si>
  <si>
    <r>
      <rPr>
        <sz val="9"/>
        <rFont val="宋体"/>
        <family val="3"/>
        <charset val="134"/>
      </rPr>
      <t>财政部财建</t>
    </r>
    <r>
      <rPr>
        <sz val="9"/>
        <rFont val="Times New Roman"/>
        <family val="1"/>
      </rPr>
      <t>[2001]512</t>
    </r>
    <r>
      <rPr>
        <sz val="9"/>
        <rFont val="宋体"/>
        <family val="3"/>
        <charset val="134"/>
      </rPr>
      <t>号</t>
    </r>
  </si>
  <si>
    <t>冶炼工程</t>
  </si>
  <si>
    <t>机场场道、助航灯光工程</t>
  </si>
  <si>
    <t>审计费收费标准（财建[2001]512号，2001年4月1日起执行）</t>
  </si>
  <si>
    <t>基本付费额</t>
  </si>
  <si>
    <t>铁路、公路、城市道路、轻轨及机场空管工程</t>
  </si>
  <si>
    <t>50亿元以上</t>
  </si>
  <si>
    <t>难度系数</t>
  </si>
  <si>
    <t>各类加工工程</t>
  </si>
  <si>
    <t>水运、地铁、桥梁、隧道、索道工程</t>
  </si>
  <si>
    <t>(3)</t>
  </si>
  <si>
    <t>特殊要求补助费</t>
  </si>
  <si>
    <t>园林绿化工程</t>
  </si>
  <si>
    <t>注：单项委托评审的费用额在2.5万元以下的，按2.5万元核拨评审费。</t>
  </si>
  <si>
    <t>合计</t>
  </si>
  <si>
    <t>石油工程</t>
  </si>
  <si>
    <t>建筑、人防、市政公用工程</t>
  </si>
  <si>
    <t>化工、石化、化纤、医药工程</t>
  </si>
  <si>
    <t>邮政、电信、广播电视工程</t>
  </si>
  <si>
    <t>高程调整系数（海拔）</t>
  </si>
  <si>
    <t>2001m以下</t>
  </si>
  <si>
    <t>2001～3000m</t>
  </si>
  <si>
    <t>农业、林业工程</t>
  </si>
  <si>
    <t>3001～3500m</t>
  </si>
  <si>
    <t>3501～4000m</t>
  </si>
  <si>
    <t>审计费难度系数（&lt;=0.3)</t>
  </si>
  <si>
    <t>协商</t>
  </si>
  <si>
    <t>4001m以上</t>
  </si>
  <si>
    <t>难度描述</t>
  </si>
  <si>
    <t>特殊环境（包括特殊地质、地形、气候、生活条例、污染等）</t>
  </si>
  <si>
    <t>跨省、自治区、直辖市</t>
  </si>
  <si>
    <t>跨多个行业且涉及多个专业</t>
  </si>
  <si>
    <t>系数</t>
  </si>
  <si>
    <t>等级</t>
  </si>
  <si>
    <t>工程设计条件</t>
  </si>
  <si>
    <t>工程设计收费计费额，为经过批准的建设项目初步设计概算中的建筑安装工程费、设备与工器具购置费和联合试运转费之和。</t>
  </si>
  <si>
    <t>Ⅰ级</t>
  </si>
  <si>
    <t>技术简单、工艺成熟、生产流程较短的一般加工及冶炼工程，主要有：</t>
  </si>
  <si>
    <r>
      <rPr>
        <sz val="10.5"/>
        <rFont val="宋体"/>
        <family val="3"/>
        <charset val="134"/>
      </rPr>
      <t>11.</t>
    </r>
    <r>
      <rPr>
        <sz val="10.5"/>
        <rFont val="宋体"/>
        <family val="3"/>
        <charset val="134"/>
      </rPr>
      <t>一般机械辅机及配套厂工程；</t>
    </r>
  </si>
  <si>
    <r>
      <rPr>
        <sz val="10.5"/>
        <rFont val="宋体"/>
        <family val="3"/>
        <charset val="134"/>
      </rPr>
      <t>12.</t>
    </r>
    <r>
      <rPr>
        <sz val="10.5"/>
        <rFont val="宋体"/>
        <family val="3"/>
        <charset val="134"/>
      </rPr>
      <t>船舶辅机及配套厂，船舶普航仪器厂，</t>
    </r>
    <r>
      <rPr>
        <sz val="10.5"/>
        <rFont val="Times New Roman"/>
        <family val="1"/>
      </rPr>
      <t>&lt;3000t</t>
    </r>
    <r>
      <rPr>
        <sz val="10.5"/>
        <rFont val="宋体"/>
        <family val="3"/>
        <charset val="134"/>
      </rPr>
      <t>的坞修车间、船台滑道、吊车道工程；</t>
    </r>
  </si>
  <si>
    <r>
      <rPr>
        <sz val="10.5"/>
        <rFont val="宋体"/>
        <family val="3"/>
        <charset val="134"/>
      </rPr>
      <t>13.</t>
    </r>
    <r>
      <rPr>
        <sz val="10.5"/>
        <rFont val="宋体"/>
        <family val="3"/>
        <charset val="134"/>
      </rPr>
      <t>电子终端产品装配厂工程；</t>
    </r>
  </si>
  <si>
    <r>
      <rPr>
        <sz val="10"/>
        <rFont val="宋体"/>
        <family val="3"/>
        <charset val="134"/>
      </rPr>
      <t>1　工程设计收费＝工程设计收费基准价×（1±浮动幅度值）
2　工程设计收费基准价＝基本设计收费＋其他设计收费
3　基本设计收费＝工程设计收费基价×专业调整系数×工程复杂程度调整系数(须查表）×附加调整系数
工程复杂程度分为一般、较复杂和复杂三个等级，其调整系数分别为：</t>
    </r>
    <r>
      <rPr>
        <b/>
        <sz val="10"/>
        <rFont val="宋体"/>
        <family val="3"/>
        <charset val="134"/>
      </rPr>
      <t>一般（Ⅰ级）0.85；较复杂（Ⅱ级）1.0；复杂（Ⅲ级）1.15</t>
    </r>
    <r>
      <rPr>
        <sz val="10"/>
        <rFont val="宋体"/>
        <family val="3"/>
        <charset val="134"/>
      </rPr>
      <t xml:space="preserve">。计算工程设计收费时，工程复杂程度在相应章节的《工程复杂程度表》中查找确定。
</t>
    </r>
  </si>
  <si>
    <r>
      <rPr>
        <sz val="10.5"/>
        <rFont val="宋体"/>
        <family val="3"/>
        <charset val="134"/>
      </rPr>
      <t>14.</t>
    </r>
    <r>
      <rPr>
        <sz val="10.5"/>
        <rFont val="宋体"/>
        <family val="3"/>
        <charset val="134"/>
      </rPr>
      <t>文体用品、玩具、工艺美术品、日用杂品、金属制品厂工程；</t>
    </r>
  </si>
  <si>
    <r>
      <rPr>
        <sz val="10.5"/>
        <rFont val="宋体"/>
        <family val="3"/>
        <charset val="134"/>
      </rPr>
      <t>15.</t>
    </r>
    <r>
      <rPr>
        <sz val="10.5"/>
        <rFont val="宋体"/>
        <family val="3"/>
        <charset val="134"/>
      </rPr>
      <t>针织、服装厂工程；</t>
    </r>
  </si>
  <si>
    <r>
      <rPr>
        <sz val="10.5"/>
        <rFont val="宋体"/>
        <family val="3"/>
        <charset val="134"/>
      </rPr>
      <t>16.</t>
    </r>
    <r>
      <rPr>
        <sz val="10.5"/>
        <rFont val="宋体"/>
        <family val="3"/>
        <charset val="134"/>
      </rPr>
      <t>小型林产加工工程；</t>
    </r>
  </si>
  <si>
    <r>
      <rPr>
        <sz val="10.5"/>
        <rFont val="宋体"/>
        <family val="3"/>
        <charset val="134"/>
      </rPr>
      <t>17.</t>
    </r>
    <r>
      <rPr>
        <sz val="10.5"/>
        <rFont val="宋体"/>
        <family val="3"/>
        <charset val="134"/>
      </rPr>
      <t>小型冷库、屠宰厂、制冰厂，一般农业（粮食）与内贸加工工程；</t>
    </r>
  </si>
  <si>
    <t>非标准设备设计费＝非标准设备计费额×非标准设备设计费率</t>
  </si>
  <si>
    <r>
      <rPr>
        <sz val="10.5"/>
        <rFont val="宋体"/>
        <family val="3"/>
        <charset val="134"/>
      </rPr>
      <t>18.</t>
    </r>
    <r>
      <rPr>
        <sz val="10.5"/>
        <rFont val="宋体"/>
        <family val="3"/>
        <charset val="134"/>
      </rPr>
      <t>普通水泥、平板玻璃深加工、砖瓦水泥制品厂工程；</t>
    </r>
  </si>
  <si>
    <r>
      <rPr>
        <sz val="10.5"/>
        <rFont val="宋体"/>
        <family val="3"/>
        <charset val="134"/>
      </rPr>
      <t>19.</t>
    </r>
    <r>
      <rPr>
        <sz val="10.5"/>
        <rFont val="宋体"/>
        <family val="3"/>
        <charset val="134"/>
      </rPr>
      <t>小型、技术简单的焦化、耐火材料、烧结球团、钢铁加工及配套工程；</t>
    </r>
  </si>
  <si>
    <r>
      <rPr>
        <sz val="10.5"/>
        <rFont val="宋体"/>
        <family val="3"/>
        <charset val="134"/>
      </rPr>
      <t>20.</t>
    </r>
    <r>
      <rPr>
        <sz val="10.5"/>
        <rFont val="宋体"/>
        <family val="3"/>
        <charset val="134"/>
      </rPr>
      <t>小型、技术简单的建筑铝材、铜材加工及配套工程</t>
    </r>
  </si>
  <si>
    <t>Ⅱ级</t>
  </si>
  <si>
    <t>工艺技术及产品结构较复杂，生产流程较长，技术含量较高的加工及冶炼工程，主要有：</t>
  </si>
  <si>
    <r>
      <rPr>
        <sz val="10.5"/>
        <rFont val="宋体"/>
        <family val="3"/>
        <charset val="134"/>
      </rPr>
      <t>15.</t>
    </r>
    <r>
      <rPr>
        <sz val="10.5"/>
        <rFont val="宋体"/>
        <family val="3"/>
        <charset val="134"/>
      </rPr>
      <t>一般机械零部件加工及配套厂工程；</t>
    </r>
  </si>
  <si>
    <r>
      <rPr>
        <sz val="10.5"/>
        <rFont val="宋体"/>
        <family val="3"/>
        <charset val="134"/>
      </rPr>
      <t>16.</t>
    </r>
    <r>
      <rPr>
        <sz val="10.5"/>
        <rFont val="宋体"/>
        <family val="3"/>
        <charset val="134"/>
      </rPr>
      <t>造船厂、修船厂，船体加工装配、管子加工车间，</t>
    </r>
    <r>
      <rPr>
        <sz val="10.5"/>
        <rFont val="Times New Roman"/>
        <family val="1"/>
      </rPr>
      <t>3000—10000t</t>
    </r>
    <r>
      <rPr>
        <sz val="10.5"/>
        <rFont val="宋体"/>
        <family val="3"/>
        <charset val="134"/>
      </rPr>
      <t>坞修车间、船台滑道工程；</t>
    </r>
  </si>
  <si>
    <r>
      <rPr>
        <sz val="10.5"/>
        <rFont val="宋体"/>
        <family val="3"/>
        <charset val="134"/>
      </rPr>
      <t>17.</t>
    </r>
    <r>
      <rPr>
        <sz val="10.5"/>
        <rFont val="宋体"/>
        <family val="3"/>
        <charset val="134"/>
      </rPr>
      <t>常规兵器、光学兵器、靶厂、防化器材、民用爆破器材厂工程；</t>
    </r>
  </si>
  <si>
    <r>
      <rPr>
        <sz val="10.5"/>
        <rFont val="宋体"/>
        <family val="3"/>
        <charset val="134"/>
      </rPr>
      <t>18.</t>
    </r>
    <r>
      <rPr>
        <sz val="10.5"/>
        <rFont val="宋体"/>
        <family val="3"/>
        <charset val="134"/>
      </rPr>
      <t>航空辅机厂、航空零部件厂工程；</t>
    </r>
  </si>
  <si>
    <r>
      <rPr>
        <sz val="10.5"/>
        <rFont val="宋体"/>
        <family val="3"/>
        <charset val="134"/>
      </rPr>
      <t>19.</t>
    </r>
    <r>
      <rPr>
        <sz val="10.5"/>
        <rFont val="宋体"/>
        <family val="3"/>
        <charset val="134"/>
      </rPr>
      <t>航天零部件厂工程；</t>
    </r>
  </si>
  <si>
    <r>
      <rPr>
        <sz val="10.5"/>
        <rFont val="宋体"/>
        <family val="3"/>
        <charset val="134"/>
      </rPr>
      <t>20.</t>
    </r>
    <r>
      <rPr>
        <sz val="10.5"/>
        <rFont val="宋体"/>
        <family val="3"/>
        <charset val="134"/>
      </rPr>
      <t>电子元件、材料厂工程；</t>
    </r>
  </si>
  <si>
    <r>
      <rPr>
        <sz val="10.5"/>
        <rFont val="宋体"/>
        <family val="3"/>
        <charset val="134"/>
      </rPr>
      <t>21.</t>
    </r>
    <r>
      <rPr>
        <sz val="10.5"/>
        <rFont val="宋体"/>
        <family val="3"/>
        <charset val="134"/>
      </rPr>
      <t>简单核技术及同位素应用工程；</t>
    </r>
  </si>
  <si>
    <r>
      <rPr>
        <sz val="10.5"/>
        <rFont val="宋体"/>
        <family val="3"/>
        <charset val="134"/>
      </rPr>
      <t>22.</t>
    </r>
    <r>
      <rPr>
        <sz val="10.5"/>
        <rFont val="宋体"/>
        <family val="3"/>
        <charset val="134"/>
      </rPr>
      <t>食品、制盐、酿酒、烟草、皮革毛皮、家电、塑料制品、日用硅酸盐制品工程；</t>
    </r>
  </si>
  <si>
    <r>
      <rPr>
        <sz val="10.5"/>
        <rFont val="宋体"/>
        <family val="3"/>
        <charset val="134"/>
      </rPr>
      <t>23.</t>
    </r>
    <r>
      <rPr>
        <sz val="10.5"/>
        <rFont val="宋体"/>
        <family val="3"/>
        <charset val="134"/>
      </rPr>
      <t>棉、毛、丝、麻、纤维纺织厂工程；</t>
    </r>
  </si>
  <si>
    <r>
      <rPr>
        <sz val="10.5"/>
        <rFont val="宋体"/>
        <family val="3"/>
        <charset val="134"/>
      </rPr>
      <t>24.</t>
    </r>
    <r>
      <rPr>
        <sz val="10.5"/>
        <rFont val="宋体"/>
        <family val="3"/>
        <charset val="134"/>
      </rPr>
      <t>中型或者技术较复杂的林产加工工程；</t>
    </r>
  </si>
  <si>
    <r>
      <rPr>
        <sz val="10.5"/>
        <rFont val="宋体"/>
        <family val="3"/>
        <charset val="134"/>
      </rPr>
      <t>25.</t>
    </r>
    <r>
      <rPr>
        <sz val="10.5"/>
        <rFont val="宋体"/>
        <family val="3"/>
        <charset val="134"/>
      </rPr>
      <t>中型冷库、屠宰厂、制冰厂，技术较复杂的农业（粮食）与内贸加工工程；</t>
    </r>
  </si>
  <si>
    <r>
      <rPr>
        <sz val="10.5"/>
        <rFont val="宋体"/>
        <family val="3"/>
        <charset val="134"/>
      </rPr>
      <t>26.&lt;2000t</t>
    </r>
    <r>
      <rPr>
        <sz val="10.5"/>
        <rFont val="宋体"/>
        <family val="3"/>
        <charset val="134"/>
      </rPr>
      <t>的水泥生产线，格法、压延玻璃生产线，组合炉拉丝玻璃纤维，非金属材料，空心砖、玻璃钢、耐火材料、建筑及卫生陶瓷厂工程；</t>
    </r>
  </si>
  <si>
    <r>
      <rPr>
        <sz val="10.5"/>
        <rFont val="宋体"/>
        <family val="3"/>
        <charset val="134"/>
      </rPr>
      <t>27.</t>
    </r>
    <r>
      <rPr>
        <sz val="10.5"/>
        <rFont val="宋体"/>
        <family val="3"/>
        <charset val="134"/>
      </rPr>
      <t>常规技术的焦化、耐火材料、烧结球团、钢铁冶炼、加工及配套工程；</t>
    </r>
  </si>
  <si>
    <r>
      <rPr>
        <sz val="10.5"/>
        <rFont val="宋体"/>
        <family val="3"/>
        <charset val="134"/>
      </rPr>
      <t>28.</t>
    </r>
    <r>
      <rPr>
        <sz val="10.5"/>
        <rFont val="宋体"/>
        <family val="3"/>
        <charset val="134"/>
      </rPr>
      <t>常规技术的有色冶炼、加工及配套工程</t>
    </r>
  </si>
  <si>
    <t>Ⅲ级</t>
  </si>
  <si>
    <t>工艺技术及产品结构复杂，自动化程度高，技术含量高的加工及冶炼工程，主要有：</t>
  </si>
  <si>
    <r>
      <rPr>
        <sz val="10.5"/>
        <rFont val="宋体"/>
        <family val="3"/>
        <charset val="134"/>
      </rPr>
      <t>15.</t>
    </r>
    <r>
      <rPr>
        <sz val="10.5"/>
        <rFont val="宋体"/>
        <family val="3"/>
        <charset val="134"/>
      </rPr>
      <t>机械主机制造厂、试验站（室）、试车台、动力站房、计量检测站、空分站，自动化例题和多层仓库工程；</t>
    </r>
  </si>
  <si>
    <r>
      <rPr>
        <sz val="10.5"/>
        <rFont val="宋体"/>
        <family val="3"/>
        <charset val="134"/>
      </rPr>
      <t>16.</t>
    </r>
    <r>
      <rPr>
        <sz val="10.5"/>
        <rFont val="宋体"/>
        <family val="3"/>
        <charset val="134"/>
      </rPr>
      <t>船舶主机厂、特机厂，船舶工业特种涂装车间，</t>
    </r>
    <r>
      <rPr>
        <sz val="10.5"/>
        <rFont val="Times New Roman"/>
        <family val="1"/>
      </rPr>
      <t>&gt;10000t</t>
    </r>
    <r>
      <rPr>
        <sz val="10.5"/>
        <rFont val="宋体"/>
        <family val="3"/>
        <charset val="134"/>
      </rPr>
      <t>坞修车间、船台滑道、干船坞，船模试验水池，海洋开发工程设备厂、水声设备及水中兵器厂、精密航海仪器厂工程；</t>
    </r>
  </si>
  <si>
    <r>
      <rPr>
        <sz val="10.5"/>
        <rFont val="宋体"/>
        <family val="3"/>
        <charset val="134"/>
      </rPr>
      <t>17.</t>
    </r>
    <r>
      <rPr>
        <sz val="10.5"/>
        <rFont val="宋体"/>
        <family val="3"/>
        <charset val="134"/>
      </rPr>
      <t>兵器的的弹及装药、火工品、引信工程，光电、电子器件及兵器工程，坦克、装甲车、自行火跑系统的主机厂及大型装配厂工程；</t>
    </r>
  </si>
  <si>
    <r>
      <rPr>
        <sz val="10.5"/>
        <rFont val="宋体"/>
        <family val="3"/>
        <charset val="134"/>
      </rPr>
      <t>18.</t>
    </r>
    <r>
      <rPr>
        <sz val="10.5"/>
        <rFont val="宋体"/>
        <family val="3"/>
        <charset val="134"/>
      </rPr>
      <t>航空主机厂、装配厂、维修工，航空试验测试工程；</t>
    </r>
  </si>
  <si>
    <r>
      <rPr>
        <sz val="10.5"/>
        <rFont val="宋体"/>
        <family val="3"/>
        <charset val="134"/>
      </rPr>
      <t>19.</t>
    </r>
    <r>
      <rPr>
        <sz val="10.5"/>
        <rFont val="宋体"/>
        <family val="3"/>
        <charset val="134"/>
      </rPr>
      <t>航天产品总装厂、部装厂、维修厂，航空试验测试工程；</t>
    </r>
  </si>
  <si>
    <r>
      <rPr>
        <sz val="10.5"/>
        <rFont val="宋体"/>
        <family val="3"/>
        <charset val="134"/>
      </rPr>
      <t>20.</t>
    </r>
    <r>
      <rPr>
        <sz val="10.5"/>
        <rFont val="宋体"/>
        <family val="3"/>
        <charset val="134"/>
      </rPr>
      <t>微电子器件、显示器件、电子玻璃、电子终端产品生产厂，洁净度高于</t>
    </r>
    <r>
      <rPr>
        <sz val="10.5"/>
        <rFont val="Times New Roman"/>
        <family val="1"/>
      </rPr>
      <t>1000</t>
    </r>
    <r>
      <rPr>
        <sz val="10.5"/>
        <rFont val="宋体"/>
        <family val="3"/>
        <charset val="134"/>
      </rPr>
      <t>级的洁净厂房工程；</t>
    </r>
  </si>
  <si>
    <r>
      <rPr>
        <sz val="10.5"/>
        <rFont val="宋体"/>
        <family val="3"/>
        <charset val="134"/>
      </rPr>
      <t>21.</t>
    </r>
    <r>
      <rPr>
        <sz val="10.5"/>
        <rFont val="宋体"/>
        <family val="3"/>
        <charset val="134"/>
      </rPr>
      <t>铀冶炼、铀浓缩、核燃料元（组）件厂等核加工工程；</t>
    </r>
  </si>
  <si>
    <r>
      <rPr>
        <sz val="10.5"/>
        <rFont val="宋体"/>
        <family val="3"/>
        <charset val="134"/>
      </rPr>
      <t>22.</t>
    </r>
    <r>
      <rPr>
        <sz val="10.5"/>
        <rFont val="宋体"/>
        <family val="3"/>
        <charset val="134"/>
      </rPr>
      <t>制浆造制、日用化学制品、日用陶瓷、塑料原料、电池、感光材料、制糖、盐化工工程；</t>
    </r>
  </si>
  <si>
    <r>
      <rPr>
        <sz val="10.5"/>
        <rFont val="宋体"/>
        <family val="3"/>
        <charset val="134"/>
      </rPr>
      <t>23.</t>
    </r>
    <r>
      <rPr>
        <sz val="10.5"/>
        <rFont val="宋体"/>
        <family val="3"/>
        <charset val="134"/>
      </rPr>
      <t>印染、非织造布工程；</t>
    </r>
  </si>
  <si>
    <r>
      <rPr>
        <sz val="10.5"/>
        <rFont val="宋体"/>
        <family val="3"/>
        <charset val="134"/>
      </rPr>
      <t>24.</t>
    </r>
    <r>
      <rPr>
        <sz val="10.5"/>
        <rFont val="宋体"/>
        <family val="3"/>
        <charset val="134"/>
      </rPr>
      <t>大型林产加工厂、技术复杂或者采用新技术的林产加工工程；</t>
    </r>
  </si>
  <si>
    <r>
      <rPr>
        <sz val="10.5"/>
        <rFont val="宋体"/>
        <family val="3"/>
        <charset val="134"/>
      </rPr>
      <t>25.</t>
    </r>
    <r>
      <rPr>
        <sz val="10.5"/>
        <rFont val="宋体"/>
        <family val="3"/>
        <charset val="134"/>
      </rPr>
      <t>大型冷库、屠宰厂、制冰厂，技术复杂的农业（粮食）与内贸加工工程；</t>
    </r>
  </si>
  <si>
    <r>
      <rPr>
        <sz val="10.5"/>
        <rFont val="宋体"/>
        <family val="3"/>
        <charset val="134"/>
      </rPr>
      <t>26.</t>
    </r>
    <r>
      <rPr>
        <sz val="10.5"/>
        <rFont val="宋体"/>
        <family val="3"/>
        <charset val="134"/>
      </rPr>
      <t>≥</t>
    </r>
    <r>
      <rPr>
        <sz val="10.5"/>
        <rFont val="Times New Roman"/>
        <family val="1"/>
      </rPr>
      <t>2000t</t>
    </r>
    <r>
      <rPr>
        <sz val="10.5"/>
        <rFont val="宋体"/>
        <family val="3"/>
        <charset val="134"/>
      </rPr>
      <t>的水泥生产线，浮法玻璃生产线，池窑拉丝玻璃纤维、特种纤维，新型建材，特种陶瓷生产线工程；</t>
    </r>
  </si>
  <si>
    <r>
      <rPr>
        <sz val="10.5"/>
        <rFont val="宋体"/>
        <family val="3"/>
        <charset val="134"/>
      </rPr>
      <t>27.</t>
    </r>
    <r>
      <rPr>
        <sz val="10.5"/>
        <rFont val="宋体"/>
        <family val="3"/>
        <charset val="134"/>
      </rPr>
      <t>技术复杂的焦化、耐火材料、烧结球团、钢铁冶炼、加工及配套工程；</t>
    </r>
  </si>
  <si>
    <r>
      <rPr>
        <sz val="10.5"/>
        <rFont val="宋体"/>
        <family val="3"/>
        <charset val="134"/>
      </rPr>
      <t>28.</t>
    </r>
    <r>
      <rPr>
        <sz val="10.5"/>
        <rFont val="宋体"/>
        <family val="3"/>
        <charset val="134"/>
      </rPr>
      <t>技术复杂的有色冶炼、加工及配套工程，稀有金属、稀土、半导体材料冶炼及加工工程</t>
    </r>
  </si>
  <si>
    <t>机动车使用年限及行驶里程参考值汇总表</t>
  </si>
  <si>
    <t>车辆类型与用途</t>
  </si>
  <si>
    <t>使用年限</t>
  </si>
  <si>
    <t>行驶里程参考值</t>
  </si>
  <si>
    <t>（年）</t>
  </si>
  <si>
    <r>
      <rPr>
        <b/>
        <sz val="11"/>
        <rFont val="宋体"/>
        <family val="3"/>
        <charset val="134"/>
      </rPr>
      <t>（</t>
    </r>
    <r>
      <rPr>
        <b/>
        <sz val="11"/>
        <color indexed="8"/>
        <rFont val="宋体"/>
        <family val="3"/>
        <charset val="134"/>
      </rPr>
      <t>万千米）</t>
    </r>
  </si>
  <si>
    <t xml:space="preserve">汽车 </t>
  </si>
  <si>
    <t>载客</t>
  </si>
  <si>
    <t>营运</t>
  </si>
  <si>
    <t>出租客运</t>
  </si>
  <si>
    <t>小、微型</t>
  </si>
  <si>
    <t>中型</t>
  </si>
  <si>
    <t>大型</t>
  </si>
  <si>
    <t>租赁</t>
  </si>
  <si>
    <t>教练</t>
  </si>
  <si>
    <t>小型</t>
  </si>
  <si>
    <t>公交客运</t>
  </si>
  <si>
    <t>其他</t>
  </si>
  <si>
    <t>专用校车</t>
  </si>
  <si>
    <t>非营运</t>
  </si>
  <si>
    <r>
      <rPr>
        <sz val="10"/>
        <rFont val="宋体"/>
        <family val="3"/>
        <charset val="134"/>
      </rPr>
      <t>小、微型客车、大型轿车</t>
    </r>
    <r>
      <rPr>
        <vertAlign val="superscript"/>
        <sz val="10"/>
        <rFont val="宋体"/>
        <family val="3"/>
        <charset val="134"/>
      </rPr>
      <t>*</t>
    </r>
  </si>
  <si>
    <t>无</t>
  </si>
  <si>
    <t>≤9人</t>
  </si>
  <si>
    <t>中型客车</t>
  </si>
  <si>
    <t>&gt;9人，≤19人</t>
  </si>
  <si>
    <t>大型客车</t>
  </si>
  <si>
    <r>
      <rPr>
        <sz val="10"/>
        <rFont val="宋体"/>
        <family val="3"/>
        <charset val="134"/>
      </rPr>
      <t>&gt;19</t>
    </r>
    <r>
      <rPr>
        <sz val="10"/>
        <rFont val="宋体"/>
        <family val="3"/>
        <charset val="134"/>
      </rPr>
      <t>人</t>
    </r>
  </si>
  <si>
    <t>载货</t>
  </si>
  <si>
    <t>微型</t>
  </si>
  <si>
    <t>微型：车长小于等于3.5m，总质量小于等于1800kg。</t>
  </si>
  <si>
    <t>中、轻型</t>
  </si>
  <si>
    <t>轻型：车长小于6m，总质量小于4500kg。中型：车长大于等于6m，总质量大于等于4500kg且小于12000kg。</t>
  </si>
  <si>
    <t>重型</t>
  </si>
  <si>
    <t>重型：车长大于等于6m，总质量大于等于12000kg。</t>
  </si>
  <si>
    <t>危险品运输</t>
  </si>
  <si>
    <t>三轮汽车、装用单缸发动机的低速货车</t>
  </si>
  <si>
    <t>GB 9417-89</t>
  </si>
  <si>
    <t>装用多缸发动机的低速货车</t>
  </si>
  <si>
    <t>专项作业</t>
  </si>
  <si>
    <t>有载货功能</t>
  </si>
  <si>
    <t>无载货功能</t>
  </si>
  <si>
    <t>挂车</t>
  </si>
  <si>
    <t>半挂车</t>
  </si>
  <si>
    <t>集装箱</t>
  </si>
  <si>
    <t>全挂车</t>
  </si>
  <si>
    <t>摩托车</t>
  </si>
  <si>
    <t>正三轮</t>
  </si>
  <si>
    <t>轮式专用机械车</t>
  </si>
  <si>
    <t>注:1.表中机动车主要依据《机动车类型 术语和定义》（GA802—2008）进行分类；标注*车辆为乘用车。</t>
  </si>
  <si>
    <t>2.对小、微型出租客运汽车（纯电动汽车除外）和摩托车，省、自治区、直辖市人民政府有关部门可结合本地实际情况，制定严于表中使用年限的规定，但小、微型出租客运汽车不得低于6年，正三轮摩托车不得低于10年，其他摩托车不得低于11年。</t>
  </si>
  <si>
    <t>GB 1589-2016</t>
  </si>
  <si>
    <t>JT/T489-2109</t>
  </si>
  <si>
    <t>商务部、发改委、公安部、环境保护部令2012年第12号</t>
  </si>
  <si>
    <t>GA 802-2014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</si>
</sst>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 * #,##0_ ;_ * \-#,##0_ ;_ * &quot;-&quot;_ ;_ @_ "/>
    <numFmt numFmtId="43" formatCode="_ * #,##0.00_ ;_ * \-#,##0.00_ ;_ * &quot;-&quot;??_ ;_ @_ "/>
    <numFmt numFmtId="176" formatCode="mmm\ dd\,\ yy"/>
    <numFmt numFmtId="177" formatCode="0.0%"/>
    <numFmt numFmtId="178" formatCode="_-#,##0_-;\(#,##0\);_-\ \ &quot;-&quot;_-;_-@_-"/>
    <numFmt numFmtId="179" formatCode="_(* #,##0.00_);_(* \(#,##0.00\);_(* &quot;-&quot;??_);_(@_)"/>
    <numFmt numFmtId="180" formatCode="_(&quot;$&quot;* #,##0.00_);_(&quot;$&quot;* \(#,##0.00\);_(&quot;$&quot;* &quot;-&quot;??_);_(@_)"/>
    <numFmt numFmtId="181" formatCode="&quot;\&quot;#,##0;[Red]&quot;\&quot;&quot;\&quot;&quot;\&quot;&quot;\&quot;&quot;\&quot;&quot;\&quot;&quot;\&quot;\-#,##0"/>
    <numFmt numFmtId="182" formatCode="_-#,###,_-;\(#,###,\);_-\ \ &quot;-&quot;_-;_-@_-"/>
    <numFmt numFmtId="183" formatCode="_-* #,##0\¥_-;\-* #,##0\¥_-;_-* &quot;-&quot;\¥_-;_-@_-"/>
    <numFmt numFmtId="184" formatCode="_([$€-2]* #,##0.00_);_([$€-2]* \(#,##0.00\);_([$€-2]* &quot;-&quot;??_)"/>
    <numFmt numFmtId="185" formatCode="_-#,###.00,_-;\(#,###.00,\);_-\ \ &quot;-&quot;_-;_-@_-"/>
    <numFmt numFmtId="186" formatCode="_-* #,##0_-;\-* #,##0_-;_-* &quot;-&quot;_-;_-@_-"/>
    <numFmt numFmtId="187" formatCode="#,##0.00\¥;\-#,##0.00\¥"/>
    <numFmt numFmtId="188" formatCode="_-* #,##0.00_-;\-* #,##0.00_-;_-* &quot;-&quot;??_-;_-@_-"/>
    <numFmt numFmtId="189" formatCode="_-* #,##0_-;\-* #,##0_-;_-* &quot;-&quot;??_-;_-@_-"/>
    <numFmt numFmtId="190" formatCode="_-* #,##0.00\¥_-;\-* #,##0.00\¥_-;_-* &quot;-&quot;??\¥_-;_-@_-"/>
    <numFmt numFmtId="191" formatCode="mmm/dd/yyyy;_-\ &quot;N/A&quot;_-;_-\ &quot;-&quot;_-"/>
    <numFmt numFmtId="192" formatCode="#,##0.0"/>
    <numFmt numFmtId="193" formatCode="0.0_ "/>
    <numFmt numFmtId="194" formatCode="mmm/yyyy;_-\ &quot;N/A&quot;_-;_-\ &quot;-&quot;_-"/>
    <numFmt numFmtId="195" formatCode="_(&quot;$&quot;* #,##0_);_(&quot;$&quot;* \(#,##0\);_(&quot;$&quot;* &quot;-&quot;_);_(@_)"/>
    <numFmt numFmtId="196" formatCode="0.000%"/>
    <numFmt numFmtId="197" formatCode="_(&quot;$&quot;* #,##0_);_(&quot;$&quot;* \(#,##0\);_(&quot;$&quot;* &quot;-&quot;??_);_(@_)"/>
    <numFmt numFmtId="198" formatCode="yyyy/mm/dd;@"/>
    <numFmt numFmtId="199" formatCode="0.00_ "/>
    <numFmt numFmtId="200" formatCode="_(&quot;$&quot;* #,##0.0_);_(&quot;$&quot;* \(#,##0.0\);_(&quot;$&quot;* &quot;-&quot;??_);_(@_)"/>
    <numFmt numFmtId="201" formatCode="_-#,##0.00_-;\(#,##0.00\);_-\ \ &quot;-&quot;_-;_-@_-"/>
    <numFmt numFmtId="202" formatCode="_-#,##0%_-;\(#,##0%\);_-\ &quot;-&quot;_-"/>
    <numFmt numFmtId="203" formatCode="0_ "/>
    <numFmt numFmtId="204" formatCode="_-#0&quot;.&quot;0,_-;\(#0&quot;.&quot;0,\);_-\ \ &quot;-&quot;_-;_-@_-"/>
    <numFmt numFmtId="205" formatCode="_-#0&quot;.&quot;0000_-;\(#0&quot;.&quot;0000\);_-\ \ &quot;-&quot;_-;_-@_-"/>
    <numFmt numFmtId="206" formatCode="#,##0\ &quot; &quot;;\(#,##0\)\ ;&quot;—&quot;&quot; &quot;&quot; &quot;&quot; &quot;&quot; &quot;"/>
    <numFmt numFmtId="207" formatCode="&quot;$&quot;#,##0;\-&quot;$&quot;#,##0"/>
    <numFmt numFmtId="208" formatCode="mm/dd/yy_)"/>
    <numFmt numFmtId="209" formatCode="_(* #,##0_);_(* \(#,##0\);_(* &quot;-&quot;_);_(@_)"/>
    <numFmt numFmtId="210" formatCode="yyyy/mm/dd"/>
    <numFmt numFmtId="211" formatCode="#,##0.00_ "/>
    <numFmt numFmtId="212" formatCode="0_);[Red]\(0\)"/>
    <numFmt numFmtId="213" formatCode="#,##0_ "/>
    <numFmt numFmtId="214" formatCode="yyyy/m/d;@"/>
    <numFmt numFmtId="215" formatCode="0.00_);[Red]\(0.00\)"/>
    <numFmt numFmtId="216" formatCode="#,###"/>
    <numFmt numFmtId="217" formatCode="#,##0.00_ ;[Red]\-#,##0.00\ "/>
    <numFmt numFmtId="218" formatCode="_ * #,##0_ ;_ * \-#,##0_ ;_ * &quot;-&quot;??_ ;_ @_ "/>
    <numFmt numFmtId="219" formatCode="yyyy\-mm\-dd;@"/>
    <numFmt numFmtId="220" formatCode="yy/m/d&quot;可改&quot;"/>
  </numFmts>
  <fonts count="87">
    <font>
      <sz val="12"/>
      <name val="Times New Roman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11"/>
      <name val="宋体"/>
      <family val="3"/>
      <charset val="134"/>
    </font>
    <font>
      <sz val="10"/>
      <name val="Arial Narrow"/>
      <family val="2"/>
    </font>
    <font>
      <b/>
      <sz val="10"/>
      <name val="宋体"/>
      <family val="3"/>
      <charset val="134"/>
    </font>
    <font>
      <sz val="10"/>
      <color theme="1"/>
      <name val="Times New Roman"/>
      <family val="1"/>
    </font>
    <font>
      <sz val="9"/>
      <name val="Arial Narrow"/>
      <family val="2"/>
    </font>
    <font>
      <sz val="9"/>
      <name val="宋体"/>
      <family val="3"/>
      <charset val="134"/>
    </font>
    <font>
      <b/>
      <sz val="13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b/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b/>
      <sz val="9"/>
      <name val="宋体"/>
      <family val="3"/>
      <charset val="134"/>
    </font>
    <font>
      <b/>
      <sz val="22"/>
      <name val="华文新魏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9" tint="0.39988402966399123"/>
      <name val="宋体"/>
      <family val="3"/>
      <charset val="134"/>
    </font>
    <font>
      <b/>
      <sz val="9"/>
      <color theme="9" tint="0.39988402966399123"/>
      <name val="宋体"/>
      <family val="3"/>
      <charset val="134"/>
    </font>
    <font>
      <sz val="9"/>
      <color theme="9" tint="0.39988402966399123"/>
      <name val="Times New Roman"/>
      <family val="1"/>
    </font>
    <font>
      <b/>
      <sz val="24"/>
      <name val="华文行楷"/>
      <family val="3"/>
      <charset val="134"/>
    </font>
    <font>
      <b/>
      <sz val="10"/>
      <name val="仿宋_GB2312"/>
      <charset val="134"/>
    </font>
    <font>
      <b/>
      <sz val="10"/>
      <name val="Arial Narrow"/>
      <family val="2"/>
    </font>
    <font>
      <b/>
      <sz val="9"/>
      <name val="Arial Narrow"/>
      <family val="2"/>
    </font>
    <font>
      <sz val="6"/>
      <color theme="9" tint="0.39988402966399123"/>
      <name val="宋体"/>
      <family val="3"/>
      <charset val="134"/>
    </font>
    <font>
      <sz val="8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Arial Narrow"/>
      <family val="2"/>
    </font>
    <font>
      <sz val="11"/>
      <color rgb="FF000000"/>
      <name val="宋体"/>
      <family val="3"/>
      <charset val="134"/>
      <scheme val="minor"/>
    </font>
    <font>
      <u/>
      <sz val="12"/>
      <color rgb="FF80008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u/>
      <sz val="14"/>
      <name val="宋体"/>
      <family val="3"/>
      <charset val="134"/>
    </font>
    <font>
      <sz val="9"/>
      <color theme="1"/>
      <name val="Arial Narrow"/>
      <family val="2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Arial Narrow"/>
      <family val="2"/>
    </font>
    <font>
      <u/>
      <sz val="12"/>
      <name val="Times New Roman"/>
      <family val="1"/>
    </font>
    <font>
      <sz val="9"/>
      <color theme="1"/>
      <name val="Times New Roman"/>
      <family val="1"/>
    </font>
    <font>
      <sz val="9"/>
      <color indexed="8"/>
      <name val="Dialog.plain"/>
      <family val="1"/>
    </font>
    <font>
      <sz val="18"/>
      <name val="Times New Roman"/>
      <family val="1"/>
    </font>
    <font>
      <sz val="18"/>
      <name val="黑体"/>
      <family val="3"/>
      <charset val="134"/>
    </font>
    <font>
      <sz val="12"/>
      <name val="Times New Roman"/>
      <family val="1"/>
    </font>
    <font>
      <sz val="9"/>
      <name val="宋体-方正超大字符集"/>
      <charset val="134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MS Sans Serif"/>
      <family val="1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1"/>
      <name val="Helv"/>
      <family val="2"/>
    </font>
    <font>
      <sz val="10"/>
      <color indexed="16"/>
      <name val="MS Serif"/>
      <family val="1"/>
    </font>
    <font>
      <u val="singleAccounting"/>
      <vertAlign val="subscript"/>
      <sz val="10"/>
      <name val="Times New Roman"/>
      <family val="1"/>
    </font>
    <font>
      <sz val="10"/>
      <name val="MS Sans Serif"/>
      <family val="2"/>
    </font>
    <font>
      <sz val="12"/>
      <name val="???"/>
      <family val="1"/>
    </font>
    <font>
      <b/>
      <sz val="14"/>
      <color indexed="9"/>
      <name val="Times New Roman"/>
      <family val="1"/>
    </font>
    <font>
      <sz val="10"/>
      <name val="Courier"/>
      <family val="3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i/>
      <sz val="12"/>
      <name val="Times New Roman"/>
      <family val="1"/>
    </font>
    <font>
      <b/>
      <sz val="8"/>
      <name val="Arial"/>
      <family val="2"/>
    </font>
    <font>
      <sz val="10"/>
      <name val="MS Serif"/>
      <family val="1"/>
    </font>
    <font>
      <sz val="12"/>
      <name val="MS Sans Serif"/>
      <family val="2"/>
    </font>
    <font>
      <b/>
      <sz val="12"/>
      <name val="Helv"/>
      <family val="2"/>
    </font>
    <font>
      <b/>
      <i/>
      <sz val="12"/>
      <name val="Times New Roman"/>
      <family val="1"/>
    </font>
    <font>
      <sz val="7"/>
      <name val="Small Fonts"/>
      <family val="2"/>
    </font>
    <font>
      <sz val="10"/>
      <name val="Tms Rmn"/>
      <family val="1"/>
    </font>
    <font>
      <b/>
      <sz val="12"/>
      <name val="MS Sans Serif"/>
      <family val="2"/>
    </font>
    <font>
      <b/>
      <sz val="8"/>
      <color indexed="8"/>
      <name val="Helv"/>
      <family val="2"/>
    </font>
    <font>
      <sz val="12"/>
      <name val="바탕체"/>
      <charset val="134"/>
    </font>
    <font>
      <vertAlign val="superscript"/>
      <sz val="10"/>
      <name val="宋体"/>
      <family val="3"/>
      <charset val="134"/>
    </font>
    <font>
      <sz val="9"/>
      <name val="仿宋_GB2312"/>
      <charset val="134"/>
    </font>
    <font>
      <sz val="10"/>
      <name val="仿宋_GB2312"/>
      <charset val="134"/>
    </font>
    <font>
      <sz val="9"/>
      <color rgb="FF000000"/>
      <name val="Dialog.plain"/>
      <family val="1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884029663991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60">
    <xf numFmtId="0" fontId="0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60" fillId="0" borderId="0"/>
    <xf numFmtId="0" fontId="56" fillId="0" borderId="0">
      <alignment horizontal="center" wrapText="1"/>
      <protection locked="0"/>
    </xf>
    <xf numFmtId="0" fontId="57" fillId="17" borderId="57" applyNumberFormat="0" applyFont="0">
      <alignment vertical="center"/>
    </xf>
    <xf numFmtId="43" fontId="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9" fontId="54" fillId="0" borderId="0" applyFont="0" applyFill="0" applyBorder="0" applyAlignment="0" applyProtection="0">
      <alignment vertical="center"/>
    </xf>
    <xf numFmtId="186" fontId="57" fillId="0" borderId="0" applyFont="0" applyFill="0" applyBorder="0" applyAlignment="0" applyProtection="0"/>
    <xf numFmtId="0" fontId="2" fillId="0" borderId="0">
      <alignment vertical="center"/>
    </xf>
    <xf numFmtId="0" fontId="63" fillId="0" borderId="0" applyNumberFormat="0" applyAlignment="0">
      <alignment horizontal="left"/>
    </xf>
    <xf numFmtId="0" fontId="54" fillId="0" borderId="0"/>
    <xf numFmtId="0" fontId="57" fillId="0" borderId="0"/>
    <xf numFmtId="0" fontId="54" fillId="0" borderId="0"/>
    <xf numFmtId="0" fontId="57" fillId="0" borderId="0">
      <protection locked="0"/>
    </xf>
    <xf numFmtId="0" fontId="66" fillId="0" borderId="0"/>
    <xf numFmtId="0" fontId="2" fillId="0" borderId="0">
      <alignment vertical="center"/>
    </xf>
    <xf numFmtId="0" fontId="2" fillId="0" borderId="0">
      <alignment vertical="center"/>
    </xf>
    <xf numFmtId="197" fontId="57" fillId="0" borderId="0" applyFont="0" applyFill="0" applyBorder="0" applyAlignment="0" applyProtection="0"/>
    <xf numFmtId="49" fontId="3" fillId="0" borderId="0" applyProtection="0">
      <alignment horizontal="left"/>
    </xf>
    <xf numFmtId="0" fontId="57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7" fillId="0" borderId="0">
      <protection locked="0"/>
    </xf>
    <xf numFmtId="43" fontId="1" fillId="0" borderId="0" applyFont="0" applyFill="0" applyBorder="0" applyAlignment="0" applyProtection="0">
      <alignment vertical="center"/>
    </xf>
    <xf numFmtId="0" fontId="57" fillId="0" borderId="0" applyNumberFormat="0" applyFont="0" applyFill="0" applyBorder="0" applyAlignment="0" applyProtection="0">
      <alignment horizontal="left"/>
    </xf>
    <xf numFmtId="0" fontId="57" fillId="0" borderId="0"/>
    <xf numFmtId="0" fontId="57" fillId="0" borderId="0">
      <protection locked="0"/>
    </xf>
    <xf numFmtId="17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1" fillId="0" borderId="0">
      <alignment vertical="center"/>
    </xf>
    <xf numFmtId="0" fontId="57" fillId="0" borderId="0" applyFont="0" applyFill="0" applyBorder="0" applyAlignment="0" applyProtection="0"/>
    <xf numFmtId="0" fontId="57" fillId="0" borderId="0">
      <protection locked="0"/>
    </xf>
    <xf numFmtId="200" fontId="5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4" fillId="0" borderId="0"/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2" fillId="0" borderId="0">
      <alignment vertical="center"/>
    </xf>
    <xf numFmtId="0" fontId="57" fillId="0" borderId="0">
      <protection locked="0"/>
    </xf>
    <xf numFmtId="0" fontId="57" fillId="0" borderId="0">
      <protection locked="0"/>
    </xf>
    <xf numFmtId="185" fontId="3" fillId="0" borderId="0" applyFill="0" applyBorder="0" applyProtection="0">
      <alignment horizontal="right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14" borderId="1"/>
    <xf numFmtId="0" fontId="57" fillId="0" borderId="0"/>
    <xf numFmtId="0" fontId="57" fillId="0" borderId="0"/>
    <xf numFmtId="43" fontId="57" fillId="0" borderId="0" applyFont="0" applyFill="0" applyBorder="0" applyAlignment="0" applyProtection="0"/>
    <xf numFmtId="0" fontId="57" fillId="0" borderId="0"/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/>
    <xf numFmtId="178" fontId="3" fillId="0" borderId="0" applyFill="0" applyBorder="0" applyProtection="0">
      <alignment horizontal="right"/>
    </xf>
    <xf numFmtId="201" fontId="3" fillId="0" borderId="0" applyFill="0" applyBorder="0" applyProtection="0">
      <alignment horizontal="right"/>
    </xf>
    <xf numFmtId="0" fontId="54" fillId="0" borderId="0"/>
    <xf numFmtId="191" fontId="64" fillId="0" borderId="0" applyFill="0" applyBorder="0" applyProtection="0">
      <alignment horizontal="center"/>
    </xf>
    <xf numFmtId="0" fontId="69" fillId="0" borderId="0"/>
    <xf numFmtId="14" fontId="56" fillId="0" borderId="0">
      <alignment horizontal="center" wrapText="1"/>
      <protection locked="0"/>
    </xf>
    <xf numFmtId="182" fontId="3" fillId="0" borderId="0" applyFill="0" applyBorder="0" applyProtection="0">
      <alignment horizontal="right"/>
    </xf>
    <xf numFmtId="194" fontId="64" fillId="0" borderId="0" applyFill="0" applyBorder="0" applyProtection="0">
      <alignment horizontal="center"/>
    </xf>
    <xf numFmtId="202" fontId="70" fillId="0" borderId="0" applyFill="0" applyBorder="0" applyProtection="0">
      <alignment horizontal="right"/>
    </xf>
    <xf numFmtId="204" fontId="3" fillId="0" borderId="0" applyFill="0" applyBorder="0" applyProtection="0">
      <alignment horizontal="right"/>
    </xf>
    <xf numFmtId="205" fontId="3" fillId="0" borderId="0" applyFill="0" applyBorder="0" applyProtection="0">
      <alignment horizontal="right"/>
    </xf>
    <xf numFmtId="189" fontId="54" fillId="0" borderId="0" applyFill="0" applyBorder="0" applyAlignment="0"/>
    <xf numFmtId="181" fontId="57" fillId="0" borderId="0"/>
    <xf numFmtId="0" fontId="71" fillId="0" borderId="0"/>
    <xf numFmtId="0" fontId="72" fillId="0" borderId="0" applyFill="0" applyBorder="0">
      <alignment horizontal="right"/>
    </xf>
    <xf numFmtId="0" fontId="62" fillId="0" borderId="4"/>
    <xf numFmtId="0" fontId="54" fillId="0" borderId="0" applyFill="0" applyBorder="0">
      <alignment horizontal="right"/>
    </xf>
    <xf numFmtId="0" fontId="2" fillId="0" borderId="0">
      <alignment vertical="center"/>
    </xf>
    <xf numFmtId="0" fontId="58" fillId="16" borderId="0" applyNumberFormat="0" applyBorder="0" applyAlignment="0" applyProtection="0"/>
    <xf numFmtId="0" fontId="73" fillId="0" borderId="15">
      <alignment horizontal="center"/>
    </xf>
    <xf numFmtId="181" fontId="57" fillId="0" borderId="0"/>
    <xf numFmtId="196" fontId="57" fillId="0" borderId="0" applyFont="0" applyFill="0" applyBorder="0" applyAlignment="0" applyProtection="0"/>
    <xf numFmtId="181" fontId="57" fillId="0" borderId="0"/>
    <xf numFmtId="181" fontId="57" fillId="0" borderId="0"/>
    <xf numFmtId="181" fontId="57" fillId="0" borderId="0"/>
    <xf numFmtId="181" fontId="57" fillId="0" borderId="0"/>
    <xf numFmtId="181" fontId="57" fillId="0" borderId="0"/>
    <xf numFmtId="181" fontId="57" fillId="0" borderId="0"/>
    <xf numFmtId="41" fontId="57" fillId="0" borderId="0" applyFont="0" applyFill="0" applyBorder="0" applyAlignment="0" applyProtection="0"/>
    <xf numFmtId="188" fontId="57" fillId="0" borderId="0" applyFont="0" applyFill="0" applyBorder="0" applyAlignment="0" applyProtection="0"/>
    <xf numFmtId="192" fontId="3" fillId="0" borderId="0"/>
    <xf numFmtId="0" fontId="74" fillId="0" borderId="0" applyNumberFormat="0" applyAlignment="0">
      <alignment horizontal="left"/>
    </xf>
    <xf numFmtId="0" fontId="68" fillId="0" borderId="0" applyNumberFormat="0" applyAlignment="0"/>
    <xf numFmtId="0" fontId="2" fillId="0" borderId="0">
      <alignment vertical="center"/>
    </xf>
    <xf numFmtId="0" fontId="2" fillId="0" borderId="0">
      <alignment vertical="center"/>
    </xf>
    <xf numFmtId="177" fontId="57" fillId="0" borderId="0" applyFont="0" applyFill="0" applyBorder="0" applyAlignment="0" applyProtection="0"/>
    <xf numFmtId="195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5" fontId="65" fillId="0" borderId="0"/>
    <xf numFmtId="184" fontId="57" fillId="0" borderId="0" applyFont="0" applyFill="0" applyBorder="0" applyAlignment="0" applyProtection="0"/>
    <xf numFmtId="0" fontId="2" fillId="0" borderId="0">
      <alignment vertical="center"/>
    </xf>
    <xf numFmtId="0" fontId="57" fillId="0" borderId="0">
      <protection locked="0"/>
    </xf>
    <xf numFmtId="206" fontId="13" fillId="0" borderId="0">
      <alignment horizontal="right"/>
    </xf>
    <xf numFmtId="0" fontId="57" fillId="0" borderId="0"/>
    <xf numFmtId="43" fontId="57" fillId="0" borderId="0" applyFont="0" applyFill="0" applyBorder="0" applyAlignment="0" applyProtection="0"/>
    <xf numFmtId="0" fontId="76" fillId="0" borderId="0">
      <alignment horizontal="left"/>
    </xf>
    <xf numFmtId="43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61" fillId="0" borderId="26" applyNumberFormat="0" applyAlignment="0" applyProtection="0">
      <alignment horizontal="left" vertical="center"/>
    </xf>
    <xf numFmtId="0" fontId="61" fillId="0" borderId="38">
      <alignment horizontal="left" vertical="center"/>
    </xf>
    <xf numFmtId="0" fontId="58" fillId="17" borderId="1" applyNumberFormat="0" applyBorder="0" applyAlignment="0" applyProtection="0"/>
    <xf numFmtId="187" fontId="1" fillId="15" borderId="0"/>
    <xf numFmtId="0" fontId="57" fillId="18" borderId="0" applyNumberFormat="0" applyFont="0" applyBorder="0" applyAlignment="0" applyProtection="0">
      <alignment horizontal="right"/>
    </xf>
    <xf numFmtId="0" fontId="2" fillId="0" borderId="0">
      <alignment vertical="center"/>
    </xf>
    <xf numFmtId="0" fontId="2" fillId="0" borderId="0">
      <alignment vertical="center"/>
    </xf>
    <xf numFmtId="38" fontId="52" fillId="0" borderId="0"/>
    <xf numFmtId="0" fontId="2" fillId="0" borderId="0">
      <alignment vertical="center"/>
    </xf>
    <xf numFmtId="0" fontId="2" fillId="0" borderId="0">
      <alignment vertical="center"/>
    </xf>
    <xf numFmtId="38" fontId="10" fillId="0" borderId="0"/>
    <xf numFmtId="0" fontId="2" fillId="0" borderId="0">
      <alignment vertical="center"/>
    </xf>
    <xf numFmtId="0" fontId="2" fillId="0" borderId="0">
      <alignment vertical="center"/>
    </xf>
    <xf numFmtId="38" fontId="77" fillId="0" borderId="0"/>
    <xf numFmtId="0" fontId="2" fillId="0" borderId="0">
      <alignment vertical="center"/>
    </xf>
    <xf numFmtId="0" fontId="2" fillId="0" borderId="0">
      <alignment vertical="center"/>
    </xf>
    <xf numFmtId="38" fontId="72" fillId="0" borderId="0"/>
    <xf numFmtId="0" fontId="13" fillId="0" borderId="0"/>
    <xf numFmtId="0" fontId="13" fillId="0" borderId="0"/>
    <xf numFmtId="0" fontId="54" fillId="0" borderId="0" applyNumberFormat="0" applyFill="0" applyBorder="0" applyAlignment="0" applyProtection="0"/>
    <xf numFmtId="0" fontId="57" fillId="0" borderId="0" applyFont="0" applyFill="0">
      <alignment horizontal="fill"/>
    </xf>
    <xf numFmtId="0" fontId="1" fillId="0" borderId="0"/>
    <xf numFmtId="187" fontId="1" fillId="20" borderId="0"/>
    <xf numFmtId="43" fontId="1" fillId="0" borderId="0" applyFont="0" applyFill="0" applyBorder="0" applyAlignment="0" applyProtection="0">
      <alignment vertical="center"/>
    </xf>
    <xf numFmtId="190" fontId="57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83" fontId="57" fillId="0" borderId="0" applyFont="0" applyFill="0" applyBorder="0" applyAlignment="0" applyProtection="0"/>
    <xf numFmtId="0" fontId="3" fillId="0" borderId="0"/>
    <xf numFmtId="37" fontId="78" fillId="0" borderId="0"/>
    <xf numFmtId="0" fontId="2" fillId="0" borderId="0">
      <alignment vertical="center"/>
    </xf>
    <xf numFmtId="0" fontId="2" fillId="0" borderId="0">
      <alignment vertical="center"/>
    </xf>
    <xf numFmtId="39" fontId="1" fillId="0" borderId="0"/>
    <xf numFmtId="0" fontId="3" fillId="0" borderId="0"/>
    <xf numFmtId="188" fontId="57" fillId="0" borderId="0" applyFont="0" applyFill="0" applyBorder="0" applyAlignment="0" applyProtection="0"/>
    <xf numFmtId="10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16" borderId="1"/>
    <xf numFmtId="207" fontId="79" fillId="0" borderId="0"/>
    <xf numFmtId="0" fontId="1" fillId="0" borderId="0" applyNumberFormat="0" applyFill="0" applyBorder="0" applyAlignment="0" applyProtection="0">
      <alignment horizontal="left"/>
    </xf>
    <xf numFmtId="0" fontId="67" fillId="19" borderId="0" applyNumberFormat="0"/>
    <xf numFmtId="0" fontId="59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80" fillId="0" borderId="1">
      <alignment horizontal="center"/>
    </xf>
    <xf numFmtId="0" fontId="80" fillId="0" borderId="0">
      <alignment horizontal="center" vertical="center"/>
    </xf>
    <xf numFmtId="0" fontId="75" fillId="0" borderId="0" applyNumberFormat="0" applyFill="0">
      <alignment horizontal="left" vertical="center"/>
    </xf>
    <xf numFmtId="0" fontId="62" fillId="0" borderId="0"/>
    <xf numFmtId="40" fontId="81" fillId="0" borderId="0" applyBorder="0">
      <alignment horizontal="right"/>
    </xf>
    <xf numFmtId="9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7" fillId="0" borderId="0"/>
    <xf numFmtId="0" fontId="5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54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0"/>
    <xf numFmtId="0" fontId="59" fillId="0" borderId="0" applyNumberFormat="0" applyFill="0" applyBorder="0" applyAlignment="0" applyProtection="0"/>
    <xf numFmtId="0" fontId="12" fillId="0" borderId="0" applyFill="0" applyBorder="0" applyAlignment="0"/>
    <xf numFmtId="176" fontId="57" fillId="0" borderId="0" applyFont="0" applyFill="0" applyBorder="0" applyAlignment="0" applyProtection="0"/>
    <xf numFmtId="208" fontId="57" fillId="0" borderId="0" applyFont="0" applyFill="0" applyBorder="0" applyAlignment="0" applyProtection="0"/>
    <xf numFmtId="0" fontId="3" fillId="0" borderId="0"/>
    <xf numFmtId="41" fontId="57" fillId="0" borderId="0" applyFont="0" applyFill="0" applyBorder="0" applyAlignment="0" applyProtection="0"/>
    <xf numFmtId="209" fontId="5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7" fillId="0" borderId="1" applyNumberFormat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</cellStyleXfs>
  <cellXfs count="762">
    <xf numFmtId="0" fontId="0" fillId="0" borderId="0" xfId="0">
      <protection locked="0"/>
    </xf>
    <xf numFmtId="0" fontId="1" fillId="0" borderId="0" xfId="0" applyFont="1" applyFill="1" applyBorder="1" applyAlignment="1" applyProtection="1">
      <alignment vertical="center"/>
    </xf>
    <xf numFmtId="0" fontId="12" fillId="0" borderId="1" xfId="0" applyFont="1" applyBorder="1" applyAlignment="1">
      <alignment horizontal="center" vertical="center"/>
      <protection locked="0"/>
    </xf>
    <xf numFmtId="0" fontId="1" fillId="0" borderId="0" xfId="0" applyFont="1" applyFill="1" applyBorder="1" applyAlignment="1" applyProtection="1"/>
    <xf numFmtId="0" fontId="11" fillId="0" borderId="15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9" fillId="0" borderId="0" xfId="207" applyFont="1">
      <alignment vertical="center"/>
    </xf>
    <xf numFmtId="0" fontId="22" fillId="0" borderId="0" xfId="207" applyFont="1">
      <alignment vertical="center"/>
    </xf>
    <xf numFmtId="0" fontId="9" fillId="0" borderId="0" xfId="207" applyFont="1" applyFill="1">
      <alignment vertical="center"/>
    </xf>
    <xf numFmtId="0" fontId="1" fillId="0" borderId="0" xfId="207">
      <alignment vertical="center"/>
    </xf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23" fillId="0" borderId="0" xfId="207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9" fillId="0" borderId="0" xfId="207" applyFont="1" applyBorder="1">
      <alignment vertical="center"/>
    </xf>
    <xf numFmtId="0" fontId="9" fillId="0" borderId="0" xfId="207" applyFont="1" applyBorder="1" applyAlignment="1">
      <alignment horizontal="center" vertical="center"/>
    </xf>
    <xf numFmtId="0" fontId="9" fillId="0" borderId="1" xfId="207" applyFont="1" applyBorder="1" applyAlignment="1">
      <alignment horizontal="center" vertical="center"/>
    </xf>
    <xf numFmtId="0" fontId="9" fillId="0" borderId="1" xfId="207" applyFont="1" applyBorder="1" applyAlignment="1">
      <alignment horizontal="center" vertical="center" wrapText="1"/>
    </xf>
    <xf numFmtId="0" fontId="22" fillId="0" borderId="1" xfId="207" applyFont="1" applyBorder="1" applyAlignment="1">
      <alignment horizontal="center" vertical="center"/>
    </xf>
    <xf numFmtId="211" fontId="24" fillId="0" borderId="1" xfId="207" applyNumberFormat="1" applyFont="1" applyBorder="1">
      <alignment vertical="center"/>
    </xf>
    <xf numFmtId="0" fontId="22" fillId="0" borderId="1" xfId="207" applyFont="1" applyBorder="1">
      <alignment vertical="center"/>
    </xf>
    <xf numFmtId="0" fontId="9" fillId="0" borderId="1" xfId="207" applyFont="1" applyBorder="1">
      <alignment vertical="center"/>
    </xf>
    <xf numFmtId="43" fontId="25" fillId="3" borderId="22" xfId="6" applyFont="1" applyFill="1" applyBorder="1" applyAlignment="1">
      <alignment vertical="center"/>
    </xf>
    <xf numFmtId="43" fontId="25" fillId="3" borderId="23" xfId="6" applyFont="1" applyFill="1" applyBorder="1" applyAlignment="1">
      <alignment vertical="center"/>
    </xf>
    <xf numFmtId="211" fontId="25" fillId="3" borderId="1" xfId="207" applyNumberFormat="1" applyFont="1" applyFill="1" applyBorder="1" applyAlignment="1">
      <alignment vertical="center"/>
    </xf>
    <xf numFmtId="0" fontId="22" fillId="0" borderId="1" xfId="207" applyFont="1" applyFill="1" applyBorder="1">
      <alignment vertical="center"/>
    </xf>
    <xf numFmtId="193" fontId="25" fillId="0" borderId="1" xfId="207" applyNumberFormat="1" applyFont="1" applyFill="1" applyBorder="1" applyAlignment="1">
      <alignment horizontal="center" vertical="center"/>
    </xf>
    <xf numFmtId="211" fontId="25" fillId="0" borderId="1" xfId="207" applyNumberFormat="1" applyFont="1" applyBorder="1">
      <alignment vertical="center"/>
    </xf>
    <xf numFmtId="211" fontId="25" fillId="0" borderId="1" xfId="207" applyNumberFormat="1" applyFont="1" applyBorder="1" applyAlignment="1">
      <alignment horizontal="center" vertical="center"/>
    </xf>
    <xf numFmtId="211" fontId="25" fillId="0" borderId="1" xfId="207" applyNumberFormat="1" applyFont="1" applyBorder="1" applyAlignment="1">
      <alignment horizontal="right" vertical="center"/>
    </xf>
    <xf numFmtId="10" fontId="25" fillId="0" borderId="1" xfId="207" applyNumberFormat="1" applyFont="1" applyBorder="1" applyAlignment="1">
      <alignment horizontal="center" vertical="center"/>
    </xf>
    <xf numFmtId="0" fontId="9" fillId="0" borderId="1" xfId="207" applyFont="1" applyFill="1" applyBorder="1" applyAlignment="1">
      <alignment vertical="center" shrinkToFit="1"/>
    </xf>
    <xf numFmtId="0" fontId="26" fillId="0" borderId="1" xfId="207" applyFont="1" applyFill="1" applyBorder="1" applyAlignment="1">
      <alignment horizontal="center" vertical="center"/>
    </xf>
    <xf numFmtId="0" fontId="27" fillId="0" borderId="1" xfId="207" applyFont="1" applyFill="1" applyBorder="1" applyAlignment="1">
      <alignment vertical="center"/>
    </xf>
    <xf numFmtId="10" fontId="28" fillId="0" borderId="1" xfId="207" applyNumberFormat="1" applyFont="1" applyFill="1" applyBorder="1" applyAlignment="1">
      <alignment horizontal="center" vertical="center"/>
    </xf>
    <xf numFmtId="211" fontId="28" fillId="0" borderId="1" xfId="207" applyNumberFormat="1" applyFont="1" applyFill="1" applyBorder="1" applyAlignment="1">
      <alignment vertical="center"/>
    </xf>
    <xf numFmtId="211" fontId="28" fillId="0" borderId="1" xfId="207" applyNumberFormat="1" applyFont="1" applyFill="1" applyBorder="1" applyAlignment="1">
      <alignment horizontal="center" vertical="center"/>
    </xf>
    <xf numFmtId="0" fontId="26" fillId="0" borderId="1" xfId="207" applyFont="1" applyFill="1" applyBorder="1" applyAlignment="1">
      <alignment vertical="center" shrinkToFit="1"/>
    </xf>
    <xf numFmtId="49" fontId="9" fillId="0" borderId="1" xfId="207" applyNumberFormat="1" applyFont="1" applyBorder="1" applyAlignment="1">
      <alignment horizontal="center" vertical="center"/>
    </xf>
    <xf numFmtId="199" fontId="25" fillId="3" borderId="1" xfId="207" applyNumberFormat="1" applyFont="1" applyFill="1" applyBorder="1" applyAlignment="1">
      <alignment horizontal="center" vertical="center"/>
    </xf>
    <xf numFmtId="199" fontId="9" fillId="0" borderId="1" xfId="207" applyNumberFormat="1" applyFont="1" applyBorder="1">
      <alignment vertical="center"/>
    </xf>
    <xf numFmtId="49" fontId="9" fillId="0" borderId="1" xfId="207" applyNumberFormat="1" applyFont="1" applyFill="1" applyBorder="1" applyAlignment="1">
      <alignment horizontal="center" vertical="center"/>
    </xf>
    <xf numFmtId="0" fontId="9" fillId="0" borderId="1" xfId="207" applyFont="1" applyFill="1" applyBorder="1">
      <alignment vertical="center"/>
    </xf>
    <xf numFmtId="199" fontId="25" fillId="0" borderId="1" xfId="207" applyNumberFormat="1" applyFont="1" applyFill="1" applyBorder="1" applyAlignment="1">
      <alignment horizontal="center" vertical="center"/>
    </xf>
    <xf numFmtId="211" fontId="25" fillId="0" borderId="1" xfId="207" applyNumberFormat="1" applyFont="1" applyFill="1" applyBorder="1">
      <alignment vertical="center"/>
    </xf>
    <xf numFmtId="0" fontId="9" fillId="0" borderId="1" xfId="207" applyFont="1" applyFill="1" applyBorder="1" applyAlignment="1">
      <alignment horizontal="center" vertical="center"/>
    </xf>
    <xf numFmtId="199" fontId="9" fillId="0" borderId="1" xfId="207" applyNumberFormat="1" applyFont="1" applyFill="1" applyBorder="1">
      <alignment vertical="center"/>
    </xf>
    <xf numFmtId="0" fontId="25" fillId="0" borderId="1" xfId="207" applyFont="1" applyFill="1" applyBorder="1" applyAlignment="1">
      <alignment horizontal="center" vertical="center"/>
    </xf>
    <xf numFmtId="10" fontId="25" fillId="0" borderId="1" xfId="207" applyNumberFormat="1" applyFont="1" applyFill="1" applyBorder="1" applyAlignment="1">
      <alignment horizontal="center" vertical="center"/>
    </xf>
    <xf numFmtId="211" fontId="25" fillId="0" borderId="1" xfId="207" applyNumberFormat="1" applyFont="1" applyFill="1" applyBorder="1" applyAlignment="1">
      <alignment horizontal="center" vertical="center"/>
    </xf>
    <xf numFmtId="211" fontId="25" fillId="0" borderId="1" xfId="207" applyNumberFormat="1" applyFont="1" applyFill="1" applyBorder="1" applyAlignment="1">
      <alignment horizontal="right" vertical="center"/>
    </xf>
    <xf numFmtId="9" fontId="25" fillId="0" borderId="1" xfId="207" applyNumberFormat="1" applyFont="1" applyFill="1" applyBorder="1" applyAlignment="1">
      <alignment horizontal="center" vertical="center"/>
    </xf>
    <xf numFmtId="0" fontId="25" fillId="0" borderId="1" xfId="207" applyFont="1" applyBorder="1" applyAlignment="1">
      <alignment horizontal="center" vertical="center"/>
    </xf>
    <xf numFmtId="0" fontId="9" fillId="0" borderId="1" xfId="207" applyFont="1" applyBorder="1" applyAlignment="1">
      <alignment vertical="center" shrinkToFit="1"/>
    </xf>
    <xf numFmtId="199" fontId="25" fillId="3" borderId="1" xfId="207" applyNumberFormat="1" applyFont="1" applyFill="1" applyBorder="1" applyAlignment="1">
      <alignment horizontal="right" vertical="center"/>
    </xf>
    <xf numFmtId="0" fontId="1" fillId="2" borderId="1" xfId="207" applyFill="1" applyBorder="1">
      <alignment vertical="center"/>
    </xf>
    <xf numFmtId="0" fontId="9" fillId="2" borderId="1" xfId="207" applyFont="1" applyFill="1" applyBorder="1">
      <alignment vertical="center"/>
    </xf>
    <xf numFmtId="10" fontId="25" fillId="2" borderId="1" xfId="207" applyNumberFormat="1" applyFont="1" applyFill="1" applyBorder="1" applyAlignment="1">
      <alignment horizontal="center" vertical="center"/>
    </xf>
    <xf numFmtId="199" fontId="9" fillId="0" borderId="3" xfId="207" applyNumberFormat="1" applyFont="1" applyFill="1" applyBorder="1" applyAlignment="1">
      <alignment horizontal="center" vertical="center"/>
    </xf>
    <xf numFmtId="0" fontId="1" fillId="0" borderId="0" xfId="207" applyAlignment="1">
      <alignment horizontal="center" vertical="center"/>
    </xf>
    <xf numFmtId="199" fontId="9" fillId="0" borderId="1" xfId="207" applyNumberFormat="1" applyFont="1" applyFill="1" applyBorder="1" applyAlignment="1">
      <alignment horizontal="center" vertical="center"/>
    </xf>
    <xf numFmtId="199" fontId="9" fillId="0" borderId="18" xfId="207" applyNumberFormat="1" applyFont="1" applyFill="1" applyBorder="1" applyAlignment="1">
      <alignment horizontal="center" vertical="center"/>
    </xf>
    <xf numFmtId="0" fontId="9" fillId="0" borderId="15" xfId="207" applyFont="1" applyFill="1" applyBorder="1" applyAlignment="1">
      <alignment horizontal="center" vertical="center"/>
    </xf>
    <xf numFmtId="199" fontId="9" fillId="0" borderId="15" xfId="207" applyNumberFormat="1" applyFont="1" applyFill="1" applyBorder="1" applyAlignment="1">
      <alignment horizontal="center" vertical="center"/>
    </xf>
    <xf numFmtId="0" fontId="1" fillId="0" borderId="23" xfId="207" applyBorder="1">
      <alignment vertical="center"/>
    </xf>
    <xf numFmtId="0" fontId="9" fillId="0" borderId="23" xfId="207" applyFont="1" applyFill="1" applyBorder="1" applyAlignment="1">
      <alignment vertical="center"/>
    </xf>
    <xf numFmtId="199" fontId="9" fillId="0" borderId="23" xfId="207" applyNumberFormat="1" applyFont="1" applyFill="1" applyBorder="1" applyAlignment="1">
      <alignment horizontal="center" vertical="center"/>
    </xf>
    <xf numFmtId="0" fontId="9" fillId="0" borderId="23" xfId="207" applyFont="1" applyFill="1" applyBorder="1" applyAlignment="1">
      <alignment horizontal="center" vertical="center"/>
    </xf>
    <xf numFmtId="0" fontId="1" fillId="0" borderId="23" xfId="207" applyBorder="1" applyAlignment="1">
      <alignment horizontal="center" vertical="center"/>
    </xf>
    <xf numFmtId="0" fontId="9" fillId="0" borderId="0" xfId="207" applyFont="1" applyFill="1" applyBorder="1" applyAlignment="1">
      <alignment vertical="center"/>
    </xf>
    <xf numFmtId="199" fontId="9" fillId="0" borderId="0" xfId="207" applyNumberFormat="1" applyFont="1" applyFill="1" applyBorder="1" applyAlignment="1">
      <alignment horizontal="center" vertical="center"/>
    </xf>
    <xf numFmtId="0" fontId="9" fillId="0" borderId="0" xfId="207" applyFont="1" applyFill="1" applyBorder="1" applyAlignment="1">
      <alignment horizontal="center" vertical="center"/>
    </xf>
    <xf numFmtId="0" fontId="20" fillId="0" borderId="24" xfId="167" applyNumberFormat="1" applyFont="1" applyFill="1" applyBorder="1" applyAlignment="1" applyProtection="1">
      <alignment horizontal="center" vertical="top" wrapText="1"/>
    </xf>
    <xf numFmtId="0" fontId="29" fillId="0" borderId="0" xfId="207" applyFont="1" applyAlignment="1">
      <alignment vertical="center"/>
    </xf>
    <xf numFmtId="0" fontId="9" fillId="0" borderId="0" xfId="207" applyFont="1" applyBorder="1" applyAlignment="1">
      <alignment horizontal="right" vertical="center"/>
    </xf>
    <xf numFmtId="0" fontId="9" fillId="0" borderId="0" xfId="207" applyFont="1" applyAlignment="1">
      <alignment horizontal="right" vertical="center"/>
    </xf>
    <xf numFmtId="0" fontId="9" fillId="0" borderId="0" xfId="207" applyFont="1" applyAlignment="1">
      <alignment horizontal="center" vertical="center"/>
    </xf>
    <xf numFmtId="0" fontId="22" fillId="0" borderId="0" xfId="207" applyFont="1" applyAlignment="1">
      <alignment vertical="center" shrinkToFit="1"/>
    </xf>
    <xf numFmtId="199" fontId="9" fillId="3" borderId="19" xfId="207" applyNumberFormat="1" applyFont="1" applyFill="1" applyBorder="1" applyAlignment="1">
      <alignment horizontal="center" vertical="center"/>
    </xf>
    <xf numFmtId="199" fontId="9" fillId="3" borderId="0" xfId="207" applyNumberFormat="1" applyFont="1" applyFill="1" applyAlignment="1">
      <alignment horizontal="center" vertical="center"/>
    </xf>
    <xf numFmtId="0" fontId="33" fillId="0" borderId="1" xfId="207" applyFont="1" applyFill="1" applyBorder="1" applyAlignment="1">
      <alignment vertical="center" wrapText="1"/>
    </xf>
    <xf numFmtId="0" fontId="22" fillId="0" borderId="0" xfId="207" applyFont="1" applyAlignment="1">
      <alignment vertical="center" wrapText="1"/>
    </xf>
    <xf numFmtId="0" fontId="9" fillId="5" borderId="1" xfId="207" applyFont="1" applyFill="1" applyBorder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9" fillId="5" borderId="1" xfId="0" applyFont="1" applyFill="1" applyBorder="1" applyAlignment="1" applyProtection="1">
      <alignment vertical="center"/>
    </xf>
    <xf numFmtId="0" fontId="9" fillId="6" borderId="1" xfId="207" applyFont="1" applyFill="1" applyBorder="1">
      <alignment vertical="center"/>
    </xf>
    <xf numFmtId="0" fontId="9" fillId="9" borderId="1" xfId="207" applyFont="1" applyFill="1" applyBorder="1">
      <alignment vertical="center"/>
    </xf>
    <xf numFmtId="0" fontId="9" fillId="10" borderId="1" xfId="207" applyFont="1" applyFill="1" applyBorder="1">
      <alignment vertical="center"/>
    </xf>
    <xf numFmtId="0" fontId="22" fillId="0" borderId="0" xfId="207" applyFont="1" applyFill="1">
      <alignment vertical="center"/>
    </xf>
    <xf numFmtId="0" fontId="9" fillId="0" borderId="0" xfId="207" applyFont="1" applyFill="1" applyAlignment="1">
      <alignment horizontal="center" vertical="center"/>
    </xf>
    <xf numFmtId="199" fontId="9" fillId="0" borderId="1" xfId="207" applyNumberFormat="1" applyFont="1" applyBorder="1" applyAlignment="1">
      <alignment horizontal="right" vertical="center"/>
    </xf>
    <xf numFmtId="199" fontId="9" fillId="0" borderId="1" xfId="207" applyNumberFormat="1" applyFont="1" applyFill="1" applyBorder="1" applyAlignment="1">
      <alignment horizontal="right" vertical="center"/>
    </xf>
    <xf numFmtId="0" fontId="1" fillId="0" borderId="0" xfId="207" applyFill="1">
      <alignment vertical="center"/>
    </xf>
    <xf numFmtId="0" fontId="22" fillId="0" borderId="0" xfId="207" applyFont="1" applyAlignment="1">
      <alignment vertical="center"/>
    </xf>
    <xf numFmtId="0" fontId="9" fillId="0" borderId="1" xfId="207" applyFont="1" applyFill="1" applyBorder="1" applyAlignment="1">
      <alignment vertical="center" wrapText="1"/>
    </xf>
    <xf numFmtId="184" fontId="31" fillId="0" borderId="1" xfId="167" applyNumberFormat="1" applyFont="1" applyFill="1" applyBorder="1" applyAlignment="1" applyProtection="1">
      <alignment horizontal="center" vertical="center" wrapText="1"/>
    </xf>
    <xf numFmtId="199" fontId="5" fillId="0" borderId="1" xfId="167" applyNumberFormat="1" applyFont="1" applyFill="1" applyBorder="1" applyAlignment="1" applyProtection="1">
      <alignment horizontal="right" vertical="center" wrapText="1"/>
    </xf>
    <xf numFmtId="0" fontId="22" fillId="0" borderId="0" xfId="207" applyFont="1" applyAlignment="1">
      <alignment horizontal="left" vertical="center"/>
    </xf>
    <xf numFmtId="213" fontId="9" fillId="0" borderId="1" xfId="207" applyNumberFormat="1" applyFont="1" applyBorder="1" applyAlignment="1">
      <alignment horizontal="center" vertical="center"/>
    </xf>
    <xf numFmtId="213" fontId="9" fillId="0" borderId="1" xfId="207" applyNumberFormat="1" applyFont="1" applyBorder="1">
      <alignment vertical="center"/>
    </xf>
    <xf numFmtId="0" fontId="35" fillId="0" borderId="0" xfId="207" applyFont="1" applyAlignment="1">
      <alignment vertical="center"/>
    </xf>
    <xf numFmtId="0" fontId="9" fillId="0" borderId="0" xfId="207" applyFont="1" applyAlignment="1">
      <alignment vertical="center"/>
    </xf>
    <xf numFmtId="199" fontId="5" fillId="0" borderId="23" xfId="167" applyNumberFormat="1" applyFont="1" applyFill="1" applyBorder="1" applyAlignment="1" applyProtection="1">
      <alignment horizontal="right" vertical="center" wrapText="1"/>
    </xf>
    <xf numFmtId="193" fontId="9" fillId="0" borderId="0" xfId="207" applyNumberFormat="1" applyFont="1" applyFill="1" applyAlignment="1">
      <alignment horizontal="center" vertical="center"/>
    </xf>
    <xf numFmtId="199" fontId="9" fillId="0" borderId="1" xfId="0" applyNumberFormat="1" applyFont="1" applyFill="1" applyBorder="1" applyAlignment="1" applyProtection="1">
      <alignment vertical="center"/>
    </xf>
    <xf numFmtId="10" fontId="9" fillId="0" borderId="1" xfId="207" applyNumberFormat="1" applyFont="1" applyBorder="1">
      <alignment vertical="center"/>
    </xf>
    <xf numFmtId="211" fontId="22" fillId="0" borderId="0" xfId="207" applyNumberFormat="1" applyFont="1" applyAlignment="1">
      <alignment horizontal="left" vertical="center"/>
    </xf>
    <xf numFmtId="211" fontId="9" fillId="0" borderId="1" xfId="207" applyNumberFormat="1" applyFont="1" applyBorder="1" applyAlignment="1">
      <alignment horizontal="center" vertical="center"/>
    </xf>
    <xf numFmtId="213" fontId="9" fillId="0" borderId="1" xfId="207" applyNumberFormat="1" applyFont="1" applyBorder="1" applyAlignment="1">
      <alignment horizontal="right" vertical="center"/>
    </xf>
    <xf numFmtId="213" fontId="9" fillId="0" borderId="1" xfId="207" applyNumberFormat="1" applyFont="1" applyFill="1" applyBorder="1">
      <alignment vertical="center"/>
    </xf>
    <xf numFmtId="0" fontId="35" fillId="0" borderId="0" xfId="207" applyFont="1">
      <alignment vertical="center"/>
    </xf>
    <xf numFmtId="213" fontId="9" fillId="0" borderId="3" xfId="207" applyNumberFormat="1" applyFont="1" applyBorder="1">
      <alignment vertical="center"/>
    </xf>
    <xf numFmtId="177" fontId="9" fillId="0" borderId="1" xfId="207" applyNumberFormat="1" applyFont="1" applyBorder="1" applyAlignment="1">
      <alignment horizontal="center" vertical="center"/>
    </xf>
    <xf numFmtId="213" fontId="9" fillId="0" borderId="0" xfId="207" applyNumberFormat="1" applyFont="1">
      <alignment vertical="center"/>
    </xf>
    <xf numFmtId="0" fontId="22" fillId="0" borderId="0" xfId="207" applyFont="1" applyAlignment="1">
      <alignment horizontal="right" vertical="center"/>
    </xf>
    <xf numFmtId="10" fontId="9" fillId="0" borderId="3" xfId="207" applyNumberFormat="1" applyFont="1" applyBorder="1">
      <alignment vertical="center"/>
    </xf>
    <xf numFmtId="0" fontId="9" fillId="0" borderId="0" xfId="207" applyFont="1" applyFill="1" applyBorder="1" applyAlignment="1">
      <alignment vertical="center" wrapText="1"/>
    </xf>
    <xf numFmtId="199" fontId="9" fillId="0" borderId="0" xfId="207" applyNumberFormat="1" applyFont="1" applyBorder="1">
      <alignment vertical="center"/>
    </xf>
    <xf numFmtId="0" fontId="22" fillId="0" borderId="0" xfId="207" applyFont="1" applyAlignment="1">
      <alignment horizontal="center" vertical="center"/>
    </xf>
    <xf numFmtId="0" fontId="34" fillId="0" borderId="0" xfId="207" applyFont="1" applyBorder="1" applyAlignment="1">
      <alignment vertical="center" wrapText="1"/>
    </xf>
    <xf numFmtId="0" fontId="34" fillId="0" borderId="0" xfId="207" applyFont="1" applyFill="1" applyBorder="1" applyAlignment="1">
      <alignment vertical="center" wrapText="1"/>
    </xf>
    <xf numFmtId="0" fontId="34" fillId="0" borderId="0" xfId="207" applyFont="1" applyBorder="1" applyAlignment="1">
      <alignment horizontal="left" vertical="center" wrapText="1"/>
    </xf>
    <xf numFmtId="177" fontId="9" fillId="0" borderId="0" xfId="207" applyNumberFormat="1" applyFont="1">
      <alignment vertical="center"/>
    </xf>
    <xf numFmtId="213" fontId="9" fillId="0" borderId="19" xfId="207" applyNumberFormat="1" applyFont="1" applyBorder="1">
      <alignment vertical="center"/>
    </xf>
    <xf numFmtId="213" fontId="9" fillId="0" borderId="0" xfId="207" applyNumberFormat="1" applyFont="1" applyBorder="1">
      <alignment vertical="center"/>
    </xf>
    <xf numFmtId="10" fontId="9" fillId="0" borderId="19" xfId="207" applyNumberFormat="1" applyFont="1" applyBorder="1">
      <alignment vertical="center"/>
    </xf>
    <xf numFmtId="10" fontId="9" fillId="0" borderId="0" xfId="207" applyNumberFormat="1" applyFont="1" applyBorder="1">
      <alignment vertical="center"/>
    </xf>
    <xf numFmtId="0" fontId="9" fillId="2" borderId="0" xfId="207" applyFont="1" applyFill="1">
      <alignment vertical="center"/>
    </xf>
    <xf numFmtId="0" fontId="22" fillId="2" borderId="0" xfId="207" applyFont="1" applyFill="1">
      <alignment vertical="center"/>
    </xf>
    <xf numFmtId="0" fontId="0" fillId="0" borderId="0" xfId="0" applyFill="1">
      <protection locked="0"/>
    </xf>
    <xf numFmtId="0" fontId="0" fillId="2" borderId="0" xfId="0" applyFill="1">
      <protection locked="0"/>
    </xf>
    <xf numFmtId="0" fontId="0" fillId="11" borderId="0" xfId="0" applyFill="1">
      <protection locked="0"/>
    </xf>
    <xf numFmtId="211" fontId="8" fillId="11" borderId="0" xfId="0" applyNumberFormat="1" applyFont="1" applyFill="1" applyAlignment="1" applyProtection="1">
      <alignment vertical="center"/>
    </xf>
    <xf numFmtId="0" fontId="19" fillId="11" borderId="0" xfId="0" applyFont="1" applyFill="1" applyAlignment="1" applyProtection="1">
      <alignment horizontal="justify"/>
      <protection locked="0"/>
    </xf>
    <xf numFmtId="0" fontId="36" fillId="11" borderId="1" xfId="0" applyFont="1" applyFill="1" applyBorder="1" applyAlignment="1" applyProtection="1">
      <alignment horizontal="center" vertical="center" wrapText="1"/>
    </xf>
    <xf numFmtId="211" fontId="5" fillId="11" borderId="0" xfId="0" applyNumberFormat="1" applyFont="1" applyFill="1" applyAlignment="1" applyProtection="1">
      <alignment vertical="center"/>
    </xf>
    <xf numFmtId="211" fontId="6" fillId="11" borderId="1" xfId="0" applyNumberFormat="1" applyFont="1" applyFill="1" applyBorder="1" applyAlignment="1" applyProtection="1">
      <alignment vertical="center" wrapText="1"/>
    </xf>
    <xf numFmtId="211" fontId="6" fillId="11" borderId="0" xfId="0" applyNumberFormat="1" applyFont="1" applyFill="1" applyAlignment="1" applyProtection="1">
      <alignment horizontal="center" vertical="center" wrapText="1"/>
    </xf>
    <xf numFmtId="49" fontId="12" fillId="11" borderId="0" xfId="0" applyNumberFormat="1" applyFont="1" applyFill="1" applyAlignment="1" applyProtection="1">
      <alignment horizontal="center" vertical="center" wrapText="1"/>
    </xf>
    <xf numFmtId="211" fontId="6" fillId="11" borderId="1" xfId="0" applyNumberFormat="1" applyFont="1" applyFill="1" applyBorder="1" applyAlignment="1" applyProtection="1">
      <alignment horizontal="center" vertical="center" wrapText="1"/>
    </xf>
    <xf numFmtId="211" fontId="31" fillId="11" borderId="1" xfId="0" applyNumberFormat="1" applyFont="1" applyFill="1" applyBorder="1" applyAlignment="1" applyProtection="1">
      <alignment horizontal="center" vertical="center" wrapText="1"/>
    </xf>
    <xf numFmtId="0" fontId="36" fillId="11" borderId="40" xfId="0" applyFont="1" applyFill="1" applyBorder="1" applyAlignment="1" applyProtection="1">
      <alignment horizontal="center" vertical="center" wrapText="1"/>
    </xf>
    <xf numFmtId="0" fontId="37" fillId="11" borderId="40" xfId="0" applyFont="1" applyFill="1" applyBorder="1" applyAlignment="1" applyProtection="1">
      <alignment horizontal="center" vertical="center" wrapText="1"/>
    </xf>
    <xf numFmtId="0" fontId="37" fillId="11" borderId="41" xfId="0" applyFont="1" applyFill="1" applyBorder="1" applyAlignment="1" applyProtection="1">
      <alignment horizontal="center" vertical="center" wrapText="1"/>
    </xf>
    <xf numFmtId="0" fontId="36" fillId="11" borderId="41" xfId="0" applyFont="1" applyFill="1" applyBorder="1" applyAlignment="1" applyProtection="1">
      <alignment horizontal="center" vertical="center" wrapText="1"/>
    </xf>
    <xf numFmtId="211" fontId="12" fillId="11" borderId="1" xfId="0" applyNumberFormat="1" applyFont="1" applyFill="1" applyBorder="1" applyAlignment="1" applyProtection="1">
      <alignment vertical="center"/>
    </xf>
    <xf numFmtId="213" fontId="5" fillId="11" borderId="1" xfId="0" applyNumberFormat="1" applyFont="1" applyFill="1" applyBorder="1" applyAlignment="1" applyProtection="1">
      <alignment horizontal="center" vertical="center"/>
    </xf>
    <xf numFmtId="57" fontId="36" fillId="11" borderId="40" xfId="0" applyNumberFormat="1" applyFont="1" applyFill="1" applyBorder="1" applyAlignment="1" applyProtection="1">
      <alignment horizontal="center" vertical="center" wrapText="1"/>
    </xf>
    <xf numFmtId="57" fontId="36" fillId="11" borderId="41" xfId="0" applyNumberFormat="1" applyFont="1" applyFill="1" applyBorder="1" applyAlignment="1" applyProtection="1">
      <alignment horizontal="center" vertical="center" wrapText="1"/>
    </xf>
    <xf numFmtId="214" fontId="37" fillId="11" borderId="40" xfId="0" applyNumberFormat="1" applyFont="1" applyFill="1" applyBorder="1" applyAlignment="1" applyProtection="1">
      <alignment horizontal="center" vertical="center" wrapText="1"/>
    </xf>
    <xf numFmtId="0" fontId="36" fillId="0" borderId="40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211" fontId="12" fillId="0" borderId="1" xfId="0" applyNumberFormat="1" applyFont="1" applyFill="1" applyBorder="1" applyAlignment="1" applyProtection="1">
      <alignment vertical="center"/>
    </xf>
    <xf numFmtId="213" fontId="5" fillId="0" borderId="1" xfId="0" applyNumberFormat="1" applyFont="1" applyFill="1" applyBorder="1" applyAlignment="1" applyProtection="1">
      <alignment horizontal="center" vertical="center"/>
    </xf>
    <xf numFmtId="211" fontId="37" fillId="11" borderId="40" xfId="0" applyNumberFormat="1" applyFont="1" applyFill="1" applyBorder="1" applyAlignment="1" applyProtection="1">
      <alignment horizontal="center" vertical="center" wrapText="1"/>
    </xf>
    <xf numFmtId="211" fontId="8" fillId="11" borderId="0" xfId="0" applyNumberFormat="1" applyFont="1" applyFill="1" applyProtection="1"/>
    <xf numFmtId="0" fontId="36" fillId="2" borderId="40" xfId="0" applyFont="1" applyFill="1" applyBorder="1" applyAlignment="1" applyProtection="1">
      <alignment horizontal="center" vertical="center" wrapText="1"/>
    </xf>
    <xf numFmtId="0" fontId="9" fillId="2" borderId="40" xfId="0" applyFont="1" applyFill="1" applyBorder="1" applyAlignment="1" applyProtection="1">
      <alignment horizontal="center" vertical="center" wrapText="1"/>
    </xf>
    <xf numFmtId="211" fontId="12" fillId="2" borderId="1" xfId="0" applyNumberFormat="1" applyFont="1" applyFill="1" applyBorder="1" applyAlignment="1" applyProtection="1">
      <alignment vertical="center"/>
    </xf>
    <xf numFmtId="213" fontId="5" fillId="2" borderId="1" xfId="0" applyNumberFormat="1" applyFont="1" applyFill="1" applyBorder="1" applyAlignment="1" applyProtection="1">
      <alignment horizontal="center" vertical="center"/>
    </xf>
    <xf numFmtId="0" fontId="38" fillId="11" borderId="0" xfId="0" applyFont="1" applyFill="1" applyAlignment="1" applyProtection="1">
      <alignment horizontal="justify"/>
      <protection locked="0"/>
    </xf>
    <xf numFmtId="0" fontId="9" fillId="11" borderId="40" xfId="0" applyFont="1" applyFill="1" applyBorder="1" applyAlignment="1" applyProtection="1">
      <alignment horizontal="center" vertical="center" wrapText="1"/>
    </xf>
    <xf numFmtId="211" fontId="37" fillId="11" borderId="41" xfId="0" applyNumberFormat="1" applyFont="1" applyFill="1" applyBorder="1" applyAlignment="1" applyProtection="1">
      <alignment horizontal="center" vertical="center" wrapText="1"/>
    </xf>
    <xf numFmtId="0" fontId="39" fillId="11" borderId="0" xfId="7" applyFont="1" applyFill="1" applyAlignment="1">
      <protection locked="0"/>
    </xf>
    <xf numFmtId="211" fontId="31" fillId="0" borderId="1" xfId="0" applyNumberFormat="1" applyFont="1" applyFill="1" applyBorder="1" applyAlignment="1" applyProtection="1">
      <alignment horizontal="center" vertical="center" wrapText="1"/>
    </xf>
    <xf numFmtId="211" fontId="5" fillId="11" borderId="1" xfId="0" applyNumberFormat="1" applyFont="1" applyFill="1" applyBorder="1" applyAlignment="1" applyProtection="1">
      <alignment horizontal="center" vertical="center"/>
    </xf>
    <xf numFmtId="10" fontId="0" fillId="11" borderId="0" xfId="8" applyNumberFormat="1" applyFont="1" applyFill="1" applyAlignment="1" applyProtection="1">
      <protection locked="0"/>
    </xf>
    <xf numFmtId="211" fontId="5" fillId="0" borderId="1" xfId="0" applyNumberFormat="1" applyFont="1" applyFill="1" applyBorder="1" applyAlignment="1" applyProtection="1">
      <alignment horizontal="center" vertical="center"/>
    </xf>
    <xf numFmtId="211" fontId="31" fillId="2" borderId="1" xfId="0" applyNumberFormat="1" applyFont="1" applyFill="1" applyBorder="1" applyAlignment="1" applyProtection="1">
      <alignment horizontal="center" vertical="center" wrapText="1"/>
    </xf>
    <xf numFmtId="211" fontId="5" fillId="2" borderId="1" xfId="0" applyNumberFormat="1" applyFont="1" applyFill="1" applyBorder="1" applyAlignment="1" applyProtection="1">
      <alignment horizontal="center" vertical="center"/>
    </xf>
    <xf numFmtId="0" fontId="40" fillId="11" borderId="0" xfId="7" applyFill="1" applyAlignment="1">
      <protection locked="0"/>
    </xf>
    <xf numFmtId="0" fontId="12" fillId="0" borderId="0" xfId="0" applyFont="1">
      <protection locked="0"/>
    </xf>
    <xf numFmtId="0" fontId="12" fillId="0" borderId="0" xfId="0" applyFont="1" applyAlignment="1">
      <alignment horizontal="right" vertical="center"/>
      <protection locked="0"/>
    </xf>
    <xf numFmtId="211" fontId="12" fillId="0" borderId="0" xfId="0" applyNumberFormat="1" applyFont="1" applyAlignment="1">
      <alignment horizontal="center" vertical="center"/>
      <protection locked="0"/>
    </xf>
    <xf numFmtId="211" fontId="12" fillId="0" borderId="0" xfId="0" applyNumberFormat="1" applyFont="1" applyAlignment="1">
      <alignment vertical="center"/>
      <protection locked="0"/>
    </xf>
    <xf numFmtId="211" fontId="6" fillId="0" borderId="1" xfId="0" applyNumberFormat="1" applyFont="1" applyBorder="1" applyAlignment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</xf>
    <xf numFmtId="199" fontId="12" fillId="0" borderId="1" xfId="0" applyNumberFormat="1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210" fontId="41" fillId="0" borderId="1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 wrapText="1"/>
    </xf>
    <xf numFmtId="211" fontId="12" fillId="0" borderId="0" xfId="0" applyNumberFormat="1" applyFont="1" applyAlignment="1">
      <alignment horizontal="right" vertical="center"/>
      <protection locked="0"/>
    </xf>
    <xf numFmtId="211" fontId="6" fillId="0" borderId="3" xfId="0" applyNumberFormat="1" applyFont="1" applyBorder="1" applyAlignment="1">
      <alignment horizontal="center" vertical="center"/>
      <protection locked="0"/>
    </xf>
    <xf numFmtId="203" fontId="12" fillId="0" borderId="3" xfId="0" applyNumberFormat="1" applyFont="1" applyFill="1" applyBorder="1" applyAlignment="1" applyProtection="1">
      <alignment horizontal="center" vertical="center"/>
    </xf>
    <xf numFmtId="39" fontId="41" fillId="0" borderId="1" xfId="0" applyNumberFormat="1" applyFont="1" applyFill="1" applyBorder="1" applyAlignment="1" applyProtection="1">
      <alignment horizontal="right" vertical="center"/>
    </xf>
    <xf numFmtId="211" fontId="12" fillId="0" borderId="1" xfId="0" applyNumberFormat="1" applyFont="1" applyFill="1" applyBorder="1" applyAlignment="1" applyProtection="1">
      <alignment horizontal="right" vertical="center"/>
    </xf>
    <xf numFmtId="199" fontId="12" fillId="0" borderId="1" xfId="0" applyNumberFormat="1" applyFont="1" applyFill="1" applyBorder="1" applyAlignment="1" applyProtection="1">
      <alignment horizontal="right" vertical="center" shrinkToFit="1"/>
    </xf>
    <xf numFmtId="203" fontId="12" fillId="0" borderId="1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11" borderId="0" xfId="0" applyNumberFormat="1" applyFont="1" applyFill="1" applyBorder="1" applyAlignment="1" applyProtection="1">
      <alignment vertical="center"/>
    </xf>
    <xf numFmtId="0" fontId="12" fillId="11" borderId="0" xfId="0" applyNumberFormat="1" applyFont="1" applyFill="1" applyBorder="1" applyAlignment="1" applyProtection="1">
      <alignment vertical="center"/>
    </xf>
    <xf numFmtId="9" fontId="5" fillId="11" borderId="0" xfId="0" applyNumberFormat="1" applyFont="1" applyFill="1" applyBorder="1" applyAlignment="1" applyProtection="1">
      <alignment vertical="center"/>
    </xf>
    <xf numFmtId="0" fontId="5" fillId="11" borderId="0" xfId="0" applyNumberFormat="1" applyFont="1" applyFill="1" applyBorder="1" applyAlignment="1" applyProtection="1">
      <alignment horizontal="right" vertical="center"/>
    </xf>
    <xf numFmtId="0" fontId="12" fillId="12" borderId="0" xfId="0" applyNumberFormat="1" applyFont="1" applyFill="1" applyBorder="1" applyAlignment="1" applyProtection="1">
      <alignment vertical="center"/>
    </xf>
    <xf numFmtId="9" fontId="5" fillId="12" borderId="0" xfId="0" applyNumberFormat="1" applyFont="1" applyFill="1" applyBorder="1" applyAlignment="1" applyProtection="1">
      <alignment vertical="center"/>
    </xf>
    <xf numFmtId="9" fontId="5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8" fillId="0" borderId="19" xfId="0" applyNumberFormat="1" applyFont="1" applyFill="1" applyBorder="1" applyAlignment="1" applyProtection="1">
      <alignment horizontal="left" vertical="center" shrinkToFit="1"/>
    </xf>
    <xf numFmtId="211" fontId="8" fillId="0" borderId="0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211" fontId="9" fillId="0" borderId="8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211" fontId="43" fillId="0" borderId="1" xfId="7" applyNumberFormat="1" applyFont="1" applyFill="1" applyBorder="1" applyAlignment="1" applyProtection="1">
      <alignment horizontal="center" vertical="center"/>
    </xf>
    <xf numFmtId="211" fontId="8" fillId="0" borderId="1" xfId="0" applyNumberFormat="1" applyFont="1" applyFill="1" applyBorder="1" applyAlignment="1" applyProtection="1">
      <alignment horizontal="center" vertical="center"/>
    </xf>
    <xf numFmtId="211" fontId="44" fillId="0" borderId="1" xfId="7" applyNumberFormat="1" applyFont="1" applyFill="1" applyBorder="1" applyAlignment="1" applyProtection="1">
      <alignment horizontal="left" vertical="center"/>
    </xf>
    <xf numFmtId="211" fontId="44" fillId="0" borderId="1" xfId="7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left" vertical="center" shrinkToFit="1"/>
    </xf>
    <xf numFmtId="211" fontId="3" fillId="0" borderId="1" xfId="0" applyNumberFormat="1" applyFont="1" applyFill="1" applyBorder="1" applyAlignment="1" applyProtection="1">
      <alignment horizontal="center" vertical="center"/>
    </xf>
    <xf numFmtId="211" fontId="45" fillId="0" borderId="1" xfId="7" applyNumberFormat="1" applyFont="1" applyFill="1" applyBorder="1" applyAlignment="1" applyProtection="1">
      <alignment horizontal="right" vertical="center"/>
    </xf>
    <xf numFmtId="211" fontId="45" fillId="0" borderId="1" xfId="7" applyNumberFormat="1" applyFont="1" applyFill="1" applyBorder="1" applyAlignment="1" applyProtection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/>
    <xf numFmtId="0" fontId="12" fillId="12" borderId="0" xfId="0" applyNumberFormat="1" applyFont="1" applyFill="1" applyBorder="1" applyAlignment="1" applyProtection="1">
      <alignment horizontal="center" vertical="center"/>
    </xf>
    <xf numFmtId="10" fontId="8" fillId="0" borderId="15" xfId="8" applyNumberFormat="1" applyFont="1" applyFill="1" applyBorder="1" applyAlignment="1">
      <alignment horizontal="center" vertical="center"/>
    </xf>
    <xf numFmtId="199" fontId="8" fillId="0" borderId="1" xfId="8" applyNumberFormat="1" applyFont="1" applyFill="1" applyBorder="1" applyAlignment="1" applyProtection="1">
      <alignment horizontal="center" vertical="center"/>
    </xf>
    <xf numFmtId="10" fontId="8" fillId="0" borderId="1" xfId="8" applyNumberFormat="1" applyFont="1" applyFill="1" applyBorder="1" applyAlignment="1">
      <alignment horizontal="center" vertical="center"/>
    </xf>
    <xf numFmtId="10" fontId="8" fillId="0" borderId="1" xfId="8" applyNumberFormat="1" applyFont="1" applyFill="1" applyBorder="1" applyAlignment="1" applyProtection="1">
      <alignment horizontal="center" vertical="center"/>
    </xf>
    <xf numFmtId="214" fontId="44" fillId="0" borderId="42" xfId="0" applyNumberFormat="1" applyFont="1" applyFill="1" applyBorder="1" applyAlignment="1" applyProtection="1">
      <alignment horizontal="center" vertical="center"/>
    </xf>
    <xf numFmtId="211" fontId="8" fillId="0" borderId="1" xfId="71" applyNumberFormat="1" applyFont="1" applyFill="1" applyBorder="1" applyAlignment="1">
      <alignment horizontal="right" vertical="center"/>
    </xf>
    <xf numFmtId="211" fontId="8" fillId="0" borderId="1" xfId="0" applyNumberFormat="1" applyFont="1" applyFill="1" applyBorder="1" applyAlignment="1" applyProtection="1">
      <alignment vertical="center"/>
    </xf>
    <xf numFmtId="0" fontId="44" fillId="0" borderId="3" xfId="0" applyNumberFormat="1" applyFont="1" applyFill="1" applyBorder="1" applyAlignment="1" applyProtection="1">
      <alignment vertical="center"/>
    </xf>
    <xf numFmtId="211" fontId="44" fillId="0" borderId="42" xfId="0" applyNumberFormat="1" applyFont="1" applyFill="1" applyBorder="1" applyAlignment="1" applyProtection="1">
      <alignment horizontal="center" vertical="center"/>
    </xf>
    <xf numFmtId="213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203" fontId="8" fillId="0" borderId="9" xfId="0" applyNumberFormat="1" applyFont="1" applyFill="1" applyBorder="1" applyAlignment="1" applyProtection="1">
      <alignment horizontal="center" vertical="center"/>
    </xf>
    <xf numFmtId="216" fontId="41" fillId="0" borderId="1" xfId="0" applyNumberFormat="1" applyFont="1" applyFill="1" applyBorder="1" applyAlignment="1" applyProtection="1">
      <alignment horizontal="center" vertical="center" wrapText="1"/>
    </xf>
    <xf numFmtId="211" fontId="12" fillId="11" borderId="1" xfId="0" applyNumberFormat="1" applyFont="1" applyFill="1" applyBorder="1" applyAlignment="1" applyProtection="1">
      <alignment horizontal="right" vertical="center"/>
    </xf>
    <xf numFmtId="211" fontId="5" fillId="0" borderId="15" xfId="0" applyNumberFormat="1" applyFont="1" applyFill="1" applyBorder="1" applyAlignment="1" applyProtection="1">
      <alignment horizontal="center" vertical="center"/>
    </xf>
    <xf numFmtId="211" fontId="44" fillId="0" borderId="1" xfId="7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211" fontId="12" fillId="0" borderId="43" xfId="0" applyNumberFormat="1" applyFont="1" applyFill="1" applyBorder="1" applyAlignment="1" applyProtection="1">
      <alignment horizontal="left" vertical="center"/>
    </xf>
    <xf numFmtId="211" fontId="45" fillId="0" borderId="8" xfId="0" applyNumberFormat="1" applyFont="1" applyFill="1" applyBorder="1" applyAlignment="1" applyProtection="1">
      <alignment horizontal="left" vertical="center"/>
    </xf>
    <xf numFmtId="0" fontId="45" fillId="0" borderId="1" xfId="0" applyNumberFormat="1" applyFont="1" applyFill="1" applyBorder="1" applyAlignment="1" applyProtection="1">
      <alignment horizontal="left" vertical="center"/>
    </xf>
    <xf numFmtId="211" fontId="44" fillId="0" borderId="1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Alignment="1" applyProtection="1">
      <alignment horizontal="center" vertical="center"/>
    </xf>
    <xf numFmtId="210" fontId="41" fillId="0" borderId="1" xfId="0" applyNumberFormat="1" applyFont="1" applyFill="1" applyBorder="1" applyAlignment="1" applyProtection="1">
      <alignment horizontal="center" vertical="center" wrapText="1"/>
    </xf>
    <xf numFmtId="216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  <protection locked="0"/>
    </xf>
    <xf numFmtId="0" fontId="12" fillId="0" borderId="14" xfId="0" applyFont="1" applyBorder="1" applyAlignment="1">
      <alignment vertical="center"/>
      <protection locked="0"/>
    </xf>
    <xf numFmtId="198" fontId="12" fillId="0" borderId="14" xfId="0" applyNumberFormat="1" applyFont="1" applyBorder="1" applyAlignment="1">
      <alignment horizontal="center" vertical="center"/>
      <protection locked="0"/>
    </xf>
    <xf numFmtId="0" fontId="12" fillId="0" borderId="1" xfId="0" applyFont="1" applyBorder="1" applyAlignment="1">
      <alignment vertical="center"/>
      <protection locked="0"/>
    </xf>
    <xf numFmtId="198" fontId="12" fillId="0" borderId="1" xfId="0" applyNumberFormat="1" applyFont="1" applyBorder="1" applyAlignment="1">
      <alignment horizontal="center" vertical="center"/>
      <protection locked="0"/>
    </xf>
    <xf numFmtId="211" fontId="12" fillId="0" borderId="1" xfId="0" applyNumberFormat="1" applyFont="1" applyBorder="1" applyAlignment="1">
      <alignment horizontal="center" vertical="center"/>
      <protection locked="0"/>
    </xf>
    <xf numFmtId="211" fontId="12" fillId="0" borderId="1" xfId="0" applyNumberFormat="1" applyFont="1" applyFill="1" applyBorder="1" applyAlignment="1">
      <alignment horizontal="center" vertical="center"/>
      <protection locked="0"/>
    </xf>
    <xf numFmtId="211" fontId="12" fillId="0" borderId="1" xfId="0" applyNumberFormat="1" applyFont="1" applyBorder="1" applyAlignment="1">
      <alignment horizontal="right" vertical="center"/>
      <protection locked="0"/>
    </xf>
    <xf numFmtId="211" fontId="12" fillId="0" borderId="1" xfId="0" applyNumberFormat="1" applyFont="1" applyBorder="1" applyAlignment="1">
      <alignment vertical="center"/>
      <protection locked="0"/>
    </xf>
    <xf numFmtId="39" fontId="12" fillId="0" borderId="1" xfId="0" applyNumberFormat="1" applyFont="1" applyFill="1" applyBorder="1" applyAlignment="1" applyProtection="1">
      <alignment horizontal="right" vertical="center"/>
    </xf>
    <xf numFmtId="203" fontId="12" fillId="0" borderId="14" xfId="0" applyNumberFormat="1" applyFont="1" applyBorder="1" applyAlignment="1">
      <alignment horizontal="center" vertical="center"/>
      <protection locked="0"/>
    </xf>
    <xf numFmtId="211" fontId="12" fillId="0" borderId="14" xfId="0" applyNumberFormat="1" applyFont="1" applyBorder="1" applyAlignment="1">
      <alignment horizontal="right" vertical="center"/>
      <protection locked="0"/>
    </xf>
    <xf numFmtId="211" fontId="12" fillId="0" borderId="14" xfId="0" applyNumberFormat="1" applyFont="1" applyBorder="1" applyAlignment="1">
      <alignment vertical="center"/>
      <protection locked="0"/>
    </xf>
    <xf numFmtId="0" fontId="12" fillId="0" borderId="14" xfId="0" applyFont="1" applyBorder="1" applyAlignment="1">
      <alignment horizontal="right" vertical="center"/>
      <protection locked="0"/>
    </xf>
    <xf numFmtId="203" fontId="12" fillId="0" borderId="1" xfId="0" applyNumberFormat="1" applyFont="1" applyBorder="1" applyAlignment="1">
      <alignment horizontal="center" vertical="center"/>
      <protection locked="0"/>
    </xf>
    <xf numFmtId="0" fontId="12" fillId="0" borderId="1" xfId="0" applyFont="1" applyBorder="1" applyAlignment="1">
      <alignment horizontal="right" vertical="center"/>
      <protection locked="0"/>
    </xf>
    <xf numFmtId="211" fontId="12" fillId="0" borderId="1" xfId="0" applyNumberFormat="1" applyFont="1" applyFill="1" applyBorder="1" applyAlignment="1">
      <alignment horizontal="right" vertical="center"/>
      <protection locked="0"/>
    </xf>
    <xf numFmtId="211" fontId="41" fillId="0" borderId="43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211" fontId="9" fillId="0" borderId="10" xfId="0" applyNumberFormat="1" applyFont="1" applyFill="1" applyBorder="1" applyAlignment="1" applyProtection="1">
      <alignment horizontal="left" vertical="center"/>
    </xf>
    <xf numFmtId="211" fontId="45" fillId="0" borderId="11" xfId="7" applyNumberFormat="1" applyFont="1" applyFill="1" applyBorder="1" applyAlignment="1" applyProtection="1">
      <alignment horizontal="left" vertical="center"/>
    </xf>
    <xf numFmtId="211" fontId="44" fillId="0" borderId="11" xfId="7" applyNumberFormat="1" applyFont="1" applyFill="1" applyBorder="1" applyAlignment="1" applyProtection="1">
      <alignment horizontal="left" vertical="center"/>
    </xf>
    <xf numFmtId="211" fontId="8" fillId="0" borderId="11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right"/>
      <protection locked="0"/>
    </xf>
    <xf numFmtId="217" fontId="8" fillId="0" borderId="9" xfId="0" applyNumberFormat="1" applyFont="1" applyFill="1" applyBorder="1" applyAlignment="1" applyProtection="1">
      <alignment vertical="center"/>
    </xf>
    <xf numFmtId="10" fontId="8" fillId="0" borderId="11" xfId="8" applyNumberFormat="1" applyFont="1" applyFill="1" applyBorder="1" applyAlignment="1">
      <alignment horizontal="center" vertical="center"/>
    </xf>
    <xf numFmtId="199" fontId="8" fillId="0" borderId="11" xfId="8" applyNumberFormat="1" applyFont="1" applyFill="1" applyBorder="1" applyAlignment="1" applyProtection="1">
      <alignment horizontal="center" vertical="center"/>
    </xf>
    <xf numFmtId="211" fontId="8" fillId="0" borderId="11" xfId="71" applyNumberFormat="1" applyFont="1" applyFill="1" applyBorder="1" applyAlignment="1">
      <alignment horizontal="right" vertical="center"/>
    </xf>
    <xf numFmtId="217" fontId="8" fillId="0" borderId="12" xfId="0" applyNumberFormat="1" applyFont="1" applyFill="1" applyBorder="1" applyAlignment="1" applyProtection="1">
      <alignment vertical="center"/>
    </xf>
    <xf numFmtId="214" fontId="44" fillId="0" borderId="44" xfId="0" applyNumberFormat="1" applyFont="1" applyFill="1" applyBorder="1" applyAlignment="1" applyProtection="1">
      <alignment horizontal="center" vertical="center"/>
    </xf>
    <xf numFmtId="0" fontId="44" fillId="0" borderId="45" xfId="0" applyNumberFormat="1" applyFont="1" applyFill="1" applyBorder="1" applyAlignment="1" applyProtection="1">
      <alignment vertical="center"/>
    </xf>
    <xf numFmtId="211" fontId="8" fillId="0" borderId="11" xfId="0" applyNumberFormat="1" applyFont="1" applyFill="1" applyBorder="1" applyAlignment="1" applyProtection="1">
      <alignment horizontal="center" vertical="center"/>
    </xf>
    <xf numFmtId="213" fontId="8" fillId="0" borderId="11" xfId="0" applyNumberFormat="1" applyFont="1" applyFill="1" applyBorder="1" applyAlignment="1" applyProtection="1">
      <alignment horizontal="center" vertical="center"/>
    </xf>
    <xf numFmtId="203" fontId="8" fillId="0" borderId="12" xfId="0" applyNumberFormat="1" applyFont="1" applyFill="1" applyBorder="1" applyAlignment="1" applyProtection="1">
      <alignment horizontal="center" vertical="center"/>
    </xf>
    <xf numFmtId="0" fontId="5" fillId="11" borderId="0" xfId="0" applyFont="1" applyFill="1" applyAlignment="1" applyProtection="1">
      <alignment vertical="center"/>
    </xf>
    <xf numFmtId="0" fontId="5" fillId="11" borderId="0" xfId="0" applyFont="1" applyFill="1" applyAlignment="1" applyProtection="1">
      <alignment horizontal="center" vertical="center"/>
    </xf>
    <xf numFmtId="0" fontId="8" fillId="11" borderId="0" xfId="0" applyFont="1" applyFill="1" applyAlignment="1" applyProtection="1">
      <alignment horizontal="center" vertical="center" shrinkToFit="1"/>
    </xf>
    <xf numFmtId="0" fontId="8" fillId="11" borderId="0" xfId="0" applyFont="1" applyFill="1" applyAlignment="1">
      <alignment vertical="center"/>
      <protection locked="0"/>
    </xf>
    <xf numFmtId="0" fontId="12" fillId="11" borderId="0" xfId="0" applyFont="1" applyFill="1" applyAlignment="1">
      <alignment vertical="center"/>
      <protection locked="0"/>
    </xf>
    <xf numFmtId="0" fontId="12" fillId="11" borderId="0" xfId="0" applyFont="1" applyFill="1" applyAlignment="1">
      <alignment horizontal="center" vertical="center"/>
      <protection locked="0"/>
    </xf>
    <xf numFmtId="0" fontId="0" fillId="11" borderId="0" xfId="0" applyFill="1" applyAlignment="1">
      <alignment vertical="center"/>
      <protection locked="0"/>
    </xf>
    <xf numFmtId="0" fontId="12" fillId="11" borderId="0" xfId="0" applyFont="1" applyFill="1" applyAlignment="1" applyProtection="1">
      <alignment horizontal="center" vertical="center"/>
    </xf>
    <xf numFmtId="0" fontId="12" fillId="11" borderId="0" xfId="0" applyFont="1" applyFill="1" applyAlignment="1" applyProtection="1">
      <alignment vertical="center"/>
    </xf>
    <xf numFmtId="0" fontId="12" fillId="11" borderId="0" xfId="0" applyFont="1" applyFill="1" applyAlignment="1" applyProtection="1">
      <alignment horizontal="left" vertical="center"/>
    </xf>
    <xf numFmtId="0" fontId="6" fillId="11" borderId="1" xfId="0" applyFont="1" applyFill="1" applyBorder="1" applyAlignment="1" applyProtection="1">
      <alignment horizontal="center" vertical="center" wrapText="1"/>
    </xf>
    <xf numFmtId="0" fontId="12" fillId="11" borderId="1" xfId="0" applyFont="1" applyFill="1" applyBorder="1" applyAlignment="1" applyProtection="1">
      <alignment horizontal="center" vertical="center"/>
    </xf>
    <xf numFmtId="0" fontId="47" fillId="11" borderId="1" xfId="0" applyFont="1" applyFill="1" applyBorder="1" applyAlignment="1" applyProtection="1">
      <alignment horizontal="center" vertical="center" wrapText="1"/>
    </xf>
    <xf numFmtId="0" fontId="15" fillId="11" borderId="1" xfId="0" applyFont="1" applyFill="1" applyBorder="1" applyAlignment="1" applyProtection="1">
      <alignment horizontal="center" vertical="center"/>
    </xf>
    <xf numFmtId="0" fontId="15" fillId="11" borderId="1" xfId="0" applyFont="1" applyFill="1" applyBorder="1" applyAlignment="1" applyProtection="1">
      <alignment horizontal="center" vertical="center" wrapText="1"/>
    </xf>
    <xf numFmtId="0" fontId="47" fillId="11" borderId="1" xfId="0" applyFont="1" applyFill="1" applyBorder="1" applyAlignment="1" applyProtection="1">
      <alignment horizontal="center" vertical="center"/>
    </xf>
    <xf numFmtId="0" fontId="47" fillId="11" borderId="3" xfId="0" applyFont="1" applyFill="1" applyBorder="1" applyAlignment="1" applyProtection="1">
      <alignment horizontal="center" vertical="center" wrapText="1"/>
    </xf>
    <xf numFmtId="0" fontId="41" fillId="11" borderId="1" xfId="0" applyFont="1" applyFill="1" applyBorder="1" applyAlignment="1" applyProtection="1">
      <alignment horizontal="center" vertical="center" wrapText="1"/>
    </xf>
    <xf numFmtId="0" fontId="41" fillId="11" borderId="1" xfId="0" applyFont="1" applyFill="1" applyBorder="1" applyAlignment="1" applyProtection="1">
      <alignment horizontal="center" vertical="center"/>
    </xf>
    <xf numFmtId="0" fontId="12" fillId="11" borderId="1" xfId="0" applyFont="1" applyFill="1" applyBorder="1" applyAlignment="1">
      <alignment vertical="center" shrinkToFit="1"/>
      <protection locked="0"/>
    </xf>
    <xf numFmtId="0" fontId="12" fillId="11" borderId="1" xfId="0" applyFont="1" applyFill="1" applyBorder="1" applyAlignment="1">
      <alignment vertical="center"/>
      <protection locked="0"/>
    </xf>
    <xf numFmtId="0" fontId="12" fillId="11" borderId="1" xfId="0" applyFont="1" applyFill="1" applyBorder="1" applyAlignment="1">
      <alignment horizontal="center" vertical="center"/>
      <protection locked="0"/>
    </xf>
    <xf numFmtId="211" fontId="12" fillId="11" borderId="1" xfId="0" applyNumberFormat="1" applyFont="1" applyFill="1" applyBorder="1" applyAlignment="1">
      <alignment horizontal="center" vertical="center"/>
      <protection locked="0"/>
    </xf>
    <xf numFmtId="14" fontId="12" fillId="11" borderId="0" xfId="0" applyNumberFormat="1" applyFont="1" applyFill="1" applyAlignment="1" applyProtection="1">
      <alignment vertical="center"/>
    </xf>
    <xf numFmtId="43" fontId="12" fillId="11" borderId="0" xfId="6" applyFont="1" applyFill="1" applyAlignment="1">
      <alignment vertical="center"/>
    </xf>
    <xf numFmtId="179" fontId="12" fillId="11" borderId="0" xfId="6" applyNumberFormat="1" applyFont="1" applyFill="1" applyAlignment="1">
      <alignment vertical="center"/>
    </xf>
    <xf numFmtId="43" fontId="6" fillId="11" borderId="1" xfId="6" applyFont="1" applyFill="1" applyBorder="1" applyAlignment="1">
      <alignment horizontal="center" vertical="center"/>
    </xf>
    <xf numFmtId="179" fontId="6" fillId="11" borderId="1" xfId="6" applyNumberFormat="1" applyFont="1" applyFill="1" applyBorder="1" applyAlignment="1">
      <alignment horizontal="center" vertical="center"/>
    </xf>
    <xf numFmtId="0" fontId="41" fillId="11" borderId="1" xfId="0" applyNumberFormat="1" applyFont="1" applyFill="1" applyBorder="1" applyAlignment="1" applyProtection="1">
      <alignment horizontal="center" vertical="center" shrinkToFit="1"/>
    </xf>
    <xf numFmtId="210" fontId="47" fillId="11" borderId="1" xfId="0" applyNumberFormat="1" applyFont="1" applyFill="1" applyBorder="1" applyAlignment="1" applyProtection="1">
      <alignment horizontal="center" vertical="center"/>
    </xf>
    <xf numFmtId="211" fontId="41" fillId="11" borderId="1" xfId="6" applyNumberFormat="1" applyFont="1" applyFill="1" applyBorder="1" applyAlignment="1">
      <alignment horizontal="right" vertical="center"/>
    </xf>
    <xf numFmtId="0" fontId="12" fillId="11" borderId="1" xfId="0" applyNumberFormat="1" applyFont="1" applyFill="1" applyBorder="1" applyAlignment="1" applyProtection="1">
      <alignment horizontal="center" vertical="center" shrinkToFit="1"/>
    </xf>
    <xf numFmtId="0" fontId="41" fillId="11" borderId="1" xfId="0" applyNumberFormat="1" applyFont="1" applyFill="1" applyBorder="1" applyAlignment="1">
      <alignment horizontal="center" vertical="center"/>
      <protection locked="0"/>
    </xf>
    <xf numFmtId="39" fontId="47" fillId="11" borderId="1" xfId="0" applyNumberFormat="1" applyFont="1" applyFill="1" applyBorder="1" applyAlignment="1" applyProtection="1">
      <alignment horizontal="center" vertical="center" wrapText="1"/>
    </xf>
    <xf numFmtId="219" fontId="12" fillId="11" borderId="1" xfId="0" applyNumberFormat="1" applyFont="1" applyFill="1" applyBorder="1" applyAlignment="1" applyProtection="1">
      <alignment horizontal="center" vertical="center" wrapText="1"/>
    </xf>
    <xf numFmtId="203" fontId="12" fillId="11" borderId="1" xfId="0" applyNumberFormat="1" applyFont="1" applyFill="1" applyBorder="1" applyAlignment="1" applyProtection="1">
      <alignment horizontal="center" vertical="center"/>
    </xf>
    <xf numFmtId="211" fontId="12" fillId="11" borderId="1" xfId="0" applyNumberFormat="1" applyFont="1" applyFill="1" applyBorder="1" applyAlignment="1">
      <alignment horizontal="right" vertical="center"/>
      <protection locked="0"/>
    </xf>
    <xf numFmtId="211" fontId="12" fillId="11" borderId="1" xfId="0" applyNumberFormat="1" applyFont="1" applyFill="1" applyBorder="1" applyAlignment="1">
      <alignment vertical="center"/>
      <protection locked="0"/>
    </xf>
    <xf numFmtId="0" fontId="48" fillId="11" borderId="0" xfId="0" applyFont="1" applyFill="1" applyAlignment="1" applyProtection="1">
      <alignment horizontal="center" vertical="center"/>
    </xf>
    <xf numFmtId="218" fontId="12" fillId="11" borderId="0" xfId="6" applyNumberFormat="1" applyFont="1" applyFill="1" applyAlignment="1">
      <alignment vertical="center"/>
    </xf>
    <xf numFmtId="9" fontId="12" fillId="11" borderId="0" xfId="8" applyFont="1" applyFill="1" applyAlignment="1">
      <alignment vertical="center"/>
    </xf>
    <xf numFmtId="0" fontId="12" fillId="11" borderId="0" xfId="7" applyFont="1" applyFill="1" applyAlignment="1" applyProtection="1">
      <alignment horizontal="right" vertical="center"/>
    </xf>
    <xf numFmtId="0" fontId="12" fillId="11" borderId="0" xfId="0" applyFont="1" applyFill="1" applyAlignment="1" applyProtection="1">
      <alignment horizontal="right" vertical="center"/>
    </xf>
    <xf numFmtId="9" fontId="6" fillId="11" borderId="1" xfId="8" applyFont="1" applyFill="1" applyBorder="1" applyAlignment="1">
      <alignment horizontal="center" vertical="center" wrapText="1"/>
    </xf>
    <xf numFmtId="218" fontId="6" fillId="11" borderId="1" xfId="6" applyNumberFormat="1" applyFont="1" applyFill="1" applyBorder="1" applyAlignment="1" applyProtection="1">
      <alignment horizontal="center" vertical="center"/>
    </xf>
    <xf numFmtId="211" fontId="12" fillId="11" borderId="1" xfId="6" applyNumberFormat="1" applyFont="1" applyFill="1" applyBorder="1" applyAlignment="1">
      <alignment horizontal="right" vertical="center"/>
    </xf>
    <xf numFmtId="10" fontId="12" fillId="11" borderId="1" xfId="8" applyNumberFormat="1" applyFont="1" applyFill="1" applyBorder="1" applyAlignment="1">
      <alignment horizontal="right" vertical="center"/>
    </xf>
    <xf numFmtId="0" fontId="12" fillId="11" borderId="1" xfId="0" applyNumberFormat="1" applyFont="1" applyFill="1" applyBorder="1" applyAlignment="1" applyProtection="1">
      <alignment horizontal="center" vertical="center"/>
      <protection locked="0" hidden="1"/>
    </xf>
    <xf numFmtId="0" fontId="39" fillId="11" borderId="1" xfId="7" applyFont="1" applyFill="1" applyBorder="1" applyAlignment="1" applyProtection="1">
      <alignment vertical="center"/>
    </xf>
    <xf numFmtId="0" fontId="40" fillId="11" borderId="1" xfId="7" applyFont="1" applyFill="1" applyBorder="1" applyAlignment="1" applyProtection="1">
      <alignment vertical="center"/>
    </xf>
    <xf numFmtId="0" fontId="36" fillId="11" borderId="1" xfId="0" applyFont="1" applyFill="1" applyBorder="1" applyAlignment="1" applyProtection="1">
      <alignment horizontal="center" vertical="center"/>
    </xf>
    <xf numFmtId="0" fontId="49" fillId="11" borderId="1" xfId="7" applyFont="1" applyFill="1" applyBorder="1" applyAlignment="1" applyProtection="1">
      <alignment vertical="center"/>
    </xf>
    <xf numFmtId="0" fontId="50" fillId="11" borderId="1" xfId="7" applyFont="1" applyFill="1" applyBorder="1" applyAlignment="1" applyProtection="1">
      <alignment vertical="center"/>
    </xf>
    <xf numFmtId="0" fontId="45" fillId="11" borderId="1" xfId="0" applyFont="1" applyFill="1" applyBorder="1" applyAlignment="1" applyProtection="1">
      <alignment horizontal="center" vertical="center" wrapText="1"/>
    </xf>
    <xf numFmtId="0" fontId="51" fillId="11" borderId="1" xfId="0" applyFont="1" applyFill="1" applyBorder="1" applyAlignment="1" applyProtection="1">
      <alignment horizontal="center" vertical="center" wrapText="1"/>
    </xf>
    <xf numFmtId="199" fontId="12" fillId="11" borderId="1" xfId="8" applyNumberFormat="1" applyFont="1" applyFill="1" applyBorder="1" applyAlignment="1">
      <alignment horizontal="right" vertical="center"/>
    </xf>
    <xf numFmtId="0" fontId="12" fillId="11" borderId="0" xfId="0" applyFont="1" applyFill="1" applyAlignment="1" applyProtection="1">
      <alignment horizontal="center" vertical="center" shrinkToFit="1"/>
    </xf>
    <xf numFmtId="0" fontId="9" fillId="11" borderId="0" xfId="0" applyFont="1" applyFill="1" applyAlignment="1" applyProtection="1">
      <alignment horizontal="left" vertical="center"/>
    </xf>
    <xf numFmtId="0" fontId="12" fillId="11" borderId="0" xfId="0" applyNumberFormat="1" applyFont="1" applyFill="1" applyAlignment="1" applyProtection="1">
      <alignment horizontal="center" vertical="center"/>
      <protection locked="0" hidden="1"/>
    </xf>
    <xf numFmtId="211" fontId="12" fillId="11" borderId="1" xfId="0" applyNumberFormat="1" applyFont="1" applyFill="1" applyBorder="1" applyAlignment="1">
      <alignment horizontal="left" vertical="center"/>
      <protection locked="0"/>
    </xf>
    <xf numFmtId="211" fontId="12" fillId="11" borderId="0" xfId="0" applyNumberFormat="1" applyFont="1" applyFill="1" applyAlignment="1">
      <alignment horizontal="left" vertical="center"/>
      <protection locked="0"/>
    </xf>
    <xf numFmtId="211" fontId="12" fillId="11" borderId="0" xfId="0" applyNumberFormat="1" applyFont="1" applyFill="1" applyAlignment="1">
      <alignment vertical="center"/>
      <protection locked="0"/>
    </xf>
    <xf numFmtId="0" fontId="12" fillId="11" borderId="0" xfId="0" applyFont="1" applyFill="1" applyAlignment="1">
      <alignment horizontal="right" vertical="center"/>
      <protection locked="0"/>
    </xf>
    <xf numFmtId="0" fontId="31" fillId="11" borderId="0" xfId="0" applyFont="1" applyFill="1" applyAlignment="1" applyProtection="1">
      <alignment vertical="center"/>
    </xf>
    <xf numFmtId="211" fontId="7" fillId="11" borderId="1" xfId="0" applyNumberFormat="1" applyFont="1" applyFill="1" applyBorder="1" applyAlignment="1" applyProtection="1">
      <alignment horizontal="center" vertical="center" shrinkToFit="1"/>
    </xf>
    <xf numFmtId="0" fontId="9" fillId="11" borderId="3" xfId="0" applyNumberFormat="1" applyFont="1" applyFill="1" applyBorder="1" applyAlignment="1" applyProtection="1">
      <alignment vertical="center" shrinkToFit="1"/>
    </xf>
    <xf numFmtId="211" fontId="8" fillId="11" borderId="1" xfId="0" applyNumberFormat="1" applyFont="1" applyFill="1" applyBorder="1" applyAlignment="1" applyProtection="1">
      <alignment vertical="center" wrapText="1" shrinkToFit="1"/>
    </xf>
    <xf numFmtId="10" fontId="8" fillId="11" borderId="1" xfId="0" applyNumberFormat="1" applyFont="1" applyFill="1" applyBorder="1" applyAlignment="1" applyProtection="1">
      <alignment horizontal="center" vertical="center"/>
    </xf>
    <xf numFmtId="211" fontId="8" fillId="11" borderId="1" xfId="0" applyNumberFormat="1" applyFont="1" applyFill="1" applyBorder="1" applyAlignment="1" applyProtection="1">
      <alignment horizontal="right" vertical="center"/>
    </xf>
    <xf numFmtId="0" fontId="9" fillId="11" borderId="18" xfId="0" applyNumberFormat="1" applyFont="1" applyFill="1" applyBorder="1" applyAlignment="1" applyProtection="1">
      <alignment vertical="center" shrinkToFit="1"/>
    </xf>
    <xf numFmtId="211" fontId="8" fillId="11" borderId="15" xfId="0" applyNumberFormat="1" applyFont="1" applyFill="1" applyBorder="1" applyAlignment="1" applyProtection="1">
      <alignment vertical="center" wrapText="1" shrinkToFit="1"/>
    </xf>
    <xf numFmtId="10" fontId="8" fillId="11" borderId="15" xfId="0" applyNumberFormat="1" applyFont="1" applyFill="1" applyBorder="1" applyAlignment="1" applyProtection="1">
      <alignment horizontal="center" vertical="center"/>
    </xf>
    <xf numFmtId="211" fontId="8" fillId="11" borderId="15" xfId="0" applyNumberFormat="1" applyFont="1" applyFill="1" applyBorder="1" applyAlignment="1" applyProtection="1">
      <alignment horizontal="right" vertical="center"/>
    </xf>
    <xf numFmtId="0" fontId="8" fillId="11" borderId="0" xfId="0" applyFont="1" applyFill="1" applyAlignment="1" applyProtection="1">
      <alignment vertical="center"/>
    </xf>
    <xf numFmtId="0" fontId="9" fillId="11" borderId="43" xfId="0" applyNumberFormat="1" applyFont="1" applyFill="1" applyBorder="1" applyAlignment="1" applyProtection="1">
      <alignment vertical="center" shrinkToFit="1"/>
    </xf>
    <xf numFmtId="0" fontId="9" fillId="11" borderId="10" xfId="0" applyNumberFormat="1" applyFont="1" applyFill="1" applyBorder="1" applyAlignment="1" applyProtection="1">
      <alignment vertical="center" shrinkToFit="1"/>
    </xf>
    <xf numFmtId="211" fontId="8" fillId="11" borderId="11" xfId="0" applyNumberFormat="1" applyFont="1" applyFill="1" applyBorder="1" applyAlignment="1" applyProtection="1">
      <alignment vertical="center" wrapText="1" shrinkToFit="1"/>
    </xf>
    <xf numFmtId="10" fontId="8" fillId="11" borderId="11" xfId="0" applyNumberFormat="1" applyFont="1" applyFill="1" applyBorder="1" applyAlignment="1" applyProtection="1">
      <alignment horizontal="center" vertical="center"/>
    </xf>
    <xf numFmtId="211" fontId="8" fillId="11" borderId="11" xfId="0" applyNumberFormat="1" applyFont="1" applyFill="1" applyBorder="1" applyAlignment="1" applyProtection="1">
      <alignment horizontal="right" vertical="center"/>
    </xf>
    <xf numFmtId="211" fontId="8" fillId="11" borderId="1" xfId="0" applyNumberFormat="1" applyFont="1" applyFill="1" applyBorder="1" applyAlignment="1" applyProtection="1">
      <alignment vertical="center"/>
    </xf>
    <xf numFmtId="217" fontId="50" fillId="11" borderId="2" xfId="0" applyNumberFormat="1" applyFont="1" applyFill="1" applyBorder="1" applyAlignment="1" applyProtection="1">
      <alignment horizontal="center" vertical="center"/>
    </xf>
    <xf numFmtId="14" fontId="50" fillId="11" borderId="50" xfId="0" applyNumberFormat="1" applyFont="1" applyFill="1" applyBorder="1" applyAlignment="1" applyProtection="1">
      <alignment horizontal="center" vertical="center"/>
    </xf>
    <xf numFmtId="199" fontId="50" fillId="11" borderId="3" xfId="0" applyNumberFormat="1" applyFont="1" applyFill="1" applyBorder="1" applyAlignment="1" applyProtection="1">
      <alignment horizontal="center" vertical="center"/>
    </xf>
    <xf numFmtId="212" fontId="50" fillId="11" borderId="1" xfId="0" applyNumberFormat="1" applyFont="1" applyFill="1" applyBorder="1" applyAlignment="1" applyProtection="1">
      <alignment horizontal="center" vertical="center"/>
    </xf>
    <xf numFmtId="212" fontId="8" fillId="11" borderId="1" xfId="0" applyNumberFormat="1" applyFont="1" applyFill="1" applyBorder="1" applyAlignment="1" applyProtection="1">
      <alignment horizontal="center" vertical="center"/>
    </xf>
    <xf numFmtId="211" fontId="8" fillId="11" borderId="15" xfId="0" applyNumberFormat="1" applyFont="1" applyFill="1" applyBorder="1" applyAlignment="1" applyProtection="1">
      <alignment vertical="center"/>
    </xf>
    <xf numFmtId="217" fontId="8" fillId="11" borderId="17" xfId="0" applyNumberFormat="1" applyFont="1" applyFill="1" applyBorder="1" applyAlignment="1" applyProtection="1">
      <alignment horizontal="center" vertical="center"/>
    </xf>
    <xf numFmtId="14" fontId="44" fillId="11" borderId="51" xfId="0" applyNumberFormat="1" applyFont="1" applyFill="1" applyBorder="1" applyAlignment="1" applyProtection="1">
      <alignment horizontal="center" vertical="center"/>
    </xf>
    <xf numFmtId="199" fontId="8" fillId="11" borderId="18" xfId="0" applyNumberFormat="1" applyFont="1" applyFill="1" applyBorder="1" applyAlignment="1" applyProtection="1">
      <alignment horizontal="center" vertical="center"/>
    </xf>
    <xf numFmtId="212" fontId="8" fillId="11" borderId="15" xfId="0" applyNumberFormat="1" applyFont="1" applyFill="1" applyBorder="1" applyAlignment="1" applyProtection="1">
      <alignment horizontal="center" vertical="center"/>
    </xf>
    <xf numFmtId="211" fontId="8" fillId="11" borderId="11" xfId="0" applyNumberFormat="1" applyFont="1" applyFill="1" applyBorder="1" applyAlignment="1" applyProtection="1">
      <alignment vertical="center"/>
    </xf>
    <xf numFmtId="217" fontId="8" fillId="11" borderId="52" xfId="0" applyNumberFormat="1" applyFont="1" applyFill="1" applyBorder="1" applyAlignment="1" applyProtection="1">
      <alignment horizontal="center" vertical="center"/>
    </xf>
    <xf numFmtId="14" fontId="44" fillId="11" borderId="53" xfId="0" applyNumberFormat="1" applyFont="1" applyFill="1" applyBorder="1" applyAlignment="1" applyProtection="1">
      <alignment horizontal="center" vertical="center"/>
    </xf>
    <xf numFmtId="199" fontId="8" fillId="11" borderId="45" xfId="0" applyNumberFormat="1" applyFont="1" applyFill="1" applyBorder="1" applyAlignment="1" applyProtection="1">
      <alignment horizontal="center" vertical="center"/>
    </xf>
    <xf numFmtId="212" fontId="8" fillId="11" borderId="11" xfId="0" applyNumberFormat="1" applyFont="1" applyFill="1" applyBorder="1" applyAlignment="1" applyProtection="1">
      <alignment horizontal="center" vertical="center"/>
    </xf>
    <xf numFmtId="0" fontId="8" fillId="11" borderId="1" xfId="0" applyNumberFormat="1" applyFont="1" applyFill="1" applyBorder="1" applyAlignment="1" applyProtection="1">
      <alignment horizontal="center" vertical="center"/>
    </xf>
    <xf numFmtId="203" fontId="8" fillId="11" borderId="1" xfId="255" applyNumberFormat="1" applyFont="1" applyFill="1" applyBorder="1" applyAlignment="1">
      <alignment horizontal="center" vertical="center"/>
    </xf>
    <xf numFmtId="203" fontId="8" fillId="11" borderId="54" xfId="0" applyNumberFormat="1" applyFont="1" applyFill="1" applyBorder="1" applyAlignment="1" applyProtection="1">
      <alignment horizontal="center" vertical="center"/>
    </xf>
    <xf numFmtId="0" fontId="8" fillId="11" borderId="15" xfId="0" applyNumberFormat="1" applyFont="1" applyFill="1" applyBorder="1" applyAlignment="1" applyProtection="1">
      <alignment horizontal="center" vertical="center"/>
    </xf>
    <xf numFmtId="203" fontId="8" fillId="11" borderId="15" xfId="255" applyNumberFormat="1" applyFont="1" applyFill="1" applyBorder="1" applyAlignment="1">
      <alignment horizontal="center" vertical="center"/>
    </xf>
    <xf numFmtId="203" fontId="8" fillId="11" borderId="55" xfId="0" applyNumberFormat="1" applyFont="1" applyFill="1" applyBorder="1" applyAlignment="1" applyProtection="1">
      <alignment horizontal="center" vertical="center"/>
    </xf>
    <xf numFmtId="0" fontId="8" fillId="11" borderId="11" xfId="0" applyNumberFormat="1" applyFont="1" applyFill="1" applyBorder="1" applyAlignment="1" applyProtection="1">
      <alignment horizontal="center" vertical="center"/>
    </xf>
    <xf numFmtId="203" fontId="8" fillId="11" borderId="11" xfId="255" applyNumberFormat="1" applyFont="1" applyFill="1" applyBorder="1" applyAlignment="1">
      <alignment horizontal="center" vertical="center"/>
    </xf>
    <xf numFmtId="203" fontId="8" fillId="11" borderId="56" xfId="0" applyNumberFormat="1" applyFont="1" applyFill="1" applyBorder="1" applyAlignment="1" applyProtection="1">
      <alignment horizontal="center" vertical="center"/>
    </xf>
    <xf numFmtId="0" fontId="52" fillId="0" borderId="0" xfId="0" applyFont="1" applyFill="1" applyAlignment="1" applyProtection="1">
      <alignment vertical="center"/>
    </xf>
    <xf numFmtId="0" fontId="3" fillId="11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215" fontId="12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47" fillId="0" borderId="22" xfId="138" applyFont="1" applyFill="1" applyBorder="1" applyAlignment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NumberFormat="1" applyFont="1" applyFill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203" fontId="12" fillId="0" borderId="1" xfId="0" applyNumberFormat="1" applyFont="1" applyFill="1" applyBorder="1" applyAlignment="1" applyProtection="1">
      <alignment horizontal="center" vertical="center"/>
    </xf>
    <xf numFmtId="211" fontId="12" fillId="0" borderId="1" xfId="0" applyNumberFormat="1" applyFont="1" applyFill="1" applyBorder="1" applyAlignment="1" applyProtection="1">
      <alignment horizontal="left" vertical="center"/>
      <protection locked="0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203" fontId="12" fillId="2" borderId="1" xfId="0" applyNumberFormat="1" applyFont="1" applyFill="1" applyBorder="1" applyAlignment="1" applyProtection="1">
      <alignment horizontal="center" vertical="center"/>
    </xf>
    <xf numFmtId="211" fontId="12" fillId="2" borderId="1" xfId="0" applyNumberFormat="1" applyFont="1" applyFill="1" applyBorder="1" applyAlignment="1" applyProtection="1">
      <alignment horizontal="left" vertical="center"/>
      <protection locked="0"/>
    </xf>
    <xf numFmtId="0" fontId="41" fillId="2" borderId="1" xfId="0" applyFont="1" applyFill="1" applyBorder="1" applyAlignment="1" applyProtection="1">
      <alignment horizontal="center" vertical="center" wrapText="1"/>
    </xf>
    <xf numFmtId="0" fontId="41" fillId="2" borderId="1" xfId="0" applyNumberFormat="1" applyFont="1" applyFill="1" applyBorder="1" applyAlignment="1" applyProtection="1">
      <alignment horizontal="center" vertical="center" wrapText="1"/>
    </xf>
    <xf numFmtId="210" fontId="41" fillId="2" borderId="1" xfId="0" applyNumberFormat="1" applyFont="1" applyFill="1" applyBorder="1" applyAlignment="1" applyProtection="1">
      <alignment horizontal="center" vertical="center"/>
    </xf>
    <xf numFmtId="215" fontId="12" fillId="11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212" fontId="1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39" fontId="41" fillId="2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/>
    </xf>
    <xf numFmtId="0" fontId="53" fillId="0" borderId="0" xfId="0" applyFont="1" applyFill="1" applyBorder="1" applyAlignment="1" applyProtection="1">
      <alignment horizontal="right" vertical="center" wrapText="1"/>
    </xf>
    <xf numFmtId="0" fontId="53" fillId="2" borderId="0" xfId="0" applyFont="1" applyFill="1" applyAlignment="1" applyProtection="1">
      <alignment horizontal="right" vertical="center" wrapText="1"/>
    </xf>
    <xf numFmtId="215" fontId="12" fillId="11" borderId="0" xfId="0" applyNumberFormat="1" applyFont="1" applyFill="1" applyBorder="1" applyAlignment="1" applyProtection="1">
      <alignment horizontal="right" vertical="center"/>
    </xf>
    <xf numFmtId="215" fontId="12" fillId="0" borderId="0" xfId="0" applyNumberFormat="1" applyFont="1" applyFill="1" applyBorder="1" applyAlignment="1" applyProtection="1">
      <alignment horizontal="right" vertical="center"/>
    </xf>
    <xf numFmtId="215" fontId="12" fillId="2" borderId="0" xfId="0" applyNumberFormat="1" applyFont="1" applyFill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/>
    </xf>
    <xf numFmtId="211" fontId="41" fillId="0" borderId="1" xfId="0" applyNumberFormat="1" applyFont="1" applyFill="1" applyBorder="1" applyAlignment="1" applyProtection="1">
      <alignment horizontal="right" vertical="center"/>
    </xf>
    <xf numFmtId="9" fontId="41" fillId="0" borderId="1" xfId="0" applyNumberFormat="1" applyFont="1" applyFill="1" applyBorder="1" applyAlignment="1" applyProtection="1">
      <alignment horizontal="center" vertical="center" wrapText="1"/>
    </xf>
    <xf numFmtId="211" fontId="41" fillId="0" borderId="1" xfId="0" applyNumberFormat="1" applyFont="1" applyFill="1" applyBorder="1" applyAlignment="1" applyProtection="1">
      <alignment vertical="center"/>
    </xf>
    <xf numFmtId="199" fontId="12" fillId="0" borderId="1" xfId="8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  <protection locked="0" hidden="1"/>
    </xf>
    <xf numFmtId="0" fontId="3" fillId="2" borderId="3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211" fontId="41" fillId="2" borderId="1" xfId="0" applyNumberFormat="1" applyFont="1" applyFill="1" applyBorder="1" applyAlignment="1" applyProtection="1">
      <alignment horizontal="right" vertical="center"/>
    </xf>
    <xf numFmtId="9" fontId="41" fillId="2" borderId="1" xfId="0" applyNumberFormat="1" applyFont="1" applyFill="1" applyBorder="1" applyAlignment="1" applyProtection="1">
      <alignment horizontal="center" vertical="center" wrapText="1"/>
    </xf>
    <xf numFmtId="211" fontId="41" fillId="2" borderId="1" xfId="0" applyNumberFormat="1" applyFont="1" applyFill="1" applyBorder="1" applyAlignment="1" applyProtection="1">
      <alignment vertical="center"/>
    </xf>
    <xf numFmtId="199" fontId="12" fillId="2" borderId="1" xfId="8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vertical="center"/>
      <protection locked="0" hidden="1"/>
    </xf>
    <xf numFmtId="0" fontId="12" fillId="2" borderId="0" xfId="0" applyNumberFormat="1" applyFont="1" applyFill="1" applyBorder="1" applyAlignment="1" applyProtection="1">
      <alignment horizontal="center" vertical="center"/>
      <protection locked="0" hidden="1"/>
    </xf>
    <xf numFmtId="0" fontId="3" fillId="2" borderId="0" xfId="0" applyNumberFormat="1" applyFont="1" applyFill="1" applyAlignment="1" applyProtection="1">
      <alignment horizontal="right" vertical="center"/>
    </xf>
    <xf numFmtId="211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53" fillId="2" borderId="0" xfId="0" applyNumberFormat="1" applyFont="1" applyFill="1" applyAlignment="1" applyProtection="1">
      <alignment horizontal="right" vertical="center" wrapText="1"/>
    </xf>
    <xf numFmtId="211" fontId="53" fillId="0" borderId="0" xfId="0" applyNumberFormat="1" applyFont="1" applyFill="1" applyAlignment="1" applyProtection="1">
      <alignment horizontal="right" vertical="center" wrapText="1"/>
    </xf>
    <xf numFmtId="0" fontId="53" fillId="0" borderId="0" xfId="0" applyNumberFormat="1" applyFont="1" applyFill="1" applyAlignment="1" applyProtection="1">
      <alignment horizontal="right" vertical="center" wrapText="1"/>
    </xf>
    <xf numFmtId="0" fontId="52" fillId="2" borderId="0" xfId="0" applyFont="1" applyFill="1" applyAlignment="1" applyProtection="1">
      <alignment vertical="center"/>
    </xf>
    <xf numFmtId="0" fontId="12" fillId="11" borderId="0" xfId="0" applyNumberFormat="1" applyFont="1" applyFill="1" applyAlignment="1" applyProtection="1">
      <alignment horizontal="right" vertical="center"/>
    </xf>
    <xf numFmtId="211" fontId="12" fillId="11" borderId="0" xfId="0" applyNumberFormat="1" applyFont="1" applyFill="1" applyAlignment="1" applyProtection="1">
      <alignment horizontal="right" vertical="center"/>
    </xf>
    <xf numFmtId="0" fontId="12" fillId="2" borderId="0" xfId="0" applyNumberFormat="1" applyFont="1" applyFill="1" applyAlignment="1" applyProtection="1">
      <alignment horizontal="right" vertical="center"/>
    </xf>
    <xf numFmtId="211" fontId="12" fillId="0" borderId="0" xfId="0" applyNumberFormat="1" applyFont="1" applyFill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right" vertical="center"/>
    </xf>
    <xf numFmtId="211" fontId="12" fillId="0" borderId="0" xfId="0" applyNumberFormat="1" applyFont="1" applyFill="1" applyBorder="1" applyAlignment="1" applyProtection="1">
      <alignment horizontal="right" vertical="center"/>
    </xf>
    <xf numFmtId="211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212" fontId="12" fillId="2" borderId="16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39" fillId="13" borderId="0" xfId="7" applyNumberFormat="1" applyFont="1" applyFill="1" applyBorder="1" applyAlignment="1" applyProtection="1">
      <alignment vertical="center"/>
    </xf>
    <xf numFmtId="211" fontId="41" fillId="0" borderId="0" xfId="0" applyNumberFormat="1" applyFont="1" applyFill="1" applyBorder="1" applyAlignment="1" applyProtection="1">
      <alignment horizontal="center" vertical="center" shrinkToFit="1"/>
      <protection locked="0" hidden="1"/>
    </xf>
    <xf numFmtId="211" fontId="41" fillId="0" borderId="0" xfId="0" applyNumberFormat="1" applyFont="1" applyFill="1" applyAlignment="1" applyProtection="1">
      <alignment horizontal="center" vertical="center" shrinkToFit="1"/>
      <protection locked="0" hidden="1"/>
    </xf>
    <xf numFmtId="0" fontId="41" fillId="0" borderId="0" xfId="0" applyNumberFormat="1" applyFont="1" applyFill="1" applyAlignment="1" applyProtection="1">
      <alignment horizontal="center" vertical="center" shrinkToFit="1"/>
      <protection locked="0" hidden="1"/>
    </xf>
    <xf numFmtId="211" fontId="7" fillId="0" borderId="0" xfId="0" applyNumberFormat="1" applyFont="1" applyFill="1" applyAlignment="1" applyProtection="1">
      <alignment horizontal="center" vertical="center"/>
    </xf>
    <xf numFmtId="0" fontId="39" fillId="13" borderId="0" xfId="7" applyFont="1" applyFill="1" applyAlignment="1" applyProtection="1">
      <alignment horizontal="center" vertical="center"/>
    </xf>
    <xf numFmtId="211" fontId="39" fillId="11" borderId="0" xfId="7" applyNumberFormat="1" applyFont="1" applyFill="1" applyAlignment="1">
      <alignment vertical="center"/>
      <protection locked="0"/>
    </xf>
    <xf numFmtId="0" fontId="39" fillId="0" borderId="0" xfId="7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211" fontId="3" fillId="2" borderId="0" xfId="0" applyNumberFormat="1" applyFont="1" applyFill="1" applyAlignment="1">
      <alignment vertical="center"/>
      <protection locked="0"/>
    </xf>
    <xf numFmtId="211" fontId="12" fillId="11" borderId="1" xfId="0" applyNumberFormat="1" applyFont="1" applyFill="1" applyBorder="1" applyAlignment="1" applyProtection="1">
      <alignment horizontal="center" vertical="center"/>
    </xf>
    <xf numFmtId="211" fontId="3" fillId="2" borderId="0" xfId="0" applyNumberFormat="1" applyFont="1" applyFill="1" applyAlignment="1">
      <alignment horizontal="center" vertical="center"/>
      <protection locked="0"/>
    </xf>
    <xf numFmtId="211" fontId="12" fillId="11" borderId="1" xfId="0" applyNumberFormat="1" applyFont="1" applyFill="1" applyBorder="1" applyAlignment="1" applyProtection="1">
      <alignment horizontal="center" vertical="center" wrapText="1"/>
    </xf>
    <xf numFmtId="0" fontId="41" fillId="2" borderId="0" xfId="0" applyFont="1" applyFill="1" applyAlignment="1" applyProtection="1">
      <alignment horizontal="center" vertical="center"/>
    </xf>
    <xf numFmtId="211" fontId="41" fillId="2" borderId="0" xfId="0" applyNumberFormat="1" applyFont="1" applyFill="1" applyBorder="1" applyAlignment="1" applyProtection="1">
      <alignment horizontal="center" vertical="center" shrinkToFit="1"/>
      <protection locked="0" hidden="1"/>
    </xf>
    <xf numFmtId="211" fontId="41" fillId="2" borderId="0" xfId="0" applyNumberFormat="1" applyFont="1" applyFill="1" applyAlignment="1" applyProtection="1">
      <alignment horizontal="center" vertical="center" shrinkToFit="1"/>
      <protection locked="0" hidden="1"/>
    </xf>
    <xf numFmtId="0" fontId="41" fillId="2" borderId="0" xfId="0" applyNumberFormat="1" applyFont="1" applyFill="1" applyAlignment="1" applyProtection="1">
      <alignment horizontal="center" vertical="center" shrinkToFit="1"/>
      <protection locked="0" hidden="1"/>
    </xf>
    <xf numFmtId="211" fontId="7" fillId="2" borderId="0" xfId="0" applyNumberFormat="1" applyFont="1" applyFill="1" applyAlignment="1" applyProtection="1">
      <alignment horizontal="center" vertical="center"/>
    </xf>
    <xf numFmtId="211" fontId="3" fillId="11" borderId="0" xfId="0" applyNumberFormat="1" applyFont="1" applyFill="1" applyAlignment="1">
      <alignment vertical="center"/>
      <protection locked="0"/>
    </xf>
    <xf numFmtId="0" fontId="41" fillId="0" borderId="1" xfId="0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/>
    </xf>
    <xf numFmtId="21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right" vertical="center"/>
    </xf>
    <xf numFmtId="213" fontId="12" fillId="0" borderId="1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left" vertical="center"/>
    </xf>
    <xf numFmtId="0" fontId="12" fillId="0" borderId="2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203" fontId="3" fillId="0" borderId="0" xfId="0" applyNumberFormat="1" applyFont="1" applyFill="1" applyAlignment="1" applyProtection="1">
      <alignment vertical="center"/>
    </xf>
    <xf numFmtId="0" fontId="41" fillId="0" borderId="1" xfId="0" applyNumberFormat="1" applyFont="1" applyFill="1" applyBorder="1" applyAlignment="1" applyProtection="1">
      <alignment horizontal="right" vertical="center"/>
    </xf>
    <xf numFmtId="43" fontId="41" fillId="0" borderId="1" xfId="60" applyFont="1" applyFill="1" applyBorder="1" applyAlignment="1">
      <alignment horizontal="right" vertical="center"/>
    </xf>
    <xf numFmtId="43" fontId="41" fillId="0" borderId="14" xfId="60" applyFont="1" applyFill="1" applyBorder="1" applyAlignment="1">
      <alignment vertical="center"/>
    </xf>
    <xf numFmtId="43" fontId="12" fillId="0" borderId="1" xfId="0" applyNumberFormat="1" applyFont="1" applyFill="1" applyBorder="1" applyAlignment="1" applyProtection="1">
      <alignment horizontal="right" vertical="center"/>
    </xf>
    <xf numFmtId="0" fontId="4" fillId="0" borderId="23" xfId="0" applyNumberFormat="1" applyFont="1" applyFill="1" applyBorder="1" applyAlignment="1" applyProtection="1">
      <alignment horizontal="right" vertical="center"/>
    </xf>
    <xf numFmtId="0" fontId="54" fillId="0" borderId="0" xfId="0" applyFont="1">
      <protection locked="0"/>
    </xf>
    <xf numFmtId="211" fontId="12" fillId="0" borderId="14" xfId="0" applyNumberFormat="1" applyFont="1" applyFill="1" applyBorder="1" applyAlignment="1" applyProtection="1">
      <alignment vertical="center"/>
    </xf>
    <xf numFmtId="199" fontId="12" fillId="0" borderId="14" xfId="0" applyNumberFormat="1" applyFont="1" applyFill="1" applyBorder="1" applyAlignment="1" applyProtection="1">
      <alignment horizontal="right" vertical="center"/>
    </xf>
    <xf numFmtId="10" fontId="12" fillId="0" borderId="0" xfId="0" applyNumberFormat="1" applyFont="1" applyFill="1" applyBorder="1" applyAlignment="1" applyProtection="1">
      <alignment horizontal="right" vertical="center"/>
    </xf>
    <xf numFmtId="10" fontId="12" fillId="2" borderId="0" xfId="0" applyNumberFormat="1" applyFont="1" applyFill="1" applyBorder="1" applyAlignment="1" applyProtection="1">
      <alignment horizontal="right" vertical="center"/>
    </xf>
    <xf numFmtId="10" fontId="12" fillId="0" borderId="1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Alignment="1" applyProtection="1">
      <alignment vertical="center"/>
    </xf>
    <xf numFmtId="211" fontId="3" fillId="2" borderId="0" xfId="0" applyNumberFormat="1" applyFont="1" applyFill="1" applyAlignment="1" applyProtection="1">
      <alignment horizontal="center" vertical="center"/>
    </xf>
    <xf numFmtId="211" fontId="12" fillId="0" borderId="0" xfId="0" applyNumberFormat="1" applyFont="1" applyFill="1" applyBorder="1" applyAlignment="1" applyProtection="1">
      <alignment horizontal="center" vertical="center" shrinkToFit="1"/>
      <protection locked="0" hidden="1"/>
    </xf>
    <xf numFmtId="211" fontId="12" fillId="0" borderId="0" xfId="0" applyNumberFormat="1" applyFont="1" applyFill="1" applyAlignment="1" applyProtection="1">
      <alignment horizontal="center" vertical="center" shrinkToFit="1"/>
      <protection locked="0" hidden="1"/>
    </xf>
    <xf numFmtId="0" fontId="12" fillId="0" borderId="0" xfId="0" applyNumberFormat="1" applyFont="1" applyFill="1" applyAlignment="1" applyProtection="1">
      <alignment horizontal="center" vertical="center" shrinkToFit="1"/>
      <protection locked="0" hidden="1"/>
    </xf>
    <xf numFmtId="0" fontId="5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215" fontId="12" fillId="0" borderId="0" xfId="0" applyNumberFormat="1" applyFont="1" applyAlignment="1" applyProtection="1">
      <alignment horizontal="center" vertical="center"/>
    </xf>
    <xf numFmtId="0" fontId="12" fillId="0" borderId="0" xfId="0" applyNumberFormat="1" applyFont="1" applyAlignment="1" applyProtection="1">
      <alignment horizontal="center" vertical="center"/>
    </xf>
    <xf numFmtId="0" fontId="15" fillId="0" borderId="22" xfId="138" applyFont="1" applyBorder="1" applyAlignment="1">
      <alignment horizontal="left" vertical="center"/>
    </xf>
    <xf numFmtId="0" fontId="47" fillId="0" borderId="22" xfId="138" applyFont="1" applyBorder="1" applyAlignment="1">
      <alignment horizontal="left" vertical="center"/>
    </xf>
    <xf numFmtId="0" fontId="12" fillId="0" borderId="22" xfId="0" applyFont="1" applyBorder="1" applyAlignment="1">
      <alignment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center"/>
    </xf>
    <xf numFmtId="43" fontId="12" fillId="0" borderId="1" xfId="0" applyNumberFormat="1" applyFont="1" applyBorder="1" applyAlignment="1" applyProtection="1">
      <alignment horizontal="right" vertical="center"/>
    </xf>
    <xf numFmtId="0" fontId="47" fillId="0" borderId="1" xfId="7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49" fontId="12" fillId="0" borderId="1" xfId="0" applyNumberFormat="1" applyFont="1" applyFill="1" applyBorder="1" applyAlignment="1" applyProtection="1">
      <alignment horizontal="left" vertical="center"/>
    </xf>
    <xf numFmtId="0" fontId="47" fillId="0" borderId="1" xfId="0" applyFont="1" applyFill="1" applyBorder="1" applyAlignment="1" applyProtection="1">
      <alignment vertical="center"/>
    </xf>
    <xf numFmtId="0" fontId="47" fillId="0" borderId="1" xfId="7" applyFont="1" applyFill="1" applyBorder="1" applyAlignment="1" applyProtection="1">
      <alignment vertical="center"/>
    </xf>
    <xf numFmtId="0" fontId="12" fillId="0" borderId="1" xfId="0" applyNumberFormat="1" applyFont="1" applyBorder="1" applyAlignment="1" applyProtection="1">
      <alignment horizontal="left" vertical="center"/>
    </xf>
    <xf numFmtId="0" fontId="47" fillId="0" borderId="1" xfId="7" applyNumberFormat="1" applyFont="1" applyBorder="1" applyAlignment="1" applyProtection="1">
      <alignment vertical="center"/>
    </xf>
    <xf numFmtId="0" fontId="12" fillId="0" borderId="1" xfId="0" applyNumberFormat="1" applyFont="1" applyBorder="1" applyAlignment="1" applyProtection="1">
      <alignment horizontal="right" vertical="center"/>
    </xf>
    <xf numFmtId="0" fontId="12" fillId="0" borderId="0" xfId="0" applyNumberFormat="1" applyFont="1" applyAlignment="1" applyProtection="1">
      <alignment vertical="center"/>
    </xf>
    <xf numFmtId="0" fontId="12" fillId="0" borderId="23" xfId="0" applyNumberFormat="1" applyFont="1" applyBorder="1" applyAlignment="1" applyProtection="1">
      <alignment horizontal="right" vertical="center"/>
    </xf>
    <xf numFmtId="211" fontId="3" fillId="0" borderId="0" xfId="0" applyNumberFormat="1" applyFont="1" applyAlignment="1" applyProtection="1">
      <alignment vertical="center"/>
    </xf>
    <xf numFmtId="10" fontId="12" fillId="0" borderId="1" xfId="0" applyNumberFormat="1" applyFont="1" applyBorder="1" applyAlignment="1" applyProtection="1">
      <alignment horizontal="right" vertical="center"/>
    </xf>
    <xf numFmtId="199" fontId="12" fillId="0" borderId="1" xfId="0" applyNumberFormat="1" applyFont="1" applyBorder="1" applyAlignment="1" applyProtection="1">
      <alignment horizontal="right" vertical="center"/>
    </xf>
    <xf numFmtId="211" fontId="53" fillId="0" borderId="0" xfId="0" applyNumberFormat="1" applyFont="1" applyFill="1" applyAlignment="1" applyProtection="1">
      <alignment vertical="center"/>
      <protection hidden="1"/>
    </xf>
    <xf numFmtId="211" fontId="8" fillId="11" borderId="0" xfId="0" applyNumberFormat="1" applyFont="1" applyFill="1" applyAlignment="1" applyProtection="1">
      <alignment vertical="center"/>
      <protection hidden="1"/>
    </xf>
    <xf numFmtId="211" fontId="6" fillId="0" borderId="0" xfId="0" applyNumberFormat="1" applyFont="1" applyFill="1" applyAlignment="1" applyProtection="1">
      <alignment horizontal="center" vertical="center" wrapText="1"/>
      <protection hidden="1"/>
    </xf>
    <xf numFmtId="211" fontId="9" fillId="0" borderId="0" xfId="0" applyNumberFormat="1" applyFont="1" applyFill="1" applyAlignment="1" applyProtection="1">
      <alignment vertical="center"/>
      <protection hidden="1"/>
    </xf>
    <xf numFmtId="211" fontId="22" fillId="0" borderId="0" xfId="0" applyNumberFormat="1" applyFont="1" applyFill="1" applyAlignment="1" applyProtection="1">
      <alignment vertical="center"/>
      <protection hidden="1"/>
    </xf>
    <xf numFmtId="211" fontId="8" fillId="0" borderId="0" xfId="0" applyNumberFormat="1" applyFont="1" applyFill="1" applyBorder="1" applyAlignment="1" applyProtection="1">
      <alignment vertical="center"/>
      <protection hidden="1"/>
    </xf>
    <xf numFmtId="211" fontId="8" fillId="0" borderId="0" xfId="0" applyNumberFormat="1" applyFont="1" applyFill="1" applyAlignment="1" applyProtection="1">
      <alignment vertical="center"/>
      <protection hidden="1"/>
    </xf>
    <xf numFmtId="203" fontId="8" fillId="0" borderId="0" xfId="0" applyNumberFormat="1" applyFont="1" applyFill="1" applyAlignment="1" applyProtection="1">
      <alignment vertical="center"/>
      <protection hidden="1"/>
    </xf>
    <xf numFmtId="211" fontId="9" fillId="0" borderId="0" xfId="0" applyNumberFormat="1" applyFont="1" applyFill="1" applyAlignment="1" applyProtection="1">
      <alignment horizontal="centerContinuous"/>
    </xf>
    <xf numFmtId="203" fontId="9" fillId="0" borderId="0" xfId="0" applyNumberFormat="1" applyFont="1" applyFill="1" applyAlignment="1" applyProtection="1">
      <alignment horizontal="centerContinuous"/>
      <protection hidden="1"/>
    </xf>
    <xf numFmtId="211" fontId="9" fillId="0" borderId="0" xfId="0" applyNumberFormat="1" applyFont="1" applyFill="1" applyAlignment="1" applyProtection="1">
      <alignment horizontal="centerContinuous"/>
      <protection hidden="1"/>
    </xf>
    <xf numFmtId="211" fontId="9" fillId="0" borderId="0" xfId="0" applyNumberFormat="1" applyFont="1" applyFill="1" applyAlignment="1" applyProtection="1">
      <alignment horizontal="right"/>
      <protection hidden="1"/>
    </xf>
    <xf numFmtId="211" fontId="12" fillId="0" borderId="22" xfId="0" applyNumberFormat="1" applyFont="1" applyFill="1" applyBorder="1" applyAlignment="1" applyProtection="1">
      <alignment vertical="center"/>
    </xf>
    <xf numFmtId="211" fontId="9" fillId="0" borderId="22" xfId="0" applyNumberFormat="1" applyFont="1" applyFill="1" applyBorder="1" applyAlignment="1" applyProtection="1">
      <alignment vertical="center"/>
      <protection hidden="1"/>
    </xf>
    <xf numFmtId="211" fontId="9" fillId="0" borderId="0" xfId="0" applyNumberFormat="1" applyFont="1" applyFill="1" applyAlignment="1" applyProtection="1">
      <alignment horizontal="right" vertical="center"/>
      <protection hidden="1"/>
    </xf>
    <xf numFmtId="211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211" fontId="12" fillId="0" borderId="1" xfId="0" applyNumberFormat="1" applyFont="1" applyFill="1" applyBorder="1" applyAlignment="1" applyProtection="1">
      <alignment horizontal="left" vertical="center" shrinkToFit="1"/>
      <protection hidden="1"/>
    </xf>
    <xf numFmtId="203" fontId="6" fillId="0" borderId="1" xfId="0" applyNumberFormat="1" applyFont="1" applyFill="1" applyBorder="1" applyAlignment="1" applyProtection="1">
      <alignment horizontal="center" vertical="center" shrinkToFit="1"/>
      <protection hidden="1"/>
    </xf>
    <xf numFmtId="211" fontId="12" fillId="0" borderId="1" xfId="0" applyNumberFormat="1" applyFont="1" applyFill="1" applyBorder="1" applyAlignment="1" applyProtection="1">
      <alignment horizontal="right" vertical="center" shrinkToFit="1"/>
      <protection hidden="1"/>
    </xf>
    <xf numFmtId="203" fontId="12" fillId="0" borderId="1" xfId="0" applyNumberFormat="1" applyFont="1" applyFill="1" applyBorder="1" applyAlignment="1" applyProtection="1">
      <alignment horizontal="center" vertical="center" shrinkToFit="1"/>
      <protection hidden="1"/>
    </xf>
    <xf numFmtId="211" fontId="12" fillId="0" borderId="1" xfId="0" applyNumberFormat="1" applyFont="1" applyFill="1" applyBorder="1" applyAlignment="1" applyProtection="1">
      <alignment vertical="center" shrinkToFit="1"/>
      <protection hidden="1"/>
    </xf>
    <xf numFmtId="211" fontId="6" fillId="0" borderId="1" xfId="0" applyNumberFormat="1" applyFont="1" applyFill="1" applyBorder="1" applyAlignment="1" applyProtection="1">
      <alignment horizontal="center" vertical="center" shrinkToFit="1"/>
      <protection hidden="1"/>
    </xf>
    <xf numFmtId="211" fontId="12" fillId="0" borderId="0" xfId="0" applyNumberFormat="1" applyFont="1" applyFill="1" applyAlignment="1" applyProtection="1">
      <alignment vertical="center"/>
      <protection hidden="1"/>
    </xf>
    <xf numFmtId="203" fontId="55" fillId="0" borderId="0" xfId="0" applyNumberFormat="1" applyFont="1" applyFill="1" applyAlignment="1" applyProtection="1">
      <alignment vertical="center"/>
      <protection hidden="1"/>
    </xf>
    <xf numFmtId="211" fontId="55" fillId="0" borderId="0" xfId="0" applyNumberFormat="1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203" fontId="8" fillId="0" borderId="0" xfId="0" applyNumberFormat="1" applyFont="1" applyFill="1" applyBorder="1" applyAlignment="1" applyProtection="1">
      <alignment vertical="center"/>
      <protection hidden="1"/>
    </xf>
    <xf numFmtId="0" fontId="12" fillId="0" borderId="1" xfId="0" applyNumberFormat="1" applyFont="1" applyFill="1" applyBorder="1" applyAlignment="1" applyProtection="1">
      <alignment horizontal="center" vertical="center"/>
    </xf>
    <xf numFmtId="211" fontId="16" fillId="0" borderId="0" xfId="0" applyNumberFormat="1" applyFont="1" applyFill="1" applyAlignment="1" applyProtection="1">
      <alignment horizontal="center" vertical="center"/>
      <protection hidden="1"/>
    </xf>
    <xf numFmtId="211" fontId="12" fillId="11" borderId="0" xfId="0" applyNumberFormat="1" applyFont="1" applyFill="1" applyAlignment="1" applyProtection="1">
      <alignment horizontal="center" vertical="center"/>
    </xf>
    <xf numFmtId="211" fontId="6" fillId="0" borderId="17" xfId="0" applyNumberFormat="1" applyFont="1" applyFill="1" applyBorder="1" applyAlignment="1" applyProtection="1">
      <alignment horizontal="center" vertical="center" wrapText="1"/>
      <protection hidden="1"/>
    </xf>
    <xf numFmtId="211" fontId="6" fillId="0" borderId="18" xfId="0" applyNumberFormat="1" applyFont="1" applyFill="1" applyBorder="1" applyAlignment="1" applyProtection="1">
      <alignment horizontal="center" vertical="center" wrapText="1"/>
      <protection hidden="1"/>
    </xf>
    <xf numFmtId="211" fontId="6" fillId="0" borderId="21" xfId="0" applyNumberFormat="1" applyFont="1" applyFill="1" applyBorder="1" applyAlignment="1" applyProtection="1">
      <alignment horizontal="center" vertical="center" wrapText="1"/>
      <protection hidden="1"/>
    </xf>
    <xf numFmtId="211" fontId="6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47" fillId="0" borderId="1" xfId="7" applyNumberFormat="1" applyFont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horizontal="center" vertical="center"/>
    </xf>
    <xf numFmtId="0" fontId="47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53" fillId="0" borderId="0" xfId="0" applyFont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vertical="center" wrapText="1"/>
    </xf>
    <xf numFmtId="215" fontId="12" fillId="11" borderId="0" xfId="0" applyNumberFormat="1" applyFont="1" applyFill="1" applyAlignment="1" applyProtection="1">
      <alignment horizontal="center" vertical="center"/>
    </xf>
    <xf numFmtId="0" fontId="12" fillId="11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Alignment="1" applyProtection="1">
      <alignment horizontal="right" vertical="center"/>
    </xf>
    <xf numFmtId="0" fontId="12" fillId="0" borderId="22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211" fontId="12" fillId="0" borderId="1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center" vertical="center"/>
    </xf>
    <xf numFmtId="211" fontId="12" fillId="11" borderId="1" xfId="0" applyNumberFormat="1" applyFont="1" applyFill="1" applyBorder="1" applyAlignment="1" applyProtection="1">
      <alignment horizontal="center" vertical="center"/>
    </xf>
    <xf numFmtId="211" fontId="5" fillId="11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NumberFormat="1" applyFont="1" applyFill="1" applyAlignment="1" applyProtection="1">
      <alignment horizontal="center" vertical="center" wrapText="1"/>
    </xf>
    <xf numFmtId="0" fontId="53" fillId="0" borderId="0" xfId="0" applyFont="1" applyFill="1" applyAlignment="1" applyProtection="1">
      <alignment horizontal="right" vertical="center" wrapText="1"/>
    </xf>
    <xf numFmtId="0" fontId="53" fillId="0" borderId="0" xfId="0" applyFont="1" applyFill="1" applyAlignment="1" applyProtection="1">
      <alignment horizontal="right" vertical="center"/>
    </xf>
    <xf numFmtId="215" fontId="12" fillId="11" borderId="0" xfId="0" applyNumberFormat="1" applyFont="1" applyFill="1" applyAlignment="1" applyProtection="1">
      <alignment horizontal="right" vertical="center"/>
    </xf>
    <xf numFmtId="215" fontId="12" fillId="0" borderId="0" xfId="0" applyNumberFormat="1" applyFont="1" applyFill="1" applyAlignment="1" applyProtection="1">
      <alignment horizontal="right" vertical="center"/>
    </xf>
    <xf numFmtId="0" fontId="12" fillId="0" borderId="22" xfId="0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245" applyFont="1" applyFill="1" applyBorder="1" applyAlignment="1">
      <alignment horizontal="center" vertical="center" wrapText="1"/>
    </xf>
    <xf numFmtId="0" fontId="6" fillId="0" borderId="1" xfId="245" applyFont="1" applyFill="1" applyBorder="1" applyAlignment="1">
      <alignment horizontal="center" vertical="center"/>
    </xf>
    <xf numFmtId="0" fontId="22" fillId="11" borderId="7" xfId="0" applyNumberFormat="1" applyFont="1" applyFill="1" applyBorder="1" applyAlignment="1" applyProtection="1">
      <alignment horizontal="center" vertical="center" wrapText="1"/>
    </xf>
    <xf numFmtId="0" fontId="22" fillId="11" borderId="9" xfId="0" applyNumberFormat="1" applyFont="1" applyFill="1" applyBorder="1" applyAlignment="1" applyProtection="1">
      <alignment horizontal="center" vertical="center" wrapText="1"/>
    </xf>
    <xf numFmtId="0" fontId="22" fillId="11" borderId="49" xfId="0" applyNumberFormat="1" applyFont="1" applyFill="1" applyBorder="1" applyAlignment="1" applyProtection="1">
      <alignment horizontal="center" vertical="center" wrapText="1"/>
    </xf>
    <xf numFmtId="0" fontId="22" fillId="11" borderId="3" xfId="0" applyNumberFormat="1" applyFont="1" applyFill="1" applyBorder="1" applyAlignment="1" applyProtection="1">
      <alignment horizontal="center" vertical="center" wrapText="1"/>
    </xf>
    <xf numFmtId="0" fontId="22" fillId="11" borderId="6" xfId="0" applyNumberFormat="1" applyFont="1" applyFill="1" applyBorder="1" applyAlignment="1" applyProtection="1">
      <alignment horizontal="center" vertical="center" wrapText="1"/>
    </xf>
    <xf numFmtId="0" fontId="22" fillId="11" borderId="1" xfId="0" applyNumberFormat="1" applyFont="1" applyFill="1" applyBorder="1" applyAlignment="1" applyProtection="1">
      <alignment horizontal="center" vertical="center" wrapText="1"/>
    </xf>
    <xf numFmtId="213" fontId="22" fillId="11" borderId="6" xfId="0" applyNumberFormat="1" applyFont="1" applyFill="1" applyBorder="1" applyAlignment="1" applyProtection="1">
      <alignment horizontal="center" vertical="center" wrapText="1"/>
    </xf>
    <xf numFmtId="213" fontId="22" fillId="11" borderId="1" xfId="0" applyNumberFormat="1" applyFont="1" applyFill="1" applyBorder="1" applyAlignment="1" applyProtection="1">
      <alignment horizontal="center" vertical="center" wrapText="1"/>
    </xf>
    <xf numFmtId="0" fontId="22" fillId="11" borderId="47" xfId="0" applyNumberFormat="1" applyFont="1" applyFill="1" applyBorder="1" applyAlignment="1" applyProtection="1">
      <alignment horizontal="center" vertical="center" wrapText="1"/>
    </xf>
    <xf numFmtId="0" fontId="22" fillId="11" borderId="2" xfId="0" applyNumberFormat="1" applyFont="1" applyFill="1" applyBorder="1" applyAlignment="1" applyProtection="1">
      <alignment horizontal="center" vertical="center" wrapText="1"/>
    </xf>
    <xf numFmtId="220" fontId="22" fillId="11" borderId="48" xfId="0" applyNumberFormat="1" applyFont="1" applyFill="1" applyBorder="1" applyAlignment="1" applyProtection="1">
      <alignment horizontal="center" vertical="center" wrapText="1"/>
    </xf>
    <xf numFmtId="220" fontId="22" fillId="11" borderId="50" xfId="0" applyNumberFormat="1" applyFont="1" applyFill="1" applyBorder="1" applyAlignment="1" applyProtection="1">
      <alignment horizontal="center" vertical="center" wrapText="1"/>
    </xf>
    <xf numFmtId="211" fontId="22" fillId="11" borderId="6" xfId="0" applyNumberFormat="1" applyFont="1" applyFill="1" applyBorder="1" applyAlignment="1" applyProtection="1">
      <alignment horizontal="center" vertical="center" wrapText="1"/>
    </xf>
    <xf numFmtId="211" fontId="22" fillId="11" borderId="1" xfId="0" applyNumberFormat="1" applyFont="1" applyFill="1" applyBorder="1" applyAlignment="1" applyProtection="1">
      <alignment horizontal="center" vertical="center" wrapText="1"/>
    </xf>
    <xf numFmtId="0" fontId="22" fillId="11" borderId="46" xfId="0" applyNumberFormat="1" applyFont="1" applyFill="1" applyBorder="1" applyAlignment="1" applyProtection="1">
      <alignment horizontal="center" vertical="center" wrapText="1"/>
    </xf>
    <xf numFmtId="0" fontId="22" fillId="11" borderId="14" xfId="0" applyNumberFormat="1" applyFont="1" applyFill="1" applyBorder="1" applyAlignment="1" applyProtection="1">
      <alignment horizontal="center" vertical="center" wrapText="1"/>
    </xf>
    <xf numFmtId="0" fontId="41" fillId="11" borderId="0" xfId="0" applyFont="1" applyFill="1" applyAlignment="1" applyProtection="1">
      <alignment horizontal="center" vertical="center"/>
    </xf>
    <xf numFmtId="0" fontId="7" fillId="11" borderId="0" xfId="0" applyFont="1" applyFill="1" applyAlignment="1" applyProtection="1">
      <alignment horizontal="center" vertical="center"/>
    </xf>
    <xf numFmtId="0" fontId="12" fillId="11" borderId="0" xfId="0" applyFont="1" applyFill="1" applyAlignment="1" applyProtection="1">
      <alignment horizontal="center" vertical="center" wrapText="1"/>
    </xf>
    <xf numFmtId="0" fontId="5" fillId="11" borderId="0" xfId="0" applyFont="1" applyFill="1" applyAlignment="1" applyProtection="1">
      <alignment horizontal="center" vertical="center"/>
    </xf>
    <xf numFmtId="211" fontId="22" fillId="11" borderId="5" xfId="0" applyNumberFormat="1" applyFont="1" applyFill="1" applyBorder="1" applyAlignment="1" applyProtection="1">
      <alignment horizontal="center" vertical="center" wrapText="1"/>
    </xf>
    <xf numFmtId="211" fontId="22" fillId="11" borderId="8" xfId="0" applyNumberFormat="1" applyFont="1" applyFill="1" applyBorder="1" applyAlignment="1" applyProtection="1">
      <alignment horizontal="center" vertical="center" wrapText="1"/>
    </xf>
    <xf numFmtId="211" fontId="12" fillId="11" borderId="1" xfId="0" applyNumberFormat="1" applyFont="1" applyFill="1" applyBorder="1" applyAlignment="1">
      <alignment horizontal="center" vertical="center"/>
      <protection locked="0"/>
    </xf>
    <xf numFmtId="0" fontId="6" fillId="11" borderId="1" xfId="0" applyFont="1" applyFill="1" applyBorder="1" applyAlignment="1" applyProtection="1">
      <alignment horizontal="center" vertical="center"/>
    </xf>
    <xf numFmtId="211" fontId="6" fillId="11" borderId="1" xfId="0" applyNumberFormat="1" applyFont="1" applyFill="1" applyBorder="1" applyAlignment="1">
      <alignment horizontal="center" vertical="center" wrapText="1"/>
      <protection locked="0"/>
    </xf>
    <xf numFmtId="0" fontId="6" fillId="11" borderId="1" xfId="0" applyFont="1" applyFill="1" applyBorder="1" applyAlignment="1" applyProtection="1">
      <alignment horizontal="center" vertical="center" wrapText="1"/>
    </xf>
    <xf numFmtId="211" fontId="6" fillId="11" borderId="1" xfId="0" applyNumberFormat="1" applyFont="1" applyFill="1" applyBorder="1" applyAlignment="1" applyProtection="1">
      <alignment horizontal="center" vertical="center" wrapText="1"/>
    </xf>
    <xf numFmtId="0" fontId="46" fillId="11" borderId="15" xfId="0" applyFont="1" applyFill="1" applyBorder="1" applyAlignment="1" applyProtection="1">
      <alignment horizontal="center" vertical="center"/>
    </xf>
    <xf numFmtId="0" fontId="46" fillId="11" borderId="14" xfId="0" applyFont="1" applyFill="1" applyBorder="1" applyAlignment="1" applyProtection="1">
      <alignment horizontal="center" vertical="center"/>
    </xf>
    <xf numFmtId="211" fontId="46" fillId="11" borderId="1" xfId="0" applyNumberFormat="1" applyFont="1" applyFill="1" applyBorder="1" applyAlignment="1" applyProtection="1">
      <alignment horizontal="center" vertical="center" wrapText="1"/>
    </xf>
    <xf numFmtId="0" fontId="53" fillId="11" borderId="0" xfId="0" applyFont="1" applyFill="1" applyAlignment="1" applyProtection="1">
      <alignment horizontal="center" vertical="center"/>
    </xf>
    <xf numFmtId="0" fontId="12" fillId="11" borderId="0" xfId="0" applyFont="1" applyFill="1" applyAlignment="1" applyProtection="1">
      <alignment horizontal="center" vertical="center"/>
    </xf>
    <xf numFmtId="218" fontId="6" fillId="11" borderId="1" xfId="6" applyNumberFormat="1" applyFont="1" applyFill="1" applyBorder="1" applyAlignment="1">
      <alignment horizontal="center" vertical="center"/>
    </xf>
    <xf numFmtId="0" fontId="46" fillId="11" borderId="1" xfId="0" applyFont="1" applyFill="1" applyBorder="1" applyAlignment="1" applyProtection="1">
      <alignment horizontal="center" vertical="center" wrapText="1"/>
    </xf>
    <xf numFmtId="14" fontId="6" fillId="11" borderId="1" xfId="0" applyNumberFormat="1" applyFont="1" applyFill="1" applyBorder="1" applyAlignment="1" applyProtection="1">
      <alignment horizontal="center" vertical="center" wrapText="1"/>
    </xf>
    <xf numFmtId="211" fontId="6" fillId="0" borderId="7" xfId="0" applyNumberFormat="1" applyFont="1" applyFill="1" applyBorder="1" applyAlignment="1" applyProtection="1">
      <alignment horizontal="center" vertical="center" wrapText="1"/>
    </xf>
    <xf numFmtId="211" fontId="6" fillId="0" borderId="9" xfId="0" applyNumberFormat="1" applyFont="1" applyFill="1" applyBorder="1" applyAlignment="1" applyProtection="1">
      <alignment horizontal="center" vertical="center" wrapText="1"/>
    </xf>
    <xf numFmtId="203" fontId="6" fillId="0" borderId="5" xfId="0" applyNumberFormat="1" applyFont="1" applyFill="1" applyBorder="1" applyAlignment="1" applyProtection="1">
      <alignment horizontal="center" vertical="center" wrapText="1"/>
    </xf>
    <xf numFmtId="203" fontId="6" fillId="0" borderId="8" xfId="0" applyNumberFormat="1" applyFont="1" applyFill="1" applyBorder="1" applyAlignment="1" applyProtection="1">
      <alignment horizontal="center" vertical="center" wrapText="1"/>
    </xf>
    <xf numFmtId="211" fontId="6" fillId="0" borderId="6" xfId="0" applyNumberFormat="1" applyFont="1" applyFill="1" applyBorder="1" applyAlignment="1" applyProtection="1">
      <alignment horizontal="center" vertical="center" wrapText="1"/>
    </xf>
    <xf numFmtId="211" fontId="6" fillId="0" borderId="1" xfId="0" applyNumberFormat="1" applyFont="1" applyFill="1" applyBorder="1" applyAlignment="1" applyProtection="1">
      <alignment horizontal="center" vertical="center" wrapText="1"/>
    </xf>
    <xf numFmtId="9" fontId="6" fillId="0" borderId="6" xfId="8" applyFont="1" applyFill="1" applyBorder="1" applyAlignment="1">
      <alignment horizontal="center" vertical="center" wrapText="1"/>
    </xf>
    <xf numFmtId="9" fontId="6" fillId="0" borderId="1" xfId="8" applyFont="1" applyFill="1" applyBorder="1" applyAlignment="1">
      <alignment horizontal="center" vertical="center" wrapText="1"/>
    </xf>
    <xf numFmtId="215" fontId="6" fillId="0" borderId="6" xfId="71" applyNumberFormat="1" applyFont="1" applyFill="1" applyBorder="1" applyAlignment="1">
      <alignment horizontal="center" vertical="center" wrapText="1"/>
    </xf>
    <xf numFmtId="215" fontId="6" fillId="0" borderId="1" xfId="71" applyNumberFormat="1" applyFont="1" applyFill="1" applyBorder="1" applyAlignment="1">
      <alignment horizontal="center" vertical="center" wrapText="1"/>
    </xf>
    <xf numFmtId="211" fontId="6" fillId="0" borderId="30" xfId="0" applyNumberFormat="1" applyFont="1" applyFill="1" applyBorder="1" applyAlignment="1" applyProtection="1">
      <alignment horizontal="center" vertical="center" wrapText="1"/>
    </xf>
    <xf numFmtId="211" fontId="6" fillId="0" borderId="22" xfId="0" applyNumberFormat="1" applyFont="1" applyFill="1" applyBorder="1" applyAlignment="1" applyProtection="1">
      <alignment horizontal="center" vertical="center" wrapText="1"/>
    </xf>
    <xf numFmtId="212" fontId="6" fillId="0" borderId="6" xfId="71" applyNumberFormat="1" applyFont="1" applyFill="1" applyBorder="1" applyAlignment="1">
      <alignment horizontal="center" vertical="center" shrinkToFit="1"/>
    </xf>
    <xf numFmtId="212" fontId="6" fillId="0" borderId="1" xfId="71" applyNumberFormat="1" applyFont="1" applyFill="1" applyBorder="1" applyAlignment="1">
      <alignment horizontal="center" vertical="center" shrinkToFit="1"/>
    </xf>
    <xf numFmtId="212" fontId="6" fillId="0" borderId="6" xfId="71" applyNumberFormat="1" applyFont="1" applyFill="1" applyBorder="1" applyAlignment="1">
      <alignment horizontal="center" vertical="center" wrapText="1"/>
    </xf>
    <xf numFmtId="212" fontId="6" fillId="0" borderId="1" xfId="71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211" fontId="6" fillId="0" borderId="5" xfId="0" applyNumberFormat="1" applyFont="1" applyFill="1" applyBorder="1" applyAlignment="1" applyProtection="1">
      <alignment horizontal="center" vertical="center" wrapText="1"/>
    </xf>
    <xf numFmtId="211" fontId="6" fillId="0" borderId="8" xfId="0" applyNumberFormat="1" applyFont="1" applyFill="1" applyBorder="1" applyAlignment="1" applyProtection="1">
      <alignment horizontal="center" vertical="center" wrapText="1"/>
    </xf>
    <xf numFmtId="211" fontId="12" fillId="0" borderId="1" xfId="0" applyNumberFormat="1" applyFont="1" applyBorder="1" applyAlignment="1">
      <alignment horizontal="center" vertical="center"/>
      <protection locked="0"/>
    </xf>
    <xf numFmtId="211" fontId="6" fillId="0" borderId="1" xfId="0" applyNumberFormat="1" applyFont="1" applyBorder="1" applyAlignment="1">
      <alignment horizontal="center" vertical="center"/>
      <protection locked="0"/>
    </xf>
    <xf numFmtId="211" fontId="6" fillId="0" borderId="1" xfId="0" applyNumberFormat="1" applyFont="1" applyFill="1" applyBorder="1" applyAlignment="1">
      <alignment horizontal="center" vertical="center" wrapText="1"/>
      <protection locked="0"/>
    </xf>
    <xf numFmtId="211" fontId="6" fillId="0" borderId="1" xfId="0" applyNumberFormat="1" applyFont="1" applyFill="1" applyBorder="1" applyAlignment="1">
      <alignment horizontal="center" vertical="center"/>
      <protection locked="0"/>
    </xf>
    <xf numFmtId="211" fontId="6" fillId="0" borderId="1" xfId="0" applyNumberFormat="1" applyFont="1" applyBorder="1" applyAlignment="1">
      <alignment horizontal="center" vertical="center" wrapText="1"/>
      <protection locked="0"/>
    </xf>
    <xf numFmtId="211" fontId="53" fillId="0" borderId="0" xfId="0" applyNumberFormat="1" applyFont="1" applyAlignment="1">
      <alignment horizontal="center" vertical="center" wrapText="1"/>
      <protection locked="0"/>
    </xf>
    <xf numFmtId="211" fontId="53" fillId="0" borderId="0" xfId="0" applyNumberFormat="1" applyFont="1" applyAlignment="1">
      <alignment horizontal="right" vertical="center" wrapText="1"/>
      <protection locked="0"/>
    </xf>
    <xf numFmtId="211" fontId="12" fillId="11" borderId="0" xfId="0" applyNumberFormat="1" applyFont="1" applyFill="1" applyAlignment="1">
      <alignment horizontal="center" vertical="center"/>
      <protection locked="0"/>
    </xf>
    <xf numFmtId="211" fontId="12" fillId="2" borderId="0" xfId="0" applyNumberFormat="1" applyFont="1" applyFill="1" applyAlignment="1">
      <alignment horizontal="center" vertical="center"/>
      <protection locked="0"/>
    </xf>
    <xf numFmtId="211" fontId="12" fillId="11" borderId="0" xfId="0" applyNumberFormat="1" applyFont="1" applyFill="1" applyAlignment="1">
      <alignment horizontal="right" vertical="center"/>
      <protection locked="0"/>
    </xf>
    <xf numFmtId="211" fontId="12" fillId="0" borderId="22" xfId="0" applyNumberFormat="1" applyFont="1" applyBorder="1" applyAlignment="1">
      <alignment horizontal="left" vertical="center"/>
      <protection locked="0"/>
    </xf>
    <xf numFmtId="211" fontId="6" fillId="0" borderId="1" xfId="0" applyNumberFormat="1" applyFont="1" applyBorder="1" applyAlignment="1">
      <alignment horizontal="right" vertical="center"/>
      <protection locked="0"/>
    </xf>
    <xf numFmtId="211" fontId="6" fillId="0" borderId="2" xfId="0" applyNumberFormat="1" applyFont="1" applyBorder="1" applyAlignment="1">
      <alignment horizontal="center" vertical="center"/>
      <protection locked="0"/>
    </xf>
    <xf numFmtId="211" fontId="6" fillId="0" borderId="38" xfId="0" applyNumberFormat="1" applyFont="1" applyBorder="1" applyAlignment="1">
      <alignment horizontal="center" vertical="center"/>
      <protection locked="0"/>
    </xf>
    <xf numFmtId="211" fontId="6" fillId="0" borderId="3" xfId="0" applyNumberFormat="1" applyFont="1" applyBorder="1" applyAlignment="1">
      <alignment horizontal="center" vertical="center"/>
      <protection locked="0"/>
    </xf>
    <xf numFmtId="211" fontId="5" fillId="2" borderId="2" xfId="0" applyNumberFormat="1" applyFont="1" applyFill="1" applyBorder="1" applyAlignment="1" applyProtection="1">
      <alignment horizontal="center" vertical="center"/>
    </xf>
    <xf numFmtId="211" fontId="5" fillId="2" borderId="38" xfId="0" applyNumberFormat="1" applyFont="1" applyFill="1" applyBorder="1" applyAlignment="1" applyProtection="1">
      <alignment horizontal="center" vertical="center"/>
    </xf>
    <xf numFmtId="211" fontId="5" fillId="2" borderId="3" xfId="0" applyNumberFormat="1" applyFont="1" applyFill="1" applyBorder="1" applyAlignment="1" applyProtection="1">
      <alignment horizontal="center" vertical="center"/>
    </xf>
    <xf numFmtId="211" fontId="22" fillId="11" borderId="22" xfId="0" applyNumberFormat="1" applyFont="1" applyFill="1" applyBorder="1" applyAlignment="1" applyProtection="1">
      <alignment horizontal="center" vertical="center"/>
    </xf>
    <xf numFmtId="0" fontId="36" fillId="11" borderId="40" xfId="0" applyFont="1" applyFill="1" applyBorder="1" applyAlignment="1" applyProtection="1">
      <alignment horizontal="center" vertical="center" wrapText="1"/>
    </xf>
    <xf numFmtId="0" fontId="37" fillId="11" borderId="40" xfId="0" applyFont="1" applyFill="1" applyBorder="1" applyAlignment="1" applyProtection="1">
      <alignment horizontal="center" vertical="center" wrapText="1"/>
    </xf>
    <xf numFmtId="211" fontId="5" fillId="11" borderId="2" xfId="0" applyNumberFormat="1" applyFont="1" applyFill="1" applyBorder="1" applyAlignment="1" applyProtection="1">
      <alignment horizontal="center" vertical="center"/>
    </xf>
    <xf numFmtId="211" fontId="5" fillId="11" borderId="38" xfId="0" applyNumberFormat="1" applyFont="1" applyFill="1" applyBorder="1" applyAlignment="1" applyProtection="1">
      <alignment horizontal="center" vertical="center"/>
    </xf>
    <xf numFmtId="211" fontId="5" fillId="11" borderId="3" xfId="0" applyNumberFormat="1" applyFont="1" applyFill="1" applyBorder="1" applyAlignment="1" applyProtection="1">
      <alignment horizontal="center" vertical="center"/>
    </xf>
    <xf numFmtId="211" fontId="6" fillId="11" borderId="15" xfId="0" applyNumberFormat="1" applyFont="1" applyFill="1" applyBorder="1" applyAlignment="1" applyProtection="1">
      <alignment horizontal="center" vertical="center" wrapText="1"/>
    </xf>
    <xf numFmtId="211" fontId="31" fillId="11" borderId="14" xfId="0" applyNumberFormat="1" applyFont="1" applyFill="1" applyBorder="1" applyAlignment="1" applyProtection="1">
      <alignment horizontal="center" vertical="center" wrapText="1"/>
    </xf>
    <xf numFmtId="211" fontId="31" fillId="11" borderId="1" xfId="0" applyNumberFormat="1" applyFont="1" applyFill="1" applyBorder="1" applyAlignment="1" applyProtection="1">
      <alignment horizontal="center" vertical="center" wrapText="1"/>
    </xf>
    <xf numFmtId="211" fontId="5" fillId="0" borderId="2" xfId="0" applyNumberFormat="1" applyFont="1" applyFill="1" applyBorder="1" applyAlignment="1" applyProtection="1">
      <alignment horizontal="center" vertical="center"/>
    </xf>
    <xf numFmtId="211" fontId="5" fillId="0" borderId="38" xfId="0" applyNumberFormat="1" applyFont="1" applyFill="1" applyBorder="1" applyAlignment="1" applyProtection="1">
      <alignment horizontal="center" vertical="center"/>
    </xf>
    <xf numFmtId="211" fontId="5" fillId="0" borderId="3" xfId="0" applyNumberFormat="1" applyFont="1" applyFill="1" applyBorder="1" applyAlignment="1" applyProtection="1">
      <alignment horizontal="center" vertical="center"/>
    </xf>
    <xf numFmtId="0" fontId="12" fillId="0" borderId="1" xfId="167" applyNumberFormat="1" applyFont="1" applyFill="1" applyBorder="1" applyAlignment="1" applyProtection="1">
      <alignment horizontal="left" vertical="center" wrapText="1"/>
    </xf>
    <xf numFmtId="0" fontId="20" fillId="0" borderId="33" xfId="167" applyNumberFormat="1" applyFont="1" applyFill="1" applyBorder="1" applyAlignment="1" applyProtection="1">
      <alignment horizontal="left" vertical="center" wrapText="1"/>
    </xf>
    <xf numFmtId="0" fontId="20" fillId="0" borderId="0" xfId="167" applyNumberFormat="1" applyFont="1" applyFill="1" applyBorder="1" applyAlignment="1" applyProtection="1">
      <alignment horizontal="left" vertical="center" wrapText="1"/>
    </xf>
    <xf numFmtId="0" fontId="20" fillId="0" borderId="34" xfId="167" applyNumberFormat="1" applyFont="1" applyFill="1" applyBorder="1" applyAlignment="1" applyProtection="1">
      <alignment horizontal="left" vertical="center" wrapText="1"/>
    </xf>
    <xf numFmtId="0" fontId="20" fillId="0" borderId="36" xfId="167" applyNumberFormat="1" applyFont="1" applyFill="1" applyBorder="1" applyAlignment="1" applyProtection="1">
      <alignment horizontal="left" vertical="center" wrapText="1"/>
    </xf>
    <xf numFmtId="0" fontId="20" fillId="0" borderId="4" xfId="167" applyNumberFormat="1" applyFont="1" applyFill="1" applyBorder="1" applyAlignment="1" applyProtection="1">
      <alignment horizontal="left" vertical="center" wrapText="1"/>
    </xf>
    <xf numFmtId="0" fontId="20" fillId="0" borderId="37" xfId="167" applyNumberFormat="1" applyFont="1" applyFill="1" applyBorder="1" applyAlignment="1" applyProtection="1">
      <alignment horizontal="left" vertical="center" wrapText="1"/>
    </xf>
    <xf numFmtId="0" fontId="20" fillId="0" borderId="29" xfId="167" applyNumberFormat="1" applyFont="1" applyFill="1" applyBorder="1" applyAlignment="1" applyProtection="1">
      <alignment horizontal="left" vertical="center" wrapText="1"/>
    </xf>
    <xf numFmtId="0" fontId="20" fillId="0" borderId="30" xfId="167" applyNumberFormat="1" applyFont="1" applyFill="1" applyBorder="1" applyAlignment="1" applyProtection="1">
      <alignment horizontal="left" vertical="center" wrapText="1"/>
    </xf>
    <xf numFmtId="0" fontId="20" fillId="0" borderId="31" xfId="167" applyNumberFormat="1" applyFont="1" applyFill="1" applyBorder="1" applyAlignment="1" applyProtection="1">
      <alignment horizontal="left" vertical="center" wrapText="1"/>
    </xf>
    <xf numFmtId="0" fontId="22" fillId="0" borderId="15" xfId="207" applyFont="1" applyFill="1" applyBorder="1" applyAlignment="1">
      <alignment vertical="center"/>
    </xf>
    <xf numFmtId="0" fontId="22" fillId="0" borderId="16" xfId="207" applyFont="1" applyFill="1" applyBorder="1" applyAlignment="1">
      <alignment vertical="center"/>
    </xf>
    <xf numFmtId="0" fontId="20" fillId="0" borderId="28" xfId="167" applyNumberFormat="1" applyFont="1" applyFill="1" applyBorder="1" applyAlignment="1" applyProtection="1">
      <alignment horizontal="justify" vertical="top" wrapText="1"/>
    </xf>
    <xf numFmtId="0" fontId="20" fillId="0" borderId="32" xfId="167" applyNumberFormat="1" applyFont="1" applyFill="1" applyBorder="1" applyAlignment="1" applyProtection="1">
      <alignment horizontal="justify" vertical="top" wrapText="1"/>
    </xf>
    <xf numFmtId="0" fontId="20" fillId="0" borderId="35" xfId="167" applyNumberFormat="1" applyFont="1" applyFill="1" applyBorder="1" applyAlignment="1" applyProtection="1">
      <alignment horizontal="justify" vertical="top" wrapText="1"/>
    </xf>
    <xf numFmtId="0" fontId="20" fillId="0" borderId="39" xfId="167" applyNumberFormat="1" applyFont="1" applyFill="1" applyBorder="1" applyAlignment="1" applyProtection="1">
      <alignment horizontal="justify" vertical="top" wrapText="1"/>
    </xf>
    <xf numFmtId="0" fontId="12" fillId="0" borderId="1" xfId="167" applyNumberFormat="1" applyFont="1" applyFill="1" applyBorder="1" applyAlignment="1" applyProtection="1">
      <alignment horizontal="left" vertical="center"/>
    </xf>
    <xf numFmtId="0" fontId="9" fillId="8" borderId="1" xfId="0" applyFont="1" applyFill="1" applyBorder="1" applyAlignment="1" applyProtection="1">
      <alignment vertical="center"/>
    </xf>
    <xf numFmtId="0" fontId="25" fillId="8" borderId="1" xfId="0" applyFont="1" applyFill="1" applyBorder="1" applyAlignment="1" applyProtection="1">
      <alignment vertical="center"/>
    </xf>
    <xf numFmtId="0" fontId="20" fillId="0" borderId="25" xfId="167" applyNumberFormat="1" applyFont="1" applyFill="1" applyBorder="1" applyAlignment="1" applyProtection="1">
      <alignment horizontal="center" vertical="top" wrapText="1"/>
    </xf>
    <xf numFmtId="0" fontId="20" fillId="0" borderId="26" xfId="167" applyNumberFormat="1" applyFont="1" applyFill="1" applyBorder="1" applyAlignment="1" applyProtection="1">
      <alignment horizontal="center" vertical="top" wrapText="1"/>
    </xf>
    <xf numFmtId="0" fontId="20" fillId="0" borderId="27" xfId="167" applyNumberFormat="1" applyFont="1" applyFill="1" applyBorder="1" applyAlignment="1" applyProtection="1">
      <alignment horizontal="center" vertical="top" wrapText="1"/>
    </xf>
    <xf numFmtId="0" fontId="9" fillId="7" borderId="2" xfId="207" applyFont="1" applyFill="1" applyBorder="1" applyAlignment="1">
      <alignment vertical="center"/>
    </xf>
    <xf numFmtId="0" fontId="9" fillId="7" borderId="3" xfId="207" applyFont="1" applyFill="1" applyBorder="1" applyAlignment="1">
      <alignment vertical="center"/>
    </xf>
    <xf numFmtId="0" fontId="11" fillId="0" borderId="0" xfId="207" applyFont="1" applyAlignment="1">
      <alignment horizontal="center" vertical="center"/>
    </xf>
    <xf numFmtId="0" fontId="9" fillId="4" borderId="1" xfId="207" applyFont="1" applyFill="1" applyBorder="1" applyAlignment="1">
      <alignment vertical="center"/>
    </xf>
    <xf numFmtId="0" fontId="9" fillId="7" borderId="1" xfId="207" applyFont="1" applyFill="1" applyBorder="1" applyAlignment="1">
      <alignment vertical="center"/>
    </xf>
    <xf numFmtId="0" fontId="22" fillId="0" borderId="0" xfId="207" applyFont="1" applyAlignment="1">
      <alignment horizontal="left" vertical="center"/>
    </xf>
    <xf numFmtId="0" fontId="34" fillId="0" borderId="1" xfId="207" applyFont="1" applyFill="1" applyBorder="1" applyAlignment="1">
      <alignment vertical="center" wrapText="1"/>
    </xf>
    <xf numFmtId="0" fontId="34" fillId="0" borderId="1" xfId="207" applyFont="1" applyBorder="1" applyAlignment="1">
      <alignment vertical="center" wrapText="1"/>
    </xf>
    <xf numFmtId="0" fontId="34" fillId="0" borderId="1" xfId="207" applyFont="1" applyBorder="1" applyAlignment="1">
      <alignment horizontal="left" vertical="center" wrapText="1"/>
    </xf>
    <xf numFmtId="0" fontId="9" fillId="5" borderId="1" xfId="0" applyFont="1" applyFill="1" applyBorder="1" applyAlignment="1" applyProtection="1">
      <alignment vertical="center"/>
    </xf>
    <xf numFmtId="0" fontId="25" fillId="5" borderId="1" xfId="0" applyFont="1" applyFill="1" applyBorder="1" applyAlignment="1" applyProtection="1">
      <alignment vertical="center"/>
    </xf>
    <xf numFmtId="0" fontId="22" fillId="0" borderId="0" xfId="207" applyFont="1" applyAlignment="1">
      <alignment horizontal="center" vertical="center" shrinkToFit="1"/>
    </xf>
    <xf numFmtId="0" fontId="9" fillId="0" borderId="1" xfId="207" applyFont="1" applyBorder="1" applyAlignment="1">
      <alignment horizontal="center" vertical="center"/>
    </xf>
    <xf numFmtId="0" fontId="6" fillId="0" borderId="0" xfId="207" applyFont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vertical="center"/>
    </xf>
    <xf numFmtId="211" fontId="22" fillId="0" borderId="0" xfId="207" applyNumberFormat="1" applyFont="1" applyAlignment="1">
      <alignment horizontal="left" vertical="center"/>
    </xf>
    <xf numFmtId="0" fontId="9" fillId="4" borderId="2" xfId="207" applyFont="1" applyFill="1" applyBorder="1" applyAlignment="1">
      <alignment vertical="center"/>
    </xf>
    <xf numFmtId="0" fontId="9" fillId="4" borderId="3" xfId="207" applyFont="1" applyFill="1" applyBorder="1" applyAlignment="1">
      <alignment vertical="center"/>
    </xf>
    <xf numFmtId="184" fontId="30" fillId="0" borderId="23" xfId="167" applyNumberFormat="1" applyFont="1" applyFill="1" applyBorder="1" applyAlignment="1" applyProtection="1">
      <alignment horizontal="left" vertical="center" wrapText="1"/>
    </xf>
    <xf numFmtId="184" fontId="31" fillId="0" borderId="23" xfId="167" applyNumberFormat="1" applyFont="1" applyFill="1" applyBorder="1" applyAlignment="1" applyProtection="1">
      <alignment horizontal="left" vertical="center" wrapText="1"/>
    </xf>
    <xf numFmtId="0" fontId="9" fillId="0" borderId="0" xfId="207" applyFont="1" applyAlignment="1">
      <alignment vertical="center"/>
    </xf>
    <xf numFmtId="184" fontId="32" fillId="0" borderId="2" xfId="167" applyNumberFormat="1" applyFont="1" applyFill="1" applyBorder="1" applyAlignment="1" applyProtection="1">
      <alignment horizontal="left" vertical="center" wrapText="1"/>
    </xf>
    <xf numFmtId="184" fontId="32" fillId="0" borderId="38" xfId="167" applyNumberFormat="1" applyFont="1" applyFill="1" applyBorder="1" applyAlignment="1" applyProtection="1">
      <alignment horizontal="left" vertical="center" wrapText="1"/>
    </xf>
    <xf numFmtId="184" fontId="32" fillId="0" borderId="3" xfId="167" applyNumberFormat="1" applyFont="1" applyFill="1" applyBorder="1" applyAlignment="1" applyProtection="1">
      <alignment horizontal="left" vertical="center" wrapText="1"/>
    </xf>
    <xf numFmtId="184" fontId="31" fillId="0" borderId="2" xfId="167" applyNumberFormat="1" applyFont="1" applyFill="1" applyBorder="1" applyAlignment="1" applyProtection="1">
      <alignment horizontal="left" vertical="center" wrapText="1"/>
    </xf>
    <xf numFmtId="184" fontId="31" fillId="0" borderId="38" xfId="167" applyNumberFormat="1" applyFont="1" applyFill="1" applyBorder="1" applyAlignment="1" applyProtection="1">
      <alignment horizontal="left" vertical="center" wrapText="1"/>
    </xf>
    <xf numFmtId="184" fontId="31" fillId="0" borderId="3" xfId="167" applyNumberFormat="1" applyFont="1" applyFill="1" applyBorder="1" applyAlignment="1" applyProtection="1">
      <alignment horizontal="left" vertical="center" wrapText="1"/>
    </xf>
    <xf numFmtId="0" fontId="9" fillId="0" borderId="0" xfId="207" applyFont="1" applyAlignment="1">
      <alignment horizontal="left" vertical="center"/>
    </xf>
    <xf numFmtId="184" fontId="30" fillId="0" borderId="1" xfId="167" applyNumberFormat="1" applyFont="1" applyFill="1" applyBorder="1" applyAlignment="1" applyProtection="1">
      <alignment horizontal="left" vertical="center" wrapText="1"/>
    </xf>
    <xf numFmtId="184" fontId="31" fillId="0" borderId="1" xfId="167" applyNumberFormat="1" applyFont="1" applyFill="1" applyBorder="1" applyAlignment="1" applyProtection="1">
      <alignment horizontal="left" vertical="center" wrapText="1"/>
    </xf>
    <xf numFmtId="0" fontId="23" fillId="0" borderId="0" xfId="207" applyFont="1" applyAlignment="1">
      <alignment horizontal="center" vertical="center"/>
    </xf>
    <xf numFmtId="184" fontId="30" fillId="0" borderId="2" xfId="167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</cellXfs>
  <cellStyles count="260">
    <cellStyle name="??" xfId="30" xr:uid="{00000000-0005-0000-0000-00004B000000}"/>
    <cellStyle name="?? [0]" xfId="32" xr:uid="{00000000-0005-0000-0000-00004D000000}"/>
    <cellStyle name="??_0N-HANDLING " xfId="16" xr:uid="{00000000-0005-0000-0000-000023000000}"/>
    <cellStyle name="?鹎%U龡&amp;H?_x0008__x001c__x001c_?_x0007__x0001__x0001_" xfId="36" xr:uid="{00000000-0005-0000-0000-000051000000}"/>
    <cellStyle name="@_text" xfId="20" xr:uid="{00000000-0005-0000-0000-000029000000}"/>
    <cellStyle name="@ET_Style?#floattipcon" xfId="5" xr:uid="{00000000-0005-0000-0000-000009000000}"/>
    <cellStyle name="_(中企华)审计评估联合申报明细表.V1" xfId="40" xr:uid="{00000000-0005-0000-0000-000055000000}"/>
    <cellStyle name="_CBRE明细表" xfId="39" xr:uid="{00000000-0005-0000-0000-000054000000}"/>
    <cellStyle name="_ET_STYLE_NoName_00_" xfId="12" xr:uid="{00000000-0005-0000-0000-000019000000}"/>
    <cellStyle name="_KPMG original version" xfId="33" xr:uid="{00000000-0005-0000-0000-00004E000000}"/>
    <cellStyle name="_KPMG original version_(中企华)审计评估联合申报明细表.V1" xfId="21" xr:uid="{00000000-0005-0000-0000-00002A000000}"/>
    <cellStyle name="_KPMG original version_附件1：审计评估联合申报明细表" xfId="28" xr:uid="{00000000-0005-0000-0000-000046000000}"/>
    <cellStyle name="_long term loan - others 300504" xfId="24" xr:uid="{00000000-0005-0000-0000-000030000000}"/>
    <cellStyle name="_long term loan - others 300504_(中企华)审计评估联合申报明细表.V1" xfId="15" xr:uid="{00000000-0005-0000-0000-000020000000}"/>
    <cellStyle name="_long term loan - others 300504_KPMG original version" xfId="41" xr:uid="{00000000-0005-0000-0000-000056000000}"/>
    <cellStyle name="_long term loan - others 300504_KPMG original version_(中企华)审计评估联合申报明细表.V1" xfId="42" xr:uid="{00000000-0005-0000-0000-000057000000}"/>
    <cellStyle name="_long term loan - others 300504_KPMG original version_附件1：审计评估联合申报明细表" xfId="43" xr:uid="{00000000-0005-0000-0000-000058000000}"/>
    <cellStyle name="_long term loan - others 300504_Shenhua PBC package 050530" xfId="45" xr:uid="{00000000-0005-0000-0000-00005A000000}"/>
    <cellStyle name="_long term loan - others 300504_Shenhua PBC package 050530_(中企华)审计评估联合申报明细表.V1" xfId="46" xr:uid="{00000000-0005-0000-0000-00005B000000}"/>
    <cellStyle name="_long term loan - others 300504_Shenhua PBC package 050530_附件1：审计评估联合申报明细表" xfId="48" xr:uid="{00000000-0005-0000-0000-00005D000000}"/>
    <cellStyle name="_long term loan - others 300504_附件1：审计评估联合申报明细表" xfId="49" xr:uid="{00000000-0005-0000-0000-00005E000000}"/>
    <cellStyle name="_long term loan - others 300504_审计调查表.V3" xfId="50" xr:uid="{00000000-0005-0000-0000-00005F000000}"/>
    <cellStyle name="_Part III.200406.Loan and Liabilities details.(Site Name)" xfId="51" xr:uid="{00000000-0005-0000-0000-000060000000}"/>
    <cellStyle name="_Part III.200406.Loan and Liabilities details.(Site Name)_(中企华)审计评估联合申报明细表.V1" xfId="52" xr:uid="{00000000-0005-0000-0000-000061000000}"/>
    <cellStyle name="_Part III.200406.Loan and Liabilities details.(Site Name)_KPMG original version" xfId="53" xr:uid="{00000000-0005-0000-0000-000062000000}"/>
    <cellStyle name="_Part III.200406.Loan and Liabilities details.(Site Name)_KPMG original version_(中企华)审计评估联合申报明细表.V1" xfId="54" xr:uid="{00000000-0005-0000-0000-000063000000}"/>
    <cellStyle name="_Part III.200406.Loan and Liabilities details.(Site Name)_KPMG original version_附件1：审计评估联合申报明细表" xfId="55" xr:uid="{00000000-0005-0000-0000-000064000000}"/>
    <cellStyle name="_Part III.200406.Loan and Liabilities details.(Site Name)_Shenhua PBC package 050530" xfId="27" xr:uid="{00000000-0005-0000-0000-00003F000000}"/>
    <cellStyle name="_Part III.200406.Loan and Liabilities details.(Site Name)_Shenhua PBC package 050530_(中企华)审计评估联合申报明细表.V1" xfId="56" xr:uid="{00000000-0005-0000-0000-000065000000}"/>
    <cellStyle name="_Part III.200406.Loan and Liabilities details.(Site Name)_Shenhua PBC package 050530_附件1：审计评估联合申报明细表" xfId="58" xr:uid="{00000000-0005-0000-0000-000067000000}"/>
    <cellStyle name="_Part III.200406.Loan and Liabilities details.(Site Name)_附件1：审计评估联合申报明细表" xfId="59" xr:uid="{00000000-0005-0000-0000-000068000000}"/>
    <cellStyle name="_Part III.200406.Loan and Liabilities details.(Site Name)_审计调查表.V3" xfId="61" xr:uid="{00000000-0005-0000-0000-00006A000000}"/>
    <cellStyle name="_Shenhua PBC package 050530" xfId="62" xr:uid="{00000000-0005-0000-0000-00006B000000}"/>
    <cellStyle name="_Shenhua PBC package 050530_(中企华)审计评估联合申报明细表.V1" xfId="63" xr:uid="{00000000-0005-0000-0000-00006C000000}"/>
    <cellStyle name="_Shenhua PBC package 050530_附件1：审计评估联合申报明细表" xfId="64" xr:uid="{00000000-0005-0000-0000-00006D000000}"/>
    <cellStyle name="_房屋建筑评估申报表" xfId="65" xr:uid="{00000000-0005-0000-0000-00006E000000}"/>
    <cellStyle name="_附件1：审计评估联合申报明细表" xfId="66" xr:uid="{00000000-0005-0000-0000-00006F000000}"/>
    <cellStyle name="_审计调查表.V3" xfId="67" xr:uid="{00000000-0005-0000-0000-000070000000}"/>
    <cellStyle name="_文函专递0211-施工企业调查表（附件）" xfId="68" xr:uid="{00000000-0005-0000-0000-000071000000}"/>
    <cellStyle name="{Comma [0]}" xfId="69" xr:uid="{00000000-0005-0000-0000-000072000000}"/>
    <cellStyle name="{Comma}" xfId="70" xr:uid="{00000000-0005-0000-0000-000073000000}"/>
    <cellStyle name="{Date}" xfId="72" xr:uid="{00000000-0005-0000-0000-000075000000}"/>
    <cellStyle name="{Month}" xfId="76" xr:uid="{00000000-0005-0000-0000-000079000000}"/>
    <cellStyle name="{Percent}" xfId="77" xr:uid="{00000000-0005-0000-0000-00007A000000}"/>
    <cellStyle name="{Thousand [0]}" xfId="75" xr:uid="{00000000-0005-0000-0000-000078000000}"/>
    <cellStyle name="{Thousand}" xfId="47" xr:uid="{00000000-0005-0000-0000-00005C000000}"/>
    <cellStyle name="{Z'0000(1 dec)}" xfId="78" xr:uid="{00000000-0005-0000-0000-00007B000000}"/>
    <cellStyle name="{Z'0000(4 dec)}" xfId="79" xr:uid="{00000000-0005-0000-0000-00007C000000}"/>
    <cellStyle name="0,0_x000d__x000a_NA_x000d__x000a_" xfId="14" xr:uid="{00000000-0005-0000-0000-00001E000000}"/>
    <cellStyle name="args.style" xfId="4" xr:uid="{00000000-0005-0000-0000-000008000000}"/>
    <cellStyle name="Calc Currency (0)" xfId="80" xr:uid="{00000000-0005-0000-0000-00007D000000}"/>
    <cellStyle name="category" xfId="82" xr:uid="{00000000-0005-0000-0000-00007F000000}"/>
    <cellStyle name="ColLevel_0" xfId="35" xr:uid="{00000000-0005-0000-0000-000050000000}"/>
    <cellStyle name="Column Headings" xfId="83" xr:uid="{00000000-0005-0000-0000-000080000000}"/>
    <cellStyle name="Column$Headings" xfId="85" xr:uid="{00000000-0005-0000-0000-000082000000}"/>
    <cellStyle name="Column_Title" xfId="88" xr:uid="{00000000-0005-0000-0000-000085000000}"/>
    <cellStyle name="Comma  - Style1" xfId="89" xr:uid="{00000000-0005-0000-0000-000086000000}"/>
    <cellStyle name="Comma  - Style2" xfId="91" xr:uid="{00000000-0005-0000-0000-000088000000}"/>
    <cellStyle name="Comma  - Style3" xfId="81" xr:uid="{00000000-0005-0000-0000-00007E000000}"/>
    <cellStyle name="Comma  - Style4" xfId="92" xr:uid="{00000000-0005-0000-0000-000089000000}"/>
    <cellStyle name="Comma  - Style5" xfId="93" xr:uid="{00000000-0005-0000-0000-00008A000000}"/>
    <cellStyle name="Comma  - Style6" xfId="94" xr:uid="{00000000-0005-0000-0000-00008B000000}"/>
    <cellStyle name="Comma  - Style7" xfId="95" xr:uid="{00000000-0005-0000-0000-00008C000000}"/>
    <cellStyle name="Comma  - Style8" xfId="96" xr:uid="{00000000-0005-0000-0000-00008D000000}"/>
    <cellStyle name="Comma [0]_laroux" xfId="97" xr:uid="{00000000-0005-0000-0000-00008E000000}"/>
    <cellStyle name="Comma_02(2003.12.31 PBC package.040304)" xfId="98" xr:uid="{00000000-0005-0000-0000-00008F000000}"/>
    <cellStyle name="comma-d" xfId="99" xr:uid="{00000000-0005-0000-0000-000090000000}"/>
    <cellStyle name="Copied" xfId="100" xr:uid="{00000000-0005-0000-0000-000091000000}"/>
    <cellStyle name="COST1" xfId="101" xr:uid="{00000000-0005-0000-0000-000092000000}"/>
    <cellStyle name="Currency [0]_353HHC" xfId="105" xr:uid="{00000000-0005-0000-0000-000096000000}"/>
    <cellStyle name="Currency_353HHC" xfId="106" xr:uid="{00000000-0005-0000-0000-000097000000}"/>
    <cellStyle name="Date" xfId="107" xr:uid="{00000000-0005-0000-0000-000098000000}"/>
    <cellStyle name="Entered" xfId="11" xr:uid="{00000000-0005-0000-0000-000015000000}"/>
    <cellStyle name="entry box" xfId="57" xr:uid="{00000000-0005-0000-0000-000066000000}"/>
    <cellStyle name="Euro" xfId="108" xr:uid="{00000000-0005-0000-0000-000099000000}"/>
    <cellStyle name="e鯪9Y_x000b_" xfId="110" xr:uid="{00000000-0005-0000-0000-00009B000000}"/>
    <cellStyle name="Format Number Column" xfId="111" xr:uid="{00000000-0005-0000-0000-00009C000000}"/>
    <cellStyle name="gcd" xfId="112" xr:uid="{00000000-0005-0000-0000-00009D000000}"/>
    <cellStyle name="Grey" xfId="87" xr:uid="{00000000-0005-0000-0000-000084000000}"/>
    <cellStyle name="HEADER" xfId="114" xr:uid="{00000000-0005-0000-0000-00009F000000}"/>
    <cellStyle name="Header1" xfId="117" xr:uid="{00000000-0005-0000-0000-0000A2000000}"/>
    <cellStyle name="Header2" xfId="118" xr:uid="{00000000-0005-0000-0000-0000A3000000}"/>
    <cellStyle name="Input [yellow]" xfId="119" xr:uid="{00000000-0005-0000-0000-0000A4000000}"/>
    <cellStyle name="Input Cells" xfId="120" xr:uid="{00000000-0005-0000-0000-0000A5000000}"/>
    <cellStyle name="InputArea" xfId="121" xr:uid="{00000000-0005-0000-0000-0000A6000000}"/>
    <cellStyle name="KPMG Heading 1" xfId="124" xr:uid="{00000000-0005-0000-0000-0000A9000000}"/>
    <cellStyle name="KPMG Heading 2" xfId="127" xr:uid="{00000000-0005-0000-0000-0000AC000000}"/>
    <cellStyle name="KPMG Heading 3" xfId="130" xr:uid="{00000000-0005-0000-0000-0000AF000000}"/>
    <cellStyle name="KPMG Heading 4" xfId="133" xr:uid="{00000000-0005-0000-0000-0000B2000000}"/>
    <cellStyle name="KPMG Normal" xfId="134" xr:uid="{00000000-0005-0000-0000-0000B3000000}"/>
    <cellStyle name="KPMG Normal Text" xfId="135" xr:uid="{00000000-0005-0000-0000-0000B4000000}"/>
    <cellStyle name="Lines Fill" xfId="137" xr:uid="{00000000-0005-0000-0000-0000B6000000}"/>
    <cellStyle name="Linked Cells" xfId="139" xr:uid="{00000000-0005-0000-0000-0000B8000000}"/>
    <cellStyle name="Milliers [0]_!!!GO" xfId="141" xr:uid="{00000000-0005-0000-0000-0000BA000000}"/>
    <cellStyle name="Milliers_!!!GO" xfId="90" xr:uid="{00000000-0005-0000-0000-000087000000}"/>
    <cellStyle name="Model" xfId="84" xr:uid="{00000000-0005-0000-0000-000081000000}"/>
    <cellStyle name="Monétaire [0]_!!!GO" xfId="143" xr:uid="{00000000-0005-0000-0000-0000BC000000}"/>
    <cellStyle name="Monétaire_!!!GO" xfId="104" xr:uid="{00000000-0005-0000-0000-000095000000}"/>
    <cellStyle name="New Times Roman" xfId="144" xr:uid="{00000000-0005-0000-0000-0000BD000000}"/>
    <cellStyle name="no dec" xfId="145" xr:uid="{00000000-0005-0000-0000-0000BE000000}"/>
    <cellStyle name="Normal - Style1" xfId="148" xr:uid="{00000000-0005-0000-0000-0000C1000000}"/>
    <cellStyle name="Normal_0105第二套审计报表定稿" xfId="149" xr:uid="{00000000-0005-0000-0000-0000C2000000}"/>
    <cellStyle name="Normalny_Arkusz1" xfId="3" xr:uid="{00000000-0005-0000-0000-000007000000}"/>
    <cellStyle name="Œ…‹æØ‚è [0.00]_Region Orders (2)" xfId="150" xr:uid="{00000000-0005-0000-0000-0000C3000000}"/>
    <cellStyle name="Œ…‹æØ‚è_Region Orders (2)" xfId="9" xr:uid="{00000000-0005-0000-0000-000011000000}"/>
    <cellStyle name="per.style" xfId="74" xr:uid="{00000000-0005-0000-0000-000077000000}"/>
    <cellStyle name="Percent [2]" xfId="151" xr:uid="{00000000-0005-0000-0000-0000C4000000}"/>
    <cellStyle name="Percent_PICC package Sept2002 (V120021005)1" xfId="152" xr:uid="{00000000-0005-0000-0000-0000C5000000}"/>
    <cellStyle name="Prefilled" xfId="153" xr:uid="{00000000-0005-0000-0000-0000C6000000}"/>
    <cellStyle name="pricing" xfId="154" xr:uid="{00000000-0005-0000-0000-0000C7000000}"/>
    <cellStyle name="PSChar" xfId="26" xr:uid="{00000000-0005-0000-0000-00003E000000}"/>
    <cellStyle name="RevList" xfId="155" xr:uid="{00000000-0005-0000-0000-0000C8000000}"/>
    <cellStyle name="RowLevel_0" xfId="157" xr:uid="{00000000-0005-0000-0000-0000CA000000}"/>
    <cellStyle name="Sheet Head" xfId="156" xr:uid="{00000000-0005-0000-0000-0000C9000000}"/>
    <cellStyle name="style" xfId="160" xr:uid="{00000000-0005-0000-0000-0000CD000000}"/>
    <cellStyle name="style1" xfId="161" xr:uid="{00000000-0005-0000-0000-0000CE000000}"/>
    <cellStyle name="style2" xfId="162" xr:uid="{00000000-0005-0000-0000-0000CF000000}"/>
    <cellStyle name="subhead" xfId="163" xr:uid="{00000000-0005-0000-0000-0000D0000000}"/>
    <cellStyle name="Subtotal" xfId="164" xr:uid="{00000000-0005-0000-0000-0000D1000000}"/>
    <cellStyle name="百分比" xfId="8" builtinId="5"/>
    <cellStyle name="百分比 2" xfId="165" xr:uid="{00000000-0005-0000-0000-0000D2000000}"/>
    <cellStyle name="常规" xfId="0" builtinId="0"/>
    <cellStyle name="常规 10" xfId="166" xr:uid="{00000000-0005-0000-0000-0000D3000000}"/>
    <cellStyle name="常规 105" xfId="31" xr:uid="{00000000-0005-0000-0000-00004C000000}"/>
    <cellStyle name="常规 11" xfId="167" xr:uid="{00000000-0005-0000-0000-0000D5000000}"/>
    <cellStyle name="常规 112" xfId="168" xr:uid="{00000000-0005-0000-0000-0000D6000000}"/>
    <cellStyle name="常规 113" xfId="169" xr:uid="{00000000-0005-0000-0000-0000D7000000}"/>
    <cellStyle name="常规 12" xfId="170" xr:uid="{00000000-0005-0000-0000-0000D8000000}"/>
    <cellStyle name="常规 13" xfId="44" xr:uid="{00000000-0005-0000-0000-000059000000}"/>
    <cellStyle name="常规 14" xfId="109" xr:uid="{00000000-0005-0000-0000-00009A000000}"/>
    <cellStyle name="常规 15" xfId="172" xr:uid="{00000000-0005-0000-0000-0000DA000000}"/>
    <cellStyle name="常规 16" xfId="174" xr:uid="{00000000-0005-0000-0000-0000DC000000}"/>
    <cellStyle name="常规 17" xfId="176" xr:uid="{00000000-0005-0000-0000-0000DE000000}"/>
    <cellStyle name="常规 18" xfId="159" xr:uid="{00000000-0005-0000-0000-0000CC000000}"/>
    <cellStyle name="常规 19" xfId="178" xr:uid="{00000000-0005-0000-0000-0000E0000000}"/>
    <cellStyle name="常规 2" xfId="136" xr:uid="{00000000-0005-0000-0000-0000B5000000}"/>
    <cellStyle name="常规 2 3" xfId="179" xr:uid="{00000000-0005-0000-0000-0000E1000000}"/>
    <cellStyle name="常规 20" xfId="171" xr:uid="{00000000-0005-0000-0000-0000D9000000}"/>
    <cellStyle name="常规 21" xfId="173" xr:uid="{00000000-0005-0000-0000-0000DB000000}"/>
    <cellStyle name="常规 22" xfId="175" xr:uid="{00000000-0005-0000-0000-0000DD000000}"/>
    <cellStyle name="常规 22 2" xfId="182" xr:uid="{00000000-0005-0000-0000-0000E4000000}"/>
    <cellStyle name="常规 23" xfId="158" xr:uid="{00000000-0005-0000-0000-0000CB000000}"/>
    <cellStyle name="常规 24" xfId="177" xr:uid="{00000000-0005-0000-0000-0000DF000000}"/>
    <cellStyle name="常规 25" xfId="184" xr:uid="{00000000-0005-0000-0000-0000E6000000}"/>
    <cellStyle name="常规 26" xfId="23" xr:uid="{00000000-0005-0000-0000-00002C000000}"/>
    <cellStyle name="常规 27" xfId="186" xr:uid="{00000000-0005-0000-0000-0000E8000000}"/>
    <cellStyle name="常规 28" xfId="188" xr:uid="{00000000-0005-0000-0000-0000EA000000}"/>
    <cellStyle name="常规 29" xfId="38" xr:uid="{00000000-0005-0000-0000-000053000000}"/>
    <cellStyle name="常规 3" xfId="189" xr:uid="{00000000-0005-0000-0000-0000EB000000}"/>
    <cellStyle name="常规 30" xfId="183" xr:uid="{00000000-0005-0000-0000-0000E5000000}"/>
    <cellStyle name="常规 31" xfId="22" xr:uid="{00000000-0005-0000-0000-00002B000000}"/>
    <cellStyle name="常规 32" xfId="185" xr:uid="{00000000-0005-0000-0000-0000E7000000}"/>
    <cellStyle name="常规 32 2" xfId="190" xr:uid="{00000000-0005-0000-0000-0000EC000000}"/>
    <cellStyle name="常规 33" xfId="187" xr:uid="{00000000-0005-0000-0000-0000E9000000}"/>
    <cellStyle name="常规 34" xfId="37" xr:uid="{00000000-0005-0000-0000-000052000000}"/>
    <cellStyle name="常规 35" xfId="103" xr:uid="{00000000-0005-0000-0000-000094000000}"/>
    <cellStyle name="常规 36" xfId="192" xr:uid="{00000000-0005-0000-0000-0000EE000000}"/>
    <cellStyle name="常规 37" xfId="194" xr:uid="{00000000-0005-0000-0000-0000F0000000}"/>
    <cellStyle name="常规 38" xfId="196" xr:uid="{00000000-0005-0000-0000-0000F2000000}"/>
    <cellStyle name="常规 39" xfId="2" xr:uid="{00000000-0005-0000-0000-000005000000}"/>
    <cellStyle name="常规 4" xfId="142" xr:uid="{00000000-0005-0000-0000-0000BB000000}"/>
    <cellStyle name="常规 4 2" xfId="197" xr:uid="{00000000-0005-0000-0000-0000F3000000}"/>
    <cellStyle name="常规 4 2 2" xfId="198" xr:uid="{00000000-0005-0000-0000-0000F4000000}"/>
    <cellStyle name="常规 40" xfId="102" xr:uid="{00000000-0005-0000-0000-000093000000}"/>
    <cellStyle name="常规 41" xfId="191" xr:uid="{00000000-0005-0000-0000-0000ED000000}"/>
    <cellStyle name="常规 42" xfId="193" xr:uid="{00000000-0005-0000-0000-0000EF000000}"/>
    <cellStyle name="常规 43" xfId="195" xr:uid="{00000000-0005-0000-0000-0000F1000000}"/>
    <cellStyle name="常规 44" xfId="1" xr:uid="{00000000-0005-0000-0000-000004000000}"/>
    <cellStyle name="常规 45" xfId="200" xr:uid="{00000000-0005-0000-0000-0000F6000000}"/>
    <cellStyle name="常规 46" xfId="202" xr:uid="{00000000-0005-0000-0000-0000F8000000}"/>
    <cellStyle name="常规 47" xfId="204" xr:uid="{00000000-0005-0000-0000-0000FA000000}"/>
    <cellStyle name="常规 48" xfId="206" xr:uid="{00000000-0005-0000-0000-0000FC000000}"/>
    <cellStyle name="常规 49" xfId="209" xr:uid="{00000000-0005-0000-0000-0000FF000000}"/>
    <cellStyle name="常规 5" xfId="210" xr:uid="{00000000-0005-0000-0000-000000010000}"/>
    <cellStyle name="常规 50" xfId="199" xr:uid="{00000000-0005-0000-0000-0000F5000000}"/>
    <cellStyle name="常规 51" xfId="201" xr:uid="{00000000-0005-0000-0000-0000F7000000}"/>
    <cellStyle name="常规 52" xfId="203" xr:uid="{00000000-0005-0000-0000-0000F9000000}"/>
    <cellStyle name="常规 53" xfId="205" xr:uid="{00000000-0005-0000-0000-0000FB000000}"/>
    <cellStyle name="常规 54" xfId="208" xr:uid="{00000000-0005-0000-0000-0000FE000000}"/>
    <cellStyle name="常规 55" xfId="181" xr:uid="{00000000-0005-0000-0000-0000E3000000}"/>
    <cellStyle name="常规 56" xfId="212" xr:uid="{00000000-0005-0000-0000-000002010000}"/>
    <cellStyle name="常规 57" xfId="214" xr:uid="{00000000-0005-0000-0000-000004010000}"/>
    <cellStyle name="常规 58" xfId="216" xr:uid="{00000000-0005-0000-0000-000006010000}"/>
    <cellStyle name="常规 59" xfId="218" xr:uid="{00000000-0005-0000-0000-000008010000}"/>
    <cellStyle name="常规 6" xfId="10" xr:uid="{00000000-0005-0000-0000-000013000000}"/>
    <cellStyle name="常规 60" xfId="180" xr:uid="{00000000-0005-0000-0000-0000E2000000}"/>
    <cellStyle name="常规 61" xfId="211" xr:uid="{00000000-0005-0000-0000-000001010000}"/>
    <cellStyle name="常规 62" xfId="213" xr:uid="{00000000-0005-0000-0000-000003010000}"/>
    <cellStyle name="常规 63" xfId="215" xr:uid="{00000000-0005-0000-0000-000005010000}"/>
    <cellStyle name="常规 64" xfId="217" xr:uid="{00000000-0005-0000-0000-000007010000}"/>
    <cellStyle name="常规 65" xfId="220" xr:uid="{00000000-0005-0000-0000-00000A010000}"/>
    <cellStyle name="常规 66" xfId="147" xr:uid="{00000000-0005-0000-0000-0000C0000000}"/>
    <cellStyle name="常规 67" xfId="222" xr:uid="{00000000-0005-0000-0000-00000C010000}"/>
    <cellStyle name="常规 68" xfId="224" xr:uid="{00000000-0005-0000-0000-00000E010000}"/>
    <cellStyle name="常规 69" xfId="227" xr:uid="{00000000-0005-0000-0000-000011010000}"/>
    <cellStyle name="常规 7" xfId="228" xr:uid="{00000000-0005-0000-0000-000012010000}"/>
    <cellStyle name="常规 70" xfId="219" xr:uid="{00000000-0005-0000-0000-000009010000}"/>
    <cellStyle name="常规 71" xfId="146" xr:uid="{00000000-0005-0000-0000-0000BF000000}"/>
    <cellStyle name="常规 72" xfId="221" xr:uid="{00000000-0005-0000-0000-00000B010000}"/>
    <cellStyle name="常规 73" xfId="223" xr:uid="{00000000-0005-0000-0000-00000D010000}"/>
    <cellStyle name="常规 74" xfId="226" xr:uid="{00000000-0005-0000-0000-000010010000}"/>
    <cellStyle name="常规 75" xfId="123" xr:uid="{00000000-0005-0000-0000-0000A8000000}"/>
    <cellStyle name="常规 76" xfId="126" xr:uid="{00000000-0005-0000-0000-0000AB000000}"/>
    <cellStyle name="常规 77" xfId="129" xr:uid="{00000000-0005-0000-0000-0000AE000000}"/>
    <cellStyle name="常规 78" xfId="132" xr:uid="{00000000-0005-0000-0000-0000B1000000}"/>
    <cellStyle name="常规 79" xfId="230" xr:uid="{00000000-0005-0000-0000-000014010000}"/>
    <cellStyle name="常规 8" xfId="231" xr:uid="{00000000-0005-0000-0000-000015010000}"/>
    <cellStyle name="常规 80" xfId="122" xr:uid="{00000000-0005-0000-0000-0000A7000000}"/>
    <cellStyle name="常规 81" xfId="125" xr:uid="{00000000-0005-0000-0000-0000AA000000}"/>
    <cellStyle name="常规 82" xfId="128" xr:uid="{00000000-0005-0000-0000-0000AD000000}"/>
    <cellStyle name="常规 83" xfId="131" xr:uid="{00000000-0005-0000-0000-0000B0000000}"/>
    <cellStyle name="常规 84" xfId="229" xr:uid="{00000000-0005-0000-0000-000013010000}"/>
    <cellStyle name="常规 85" xfId="18" xr:uid="{00000000-0005-0000-0000-000026000000}"/>
    <cellStyle name="常规 86" xfId="233" xr:uid="{00000000-0005-0000-0000-000017010000}"/>
    <cellStyle name="常规 87" xfId="235" xr:uid="{00000000-0005-0000-0000-000019010000}"/>
    <cellStyle name="常规 88" xfId="237" xr:uid="{00000000-0005-0000-0000-00001B010000}"/>
    <cellStyle name="常规 89" xfId="239" xr:uid="{00000000-0005-0000-0000-00001D010000}"/>
    <cellStyle name="常规 9" xfId="240" xr:uid="{00000000-0005-0000-0000-00001E010000}"/>
    <cellStyle name="常规 90" xfId="17" xr:uid="{00000000-0005-0000-0000-000025000000}"/>
    <cellStyle name="常规 91" xfId="232" xr:uid="{00000000-0005-0000-0000-000016010000}"/>
    <cellStyle name="常规 92" xfId="234" xr:uid="{00000000-0005-0000-0000-000018010000}"/>
    <cellStyle name="常规 93" xfId="236" xr:uid="{00000000-0005-0000-0000-00001A010000}"/>
    <cellStyle name="常规 94" xfId="238" xr:uid="{00000000-0005-0000-0000-00001C010000}"/>
    <cellStyle name="常规 95" xfId="241" xr:uid="{00000000-0005-0000-0000-00001F010000}"/>
    <cellStyle name="常规 96" xfId="86" xr:uid="{00000000-0005-0000-0000-000083000000}"/>
    <cellStyle name="常规 97" xfId="242" xr:uid="{00000000-0005-0000-0000-000020010000}"/>
    <cellStyle name="常规 98" xfId="243" xr:uid="{00000000-0005-0000-0000-000021010000}"/>
    <cellStyle name="常规 99" xfId="244" xr:uid="{00000000-0005-0000-0000-000022010000}"/>
    <cellStyle name="常规_03费县评估明细表" xfId="71" xr:uid="{00000000-0005-0000-0000-000074000000}"/>
    <cellStyle name="常规_Sheet1" xfId="245" xr:uid="{00000000-0005-0000-0000-000023010000}"/>
    <cellStyle name="常规_评估明细表（利美康）" xfId="138" xr:uid="{00000000-0005-0000-0000-0000B7000000}"/>
    <cellStyle name="常规_其他费用计算表fxin" xfId="207" xr:uid="{00000000-0005-0000-0000-0000FD000000}"/>
    <cellStyle name="超链接" xfId="7" builtinId="8"/>
    <cellStyle name="超链接 11" xfId="116" xr:uid="{00000000-0005-0000-0000-0000A1000000}"/>
    <cellStyle name="分级显示行_1_4附件二凯旋评估表" xfId="246" xr:uid="{00000000-0005-0000-0000-000024010000}"/>
    <cellStyle name="公司标准表" xfId="247" xr:uid="{00000000-0005-0000-0000-000025010000}"/>
    <cellStyle name="霓付 [0]_97MBO" xfId="19" xr:uid="{00000000-0005-0000-0000-000028000000}"/>
    <cellStyle name="霓付_97MBO" xfId="248" xr:uid="{00000000-0005-0000-0000-000026010000}"/>
    <cellStyle name="烹拳 [0]_97MBO" xfId="34" xr:uid="{00000000-0005-0000-0000-00004F000000}"/>
    <cellStyle name="烹拳_97MBO" xfId="249" xr:uid="{00000000-0005-0000-0000-000027010000}"/>
    <cellStyle name="普通_ 白土" xfId="250" xr:uid="{00000000-0005-0000-0000-000028010000}"/>
    <cellStyle name="千分位[0]_ 白土" xfId="251" xr:uid="{00000000-0005-0000-0000-000029010000}"/>
    <cellStyle name="千分位_ 白土" xfId="113" xr:uid="{00000000-0005-0000-0000-00009E000000}"/>
    <cellStyle name="千位[0]_ 应交税金审定表" xfId="252" xr:uid="{00000000-0005-0000-0000-00002A010000}"/>
    <cellStyle name="千位_ 应交税金审定表" xfId="29" xr:uid="{00000000-0005-0000-0000-000048000000}"/>
    <cellStyle name="千位分隔" xfId="6" builtinId="3"/>
    <cellStyle name="千位分隔 12" xfId="140" xr:uid="{00000000-0005-0000-0000-0000B9000000}"/>
    <cellStyle name="千位分隔 12 2" xfId="25" xr:uid="{00000000-0005-0000-0000-000031000000}"/>
    <cellStyle name="千位分隔 13" xfId="115" xr:uid="{00000000-0005-0000-0000-0000A0000000}"/>
    <cellStyle name="千位分隔 18" xfId="253" xr:uid="{00000000-0005-0000-0000-00002B010000}"/>
    <cellStyle name="千位分隔 2" xfId="60" xr:uid="{00000000-0005-0000-0000-000069000000}"/>
    <cellStyle name="千位分隔 6" xfId="254" xr:uid="{00000000-0005-0000-0000-00002C010000}"/>
    <cellStyle name="钎霖_laroux" xfId="73" xr:uid="{00000000-0005-0000-0000-000076000000}"/>
    <cellStyle name="一般_NEGS" xfId="13" xr:uid="{00000000-0005-0000-0000-00001C000000}"/>
    <cellStyle name="资产" xfId="255" xr:uid="{00000000-0005-0000-0000-00002D010000}"/>
    <cellStyle name="콤마 [0]_BOILER-CO1" xfId="256" xr:uid="{00000000-0005-0000-0000-00002E010000}"/>
    <cellStyle name="콤마_BOILER-CO1" xfId="257" xr:uid="{00000000-0005-0000-0000-00002F010000}"/>
    <cellStyle name="통화 [0]_BOILER-CO1" xfId="258" xr:uid="{00000000-0005-0000-0000-000030010000}"/>
    <cellStyle name="통화_BOILER-CO1" xfId="259" xr:uid="{00000000-0005-0000-0000-000031010000}"/>
    <cellStyle name="표준_0N-HANDLING " xfId="225" xr:uid="{00000000-0005-0000-0000-00000F010000}"/>
  </cellStyles>
  <dxfs count="1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866140</xdr:colOff>
      <xdr:row>23</xdr:row>
      <xdr:rowOff>10160</xdr:rowOff>
    </xdr:from>
    <xdr:to>
      <xdr:col>15</xdr:col>
      <xdr:colOff>481330</xdr:colOff>
      <xdr:row>45</xdr:row>
      <xdr:rowOff>139700</xdr:rowOff>
    </xdr:to>
    <xdr:pic>
      <xdr:nvPicPr>
        <xdr:cNvPr id="2" name="图片 1" descr="S3UUM~[((_UJ_`655$G[7BX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190" y="4806950"/>
          <a:ext cx="4377690" cy="49110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35199;&#37096;&#35777;&#21048;/&#36130;&#21153;&#36164;&#26009;/My%20job/&#20013;&#21270;&#33647;&#21697;/WINDOWS/Desktop/&#33487;&#24030;&#33647;&#19994;&#35780;&#20272;/&#21830;&#26631;&#35780;&#20272;&#36164;&#26009;-&#22635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bm/&#26700;&#38754;/Documents%20and%20Settings/user/My%20Documents/00&#38598;&#22242;&#20844;&#21496;&#21512;&#24182;&#36807;&#31243;&#34920;&#65288;&#26361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20%20&#36816;&#36755;&#20844;&#2149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ims\&#25253;&#34920;&#22791;&#20221;\2001&#24180;&#19978;&#24066;&#25253;&#34920;\&#22266;&#23450;&#36164;&#20135;&#36164;&#2600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&#24180;/17&#36196;&#23792;&#29790;&#38451;&#65288;12&#26376;11&#26085;&#65289;/&#36196;&#23792;&#29790;&#38451;/&#25104;&#26412;&#27861;&#35780;&#20272;&#30003;&#25253;&#26126;&#32454;&#65288;&#36196;&#23792;&#29790;&#38451;&#21270;&#24037;&#65289;12.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11-&#33322;&#22825;&#28023;&#40560;&#25311;&#22686;&#36164;/My%20job/&#20013;&#21270;&#33647;&#21697;/WINDOWS/Desktop/&#33487;&#24030;&#33647;&#19994;&#35780;&#20272;/&#21830;&#26631;&#35780;&#20272;&#36164;&#26009;-&#2263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&#24180;/16&#20449;&#37030;&#36828;&#19996;&#65288;11&#26376;18&#26085;&#65289;/&#27743;&#33487;&#33487;&#24030;&#26412;&#37096;&#65288;&#20013;&#2283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3539;&#26641;&#22862;\&#20849;&#20139;\&#30707;&#21270;&#21152;&#27833;&#31449;&#35780;&#20272;&#26126;&#32454;&#34920;&#65288;&#27969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504;&#32418;&#27905;\My%20Documents\&#28504;&#27946;&#27905;123\xinbiao\benbu\&#27784;&#38451;&#26412;&#37096;&#65288;&#23436;&#25104;&#65289;\20010630&#24211;&#23384;&#28165;&#21333;&#19978;&#25253;&#35843;&#25972;&#21518;&#26631;&#2093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969;&#21160;2&#37096;&#26381;&#21153;&#22120;\&#32508;&#21512;&#19994;&#21153;&#37096;&#26381;&#21153;&#22120;2\&#36213;&#24378;\&#26041;&#22825;&#25216;&#26415;\Documents%20and%20Settings\radons_new\My%20Documents\ARCHIVE\2001%20GFO&amp;ROACE\GFO%20August\GFO_OJP_Au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13;&#21516;&#21326;&#36164;&#20135;&#35780;&#20272;/8&#12289;2019&#24180;&#25253;&#21578;/1&#12289;&#30410;&#20336;&#21046;&#33647;&#21830;&#35465;&#20943;&#20540;&#27979;&#35797;&#39033;&#30446;/&#21442;&#32771;&#39033;&#30446;/&#35780;2018-030150%20&#38647;&#34425;%20&#29595;&#35199;&#26222;&#21307;&#23398;&#31185;&#25216;&#21457;&#23637;&#65288;&#28145;&#22323;&#65289;&#26377;&#38480;&#20844;&#21496;&#21830;&#35465;&#20943;&#20540;.rar%20(2.73MB)/&#29595;&#35199;&#26222;-&#25910;&#30410;&#27861;&#27979;&#31639;&#34920;%20-%203.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bm/&#26700;&#38754;/Documents%20and%20Settings/z.YOUR-E1A5D5113E/&#26700;&#38754;/&#21046;&#30416;&#38144;&#21806;&#26126;&#3245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收入"/>
      <sheetName val="成本"/>
      <sheetName val="营业费用"/>
      <sheetName val="管理费用"/>
      <sheetName val="财务费用"/>
      <sheetName val="资本性支出"/>
      <sheetName val=""/>
      <sheetName val="WC"/>
      <sheetName val="Capex"/>
      <sheetName val="DCF2"/>
      <sheetName val="Sale"/>
      <sheetName val="商标评估资料-填表"/>
      <sheetName val="#REF"/>
      <sheetName val="G&amp;A"/>
      <sheetName val="Control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集团公司合并过程表（曹）"/>
      <sheetName val="#REF"/>
      <sheetName val="03存货盘点表"/>
      <sheetName val="UFPrn20070303114642"/>
      <sheetName val="说明"/>
      <sheetName val="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Sheet1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比较"/>
      <sheetName val="1-11月"/>
      <sheetName val="5运输设备"/>
      <sheetName val="Index"/>
      <sheetName val="ADJ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封面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绥棱（车）"/>
      <sheetName val="绥棱"/>
      <sheetName val="上报"/>
      <sheetName val="甘肃省电信机械历年价格系数表"/>
      <sheetName val="34土地使用权"/>
      <sheetName val="Journal list"/>
      <sheetName val="Log"/>
      <sheetName val="Journal list (2)"/>
      <sheetName val="Journal list (3)"/>
      <sheetName val="Journal list (4)"/>
      <sheetName val="Journal list (5)"/>
      <sheetName val="P1 损益表"/>
      <sheetName val="P2 主营业务收入"/>
      <sheetName val="P3 跨期间工程设计收入"/>
      <sheetName val="P4 跨期间工程施工收入"/>
      <sheetName val="P5 器材供应收入 "/>
      <sheetName val="P6主营业务成本"/>
      <sheetName val="P7营业税金及附加"/>
      <sheetName val="P8营业费用"/>
      <sheetName val="P9管理费用"/>
      <sheetName val="P10利息费用"/>
      <sheetName val="P11其它业务利润(亏损)"/>
      <sheetName val="P12 投资收益汇总表"/>
      <sheetName val="P12-1 投资收益明细表"/>
      <sheetName val="P13营业外收支"/>
      <sheetName val="P14以前年度损益调整"/>
      <sheetName val="P15 所得税-企业所得税纳税调节表"/>
      <sheetName val="P16 所得税-递延税项"/>
      <sheetName val="其俖应交款"/>
      <sheetName val="应侤税金"/>
      <sheetName val="样品 "/>
      <sheetName val="样品  (2)"/>
      <sheetName val=""/>
      <sheetName val="_13 铁路配件.xlsῘ长期投资--其他投资"/>
      <sheetName val="新中大资产负债表"/>
      <sheetName val="新中大损益表"/>
      <sheetName val="内部损益表"/>
      <sheetName val="含税损益表附表（本月)"/>
      <sheetName val="含税损益表附表（本年累计)"/>
      <sheetName val="费用汇总表"/>
      <sheetName val="经营费用明细表（本月）"/>
      <sheetName val="经营费用明细表（本年）"/>
      <sheetName val="管理费用明细表（本月)"/>
      <sheetName val="管理费用明细表（本年）"/>
      <sheetName val="销售收入明细表"/>
      <sheetName val="商品库存周转天数表"/>
      <sheetName val="资产对帐表"/>
      <sheetName val="其他应收"/>
      <sheetName val="其他应付"/>
      <sheetName val="资产对帐清单 "/>
      <sheetName val="汇总表"/>
      <sheetName val="税"/>
      <sheetName val="工资表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企业表一"/>
      <sheetName val="M-5C"/>
      <sheetName val="M-5A"/>
      <sheetName val="1&amp;其他应收"/>
      <sheetName val="P!6 所得税-递延税项"/>
      <sheetName val="长期投资汇总衬"/>
      <sheetName val="营业汇总-旬报"/>
      <sheetName val="营业汇总-月报"/>
      <sheetName val="移动销售汇总-旬报"/>
      <sheetName val="移动销售汇总-月报"/>
      <sheetName val="数据固定销售汇总-旬报"/>
      <sheetName val="数据固定销售汇总-月报"/>
      <sheetName val="附表1（营业厅）-下旬"/>
      <sheetName val="附表1（营业厅）-下旬 (2)"/>
      <sheetName val="附表1（营业厅）-下旬 (3)"/>
      <sheetName val="附表1（营业厅）-下旬 (4)"/>
      <sheetName val="附表1（营业厅）-下旬 (5)"/>
      <sheetName val="附表1（营业厅）-下旬 (6)"/>
      <sheetName val="附表1（营业厅）-下旬 (7)"/>
      <sheetName val="附表1（营业厅）-下旬 (8)"/>
      <sheetName val="附表1（营业厅）-下旬 (9)"/>
      <sheetName val="附表1（营业厅）-下旬 (10)"/>
      <sheetName val="附表1（营业厅）-下旬 (11)"/>
      <sheetName val="附表1（营业厅）-月报"/>
      <sheetName val="附表1（大客户） (2)-下旬"/>
      <sheetName val="附表1（大客户） (2)-下旬 (2)"/>
      <sheetName val="附表1（大客户） (2)-下旬 (3)"/>
      <sheetName val="附表1（大客户） (2)-下旬 (4)"/>
      <sheetName val="附表1（大客户） (2)-下旬 (5)"/>
      <sheetName val="附表1（大客户） (2)-下旬 (6)"/>
      <sheetName val="附表1（大客户） (2)-下旬 (7)"/>
      <sheetName val="附表1（大客户） (2)-下旬 (8)"/>
      <sheetName val="附表1（大客户） (2)-下旬 (9)"/>
      <sheetName val="附表1（大客户） (2)-下旬 (10)"/>
      <sheetName val="附表1（大客户） (2)-下旬 (11)"/>
      <sheetName val="附表1（大客户） (2)-月报"/>
      <sheetName val="附表1（经销商） (3)-下旬"/>
      <sheetName val="附表1（经销商） (3)-下旬 (2)"/>
      <sheetName val="附表1（经销商） (3)-下旬 (3)"/>
      <sheetName val="附表1（经销商） (3)-下旬 (4)"/>
      <sheetName val="附表1（经销商） (3)-下旬 (5)"/>
      <sheetName val="附表1（经销商） (3)-下旬 (6)"/>
      <sheetName val="附表1（经销商） (3)-下旬 (7)"/>
      <sheetName val="附表1（经销商） (3)-下旬 (8)"/>
      <sheetName val="附表1（经销商） (3)-下旬 (9)"/>
      <sheetName val="附表1（经销商） (3)-下旬 (10)"/>
      <sheetName val="附表1（经销商） (3)-下旬 (11)"/>
      <sheetName val="附表1（经销商） (3)-月报"/>
      <sheetName val="附表1（合作厅） (4)-下旬"/>
      <sheetName val="附表1（合作厅） (4)-下旬 (2)"/>
      <sheetName val="附表1（合作厅） (4)-下旬 (3)"/>
      <sheetName val="附表1（合作厅） (4)-下旬 (4)"/>
      <sheetName val="附表1（合作厅） (4)-下旬 (5)"/>
      <sheetName val="附表1（合作厅） (4)-下旬 (6)"/>
      <sheetName val="附表1（合作厅） (4)-下旬 (7)"/>
      <sheetName val="附表1（合作厅） (4)-下旬 (8)"/>
      <sheetName val="附表1（合作厅） (4)-下旬 (9)"/>
      <sheetName val="附表1（合作厅） (4)-下旬 (10)"/>
      <sheetName val="附表1（合作厅） (4)-下旬 (11)"/>
      <sheetName val="附表1（合作厅） (4)-月报 "/>
      <sheetName val="附表2-下旬"/>
      <sheetName val="附表2-下旬 (2)"/>
      <sheetName val="附表2-下旬 (3)"/>
      <sheetName val="附表2-下旬 (4)"/>
      <sheetName val="附表2-下旬 (5)"/>
      <sheetName val="附表2-下旬 (6)"/>
      <sheetName val="附表2-下旬 (7)"/>
      <sheetName val="附表2-下旬 (8)"/>
      <sheetName val="附表2-下旬 (9)"/>
      <sheetName val="附表2-下旬 (10)"/>
      <sheetName val="附表2-下旬 (11)"/>
      <sheetName val="附表2-月报"/>
      <sheetName val="附表3-下旬"/>
      <sheetName val="附表3-下旬 (2)"/>
      <sheetName val="附表3-下旬 (3)"/>
      <sheetName val="附表3-下旬 (4)"/>
      <sheetName val="附表3-下旬 (5)"/>
      <sheetName val="附表3-下旬 (6)"/>
      <sheetName val="附表3-下旬 (7)"/>
      <sheetName val="附表3-下旬 (8)"/>
      <sheetName val="附表3-下旬 (9)"/>
      <sheetName val="附表3-下旬 (10)"/>
      <sheetName val="附表3-下旬 (11)"/>
      <sheetName val="附表3-月报"/>
      <sheetName val="XXXXXXXX"/>
      <sheetName val="XXXXXXX0"/>
      <sheetName val="XXXXXXX1"/>
      <sheetName val="XXXXXXX2"/>
      <sheetName val="XXXXXXX3"/>
      <sheetName val="XXXXXXX4"/>
      <sheetName val="XXXXXXX5"/>
      <sheetName val="XXXXXXX6"/>
      <sheetName val="图表1"/>
      <sheetName val="2001年话费 "/>
      <sheetName val="网内"/>
      <sheetName val="2000年话费"/>
      <sheetName val="员工促销"/>
      <sheetName val="欠费"/>
      <sheetName val="县区话务量"/>
      <sheetName val="日报表"/>
      <sheetName val="9时"/>
      <sheetName val="SDCCH"/>
      <sheetName val="11时"/>
      <sheetName val="最坏小区"/>
      <sheetName val="11时MSC"/>
      <sheetName val="NICELLREL(bsc)"/>
      <sheetName val="NBRMSCLST(msc)"/>
      <sheetName val="资产对帐清"/>
      <sheetName val="资产对帐清Տ"/>
      <sheetName val="中山低值"/>
      <sheetName val="基本情况"/>
      <sheetName val="流动资产--其他应收 坏帐(2)"/>
      <sheetName val="流动资产-库存材料"/>
      <sheetName val="流动资产-库存商品"/>
      <sheetName val="流动资产-出租商品"/>
      <sheetName val="流动资产-委托代销商品"/>
      <sheetName val="流动资产-受托代销商品"/>
      <sheetName val="固定_土地"/>
      <sheetName val="设备安装 (已)"/>
      <sheetName val="设备安装（未）"/>
      <sheetName val="其它应交款"/>
      <sheetName val="资产对帐清뼀቙"/>
      <sheetName val="资产对帐清쌀እ"/>
      <sheetName val="XXXXXX_x0005_"/>
      <sheetName val="XXXXXX헾"/>
      <sheetName val="表9-1 租赁合同汇总衬"/>
      <sheetName val="产品销售收入成本明细表（合同）"/>
      <sheetName val="XXXXXX헾】"/>
      <sheetName val="M_5C"/>
      <sheetName val="表一"/>
      <sheetName val="表二"/>
      <sheetName val="表三"/>
      <sheetName val="表四"/>
      <sheetName val="政策性补贴"/>
      <sheetName val="[13 铁路配件.xlsῘ长期投资--其他投资"/>
      <sheetName val="科目表"/>
      <sheetName val="XX"/>
      <sheetName val="自定义"/>
      <sheetName val="含税损益表附表（本月）"/>
      <sheetName val="含税损益表附表（本年累计）"/>
      <sheetName val="管理费用明细表（本月）"/>
      <sheetName val="选择报表"/>
      <sheetName val="U610-投资收益"/>
      <sheetName val="master"/>
      <sheetName val="固定资产处理情况表"/>
      <sheetName val="资产对帐清︀ᇕ"/>
      <sheetName val="6月"/>
      <sheetName val="XXXXXX蚘_x0013_"/>
      <sheetName val="KKKKKKKK"/>
      <sheetName val="固定_x0005_"/>
      <sheetName val="分公司EB"/>
      <sheetName val="其他长期2耀"/>
      <sheetName val="þ"/>
      <sheetName val="内部购进明细表"/>
      <sheetName val="表二甲机务F型"/>
      <sheetName val="Sample design"/>
      <sheetName val="14预໘Ḑ"/>
      <sheetName val="自定헾"/>
      <sheetName val="单位名称"/>
      <sheetName val="资产负债表"/>
      <sheetName val="1月"/>
      <sheetName val="XXXXX︀ᇕ԰"/>
      <sheetName val="资产对帐清쌀헾"/>
      <sheetName val="资产对帐清헾"/>
      <sheetName val="会计科目表"/>
      <sheetName val="XREF"/>
      <sheetName val="M_5A"/>
      <sheetName val="XX虘_x0013_蚜_x0013_"/>
      <sheetName val="XX虘_x0013_"/>
      <sheetName val="XX_x0005_"/>
      <sheetName val="P!"/>
      <sheetName val="附A-7"/>
      <sheetName val="B"/>
      <sheetName val="资产"/>
      <sheetName val="_x0005_"/>
      <sheetName val="资产对帐清쌀壒"/>
      <sheetName val="资产对帐清쌀_x0005_"/>
      <sheetName val="4货币猰金"/>
      <sheetName val="资产对帐清쌀尜"/>
      <sheetName val="资产对帐清쌀葘"/>
      <sheetName val="资产对帐清쌀菸"/>
      <sheetName val="资产对帐清쌀蒈"/>
      <sheetName val="资产툀ᩘ԰"/>
      <sheetName val="资产쌉ᄅ0"/>
      <sheetName val="资产对帐헾】_x0005_"/>
      <sheetName val="资产︀ᇕ԰"/>
      <sheetName val="资产对帐清쌀薨"/>
      <sheetName val="资产对帐清쌀茈"/>
      <sheetName val="资产对帐清쌀袘"/>
      <sheetName val="资产对帐清쌀耸"/>
      <sheetName val="资产对帐清쌀萸"/>
      <sheetName val="资产对帐清쌀蓸"/>
      <sheetName val="资产对帐清쌀纸"/>
      <sheetName val="资产对帐清쌀뙞"/>
      <sheetName val="14预໘_x0005_"/>
      <sheetName val="14预໘"/>
      <sheetName val="14预໘壒"/>
      <sheetName val="13 铁路配件"/>
      <sheetName val="资产对帐清壒"/>
      <sheetName val="固定资产汇怹表"/>
      <sheetName val="流动资亥-%货币 (2)"/>
      <sheetName val="短戕汇总表"/>
      <sheetName val="流动资䚧--应收"/>
      <sheetName val="资产负债壒"/>
      <sheetName val="顺序"/>
      <sheetName val="员工促֮"/>
      <sheetName val="_13 铁路配件.xlsῘ长期投资--其他投헾"/>
      <sheetName val="资产对帐清쌀聀"/>
      <sheetName val="附表3-下旬 壒〚_x0005_"/>
      <sheetName val="附表3-下旬 尜_x0013_層"/>
      <sheetName val="资产对帐清聀"/>
      <sheetName val="利润表"/>
      <sheetName val="现流表"/>
      <sheetName val="盈利表(预测)"/>
      <sheetName val="收入、成本测试"/>
      <sheetName val="税金预测"/>
      <sheetName val="其他业务预测"/>
      <sheetName val="营业费用"/>
      <sheetName val="管理费用"/>
      <sheetName val="财务费用"/>
      <sheetName val="工资费用"/>
      <sheetName val="坏账准备"/>
      <sheetName val="制造费用"/>
      <sheetName val="折旧、及摊销"/>
      <sheetName val="原材料单价分析"/>
      <sheetName val="主要原料价格"/>
      <sheetName val="单耗分析"/>
      <sheetName val="产品成本预测"/>
      <sheetName val="生产成本分析"/>
      <sheetName val="产成品变动"/>
      <sheetName val="期初存货"/>
      <sheetName val="年产量预测"/>
      <sheetName val="关联交易"/>
      <sheetName val="2722"/>
      <sheetName val="2756"/>
      <sheetName val="2938"/>
      <sheetName val="_5081"/>
      <sheetName val="_5284"/>
      <sheetName val="_x0000__x0000__x0000_-_x0000_1_x0000_ _x0000_"/>
      <sheetName val="分公司EB_x0000_DA率"/>
      <sheetName val="资产԰_x0000_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/>
      <sheetData sheetId="439" refreshError="1"/>
      <sheetData sheetId="440" refreshError="1"/>
      <sheetData sheetId="441" refreshError="1"/>
      <sheetData sheetId="442"/>
      <sheetData sheetId="443" refreshError="1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 refreshError="1"/>
      <sheetData sheetId="465" refreshError="1"/>
      <sheetData sheetId="466" refreshError="1"/>
      <sheetData sheetId="467" refreshError="1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䵁动资产汇总表"/>
      <sheetName val="_动资产汇总表"/>
      <sheetName val="Sheet1"/>
      <sheetName val="全年"/>
      <sheetName val="sheet2"/>
      <sheetName val="Sheet3"/>
      <sheetName val="比较"/>
      <sheetName val="5运输设备"/>
      <sheetName val="批销"/>
      <sheetName val="补机"/>
      <sheetName val="跌价3－1"/>
      <sheetName val="跌价3－2"/>
      <sheetName val="跌价3－3"/>
      <sheetName val="跌价6－1"/>
      <sheetName val="跌价10-1"/>
      <sheetName val="跌价10-2"/>
      <sheetName val="跌价10-3"/>
      <sheetName val="跌价10-4"/>
      <sheetName val="跌价10-5"/>
      <sheetName val="跌价10－6"/>
      <sheetName val="跌价10-7"/>
      <sheetName val="跌价12-1"/>
      <sheetName val="跌价12-2"/>
      <sheetName val="跌价12-3"/>
      <sheetName val="国信01.06"/>
      <sheetName val="国信01.06新"/>
      <sheetName val="封面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      "/>
      <sheetName val="1评估结果分类汇总表"/>
      <sheetName val="2流动资产汇总表"/>
      <sheetName val="3流动资产--现金"/>
      <sheetName val="4流动资产--银行存款"/>
      <sheetName val="5流动资产--其他货币"/>
      <sheetName val="6短投汇总表"/>
      <sheetName val="7短投股票"/>
      <sheetName val="8短投债券"/>
      <sheetName val="9短投其他"/>
      <sheetName val="10流动资产--票据"/>
      <sheetName val="11流动资产--股利"/>
      <sheetName val="12流动资产--利息"/>
      <sheetName val="13流动资产--应收"/>
      <sheetName val="PwC-1应收帐款"/>
      <sheetName val="14流动资产--其他应收"/>
      <sheetName val="PwC-2其它应收款"/>
      <sheetName val="PwC-3十大应收账款及其他应收款余额表"/>
      <sheetName val="15备用金"/>
      <sheetName val="16流动资产--预付"/>
      <sheetName val="PwC-4预付帐款"/>
      <sheetName val="17流动资产--补贴"/>
      <sheetName val="18流动资产--存货"/>
      <sheetName val="PwC-5存货"/>
      <sheetName val="19流动资产-在途物资"/>
      <sheetName val="20流动资产-库存材料"/>
      <sheetName val="21流动资产-在库低值"/>
      <sheetName val="22流动资产-在用低值"/>
      <sheetName val="23流动资产-库存商品"/>
      <sheetName val="24流动资产-出租商品"/>
      <sheetName val="25流动资产-委托加工物资"/>
      <sheetName val="26流动资产-委托代销商品"/>
      <sheetName val="27流动资产-受托代销商品"/>
      <sheetName val="28流动资产-分期收款发出商品"/>
      <sheetName val="29流动资产--待摊"/>
      <sheetName val="30流动资产--待处理"/>
      <sheetName val="31一年到期长期债权"/>
      <sheetName val="32其他流动资产"/>
      <sheetName val="33长期投资汇总表"/>
      <sheetName val="34长期投资--股票"/>
      <sheetName val="35长期投资--债券"/>
      <sheetName val="36长期投资--其他股权投资"/>
      <sheetName val="37长期投资--其他债权投资"/>
      <sheetName val="Pwc-6固定资产及累计折旧变动表"/>
      <sheetName val="PwC-6.1抵押质押担保固定资产明细表"/>
      <sheetName val="PwC-6.2闲置固定资产"/>
      <sheetName val="PwC-6.3融资租赁固定资产"/>
      <sheetName val="PwC-6.4固定资产处置"/>
      <sheetName val="PwC-6.5资产评估"/>
      <sheetName val="PwC-7在建工程"/>
      <sheetName val="38土地使用权清查评估明细表"/>
      <sheetName val="39其他无形资产"/>
      <sheetName val="40开办费"/>
      <sheetName val="41长期待摊费用"/>
      <sheetName val="42其他长期资产"/>
      <sheetName val="43递延税款借项"/>
      <sheetName val="44流动负债汇总表"/>
      <sheetName val="45短期借款"/>
      <sheetName val="46应付票据"/>
      <sheetName val="47应付帐款"/>
      <sheetName val="PwC-8应付帐款"/>
      <sheetName val="48预收帐款"/>
      <sheetName val="PwC-9预收帐款"/>
      <sheetName val="PwC-10十大应付账款及其他应付款余额表"/>
      <sheetName val="49应付工资"/>
      <sheetName val="PwC-11应付工资及应付福利费"/>
      <sheetName val="50应付福利费"/>
      <sheetName val="PwC-12福利费计算表"/>
      <sheetName val="51应付股利"/>
      <sheetName val="52应交上级资金"/>
      <sheetName val="53应交税金"/>
      <sheetName val="54其它应交款"/>
      <sheetName val="55其他应付款"/>
      <sheetName val="PwC-13其他应付款"/>
      <sheetName val="56预提费用"/>
      <sheetName val="57预计负债"/>
      <sheetName val="58一年内到期长期负债"/>
      <sheetName val="59其他流动负债"/>
      <sheetName val="60长期负债汇总表"/>
      <sheetName val="61长期借款"/>
      <sheetName val="62应付债券"/>
      <sheetName val="63长期应付款"/>
      <sheetName val="PwC-14长期应付款及其他长期负债变动"/>
      <sheetName val="64专项应付款"/>
      <sheetName val="65其他长期负债"/>
      <sheetName val="66递延税款贷项"/>
      <sheetName val="00000000"/>
      <sheetName val="00000001"/>
      <sheetName val="FS-W"/>
      <sheetName val="FS-N"/>
      <sheetName val="表7-4-1 固定资产变动表  (分专业)"/>
      <sheetName val="表8-7 工程合同汇总表"/>
      <sheetName val="表7-1 固定赤产折旧表（上市） "/>
      <sheetName val="Journal list"/>
      <sheetName val="Journal list (2)"/>
      <sheetName val="Journal list (3)"/>
      <sheetName val="Journal list (4)"/>
      <sheetName val="Journal list (5)"/>
      <sheetName val="Log"/>
      <sheetName val="30流动资产--垅处理"/>
      <sheetName val="31"/>
      <sheetName val="xxxxx"/>
      <sheetName val="00000"/>
      <sheetName val="kkkkk"/>
      <sheetName val="上半年汇总"/>
      <sheetName val="三季度汇总"/>
      <sheetName val="3-1汇总表"/>
      <sheetName val="3-6实收"/>
      <sheetName val="调节表"/>
      <sheetName val="3-7欠收"/>
      <sheetName val="欠收原因"/>
      <sheetName val="3-5调整说明书"/>
      <sheetName val="3-2-1月折扣计算表"/>
      <sheetName val="3-3季度"/>
      <sheetName val="3-4年度"/>
      <sheetName val="3-2-3特价机"/>
      <sheetName val="3-2-2代销"/>
      <sheetName val="上年实收调整"/>
      <sheetName val="委托代收明细表"/>
      <sheetName val="4-2降价"/>
      <sheetName val="4-2降价负数"/>
      <sheetName val="4-3退残"/>
      <sheetName val="4-3退残负数"/>
      <sheetName val="残次"/>
      <sheetName val="00000000000000"/>
      <sheetName val="05年日照其他收入汇总表"/>
      <sheetName val="05年日照其他收入明细表"/>
      <sheetName val="汇总表"/>
      <sheetName val="税"/>
      <sheetName val="工资表"/>
      <sheetName val="收文签"/>
      <sheetName val="联合通信收文"/>
      <sheetName val="部门函"/>
      <sheetName val="传真电报"/>
      <sheetName val="新时空收文"/>
      <sheetName val="发文签"/>
      <sheetName val="联合通信发文"/>
      <sheetName val="公司函"/>
      <sheetName val="工会发文"/>
      <sheetName val="党委发文"/>
      <sheetName val="联通有限发文"/>
      <sheetName val="新时空发文"/>
      <sheetName val="通知"/>
      <sheetName val="各类经营报表报告"/>
      <sheetName val="Sheet10"/>
      <sheetName val="表_x0010_-1 银行存款明细表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Z1 资产负债表(企财01表)"/>
      <sheetName val="Z2 利润及利润分配表(企财02表)"/>
      <sheetName val="Z3 现金流量表(企财03表)"/>
      <sheetName val="Z5 所有者权益（或股东权益）增减变动表(企财05表)"/>
      <sheetName val="Z6 应上交应弥补款项表(企财06表)"/>
      <sheetName val="Z7 基本情况表(企财07表)"/>
      <sheetName val="Z9 汇编范围企业年度间主要指标比较表(企财09表)"/>
      <sheetName val="Z10 应收款项情况表(企财10表)"/>
      <sheetName val="Z11 存货及固定资产情况表(企财11表)"/>
      <sheetName val="Z12 投资情况表(企财12表)"/>
      <sheetName val="Z13 对外长期股权投资情况表(企财13表)"/>
      <sheetName val="Z15 主要业务情况表(企财15表)"/>
      <sheetName val="Z16 成本费用情况表(企财16表)"/>
      <sheetName val="Z17 人工成本情况表(企财17表)"/>
      <sheetName val="Z18 利润分配（派）情况表(企财18表)"/>
      <sheetName val="Z30 工效挂钩清算情况表(企财30表)"/>
      <sheetName val="FXZB 主要分析指标表计算机自动生成"/>
      <sheetName val="SG 施工企业补充指标表"/>
      <sheetName val="QCF05 应收款项情况表(附注05表)"/>
      <sheetName val="QCF08 长期投资情况表(附注08表)"/>
      <sheetName val="QCF09 长期股权投资情况表(附注09表)"/>
      <sheetName val="QCF13 固定资产情况表(附注13表)"/>
      <sheetName val="QCF14 累计折旧情况表(附注14表)"/>
      <sheetName val="QCF16 无形资产情况表(附注16表)"/>
      <sheetName val="QCF23 实收资本情况表(附注23表)"/>
      <sheetName val="QCF25 盈余公积情况表(附注25表)"/>
      <sheetName val="QCF26 未分配利润情况表(附注26表)"/>
      <sheetName val="QCF27 主营业务收入与成本情况表(附注27表)"/>
      <sheetName val="QCF29 财务费用情况表(附注29表)"/>
      <sheetName val="QCF30 投资收益情况表(附注30表)"/>
      <sheetName val="QCF32 营业外收支情况表(附注32表)"/>
      <sheetName val="HB01 所有者权益构成变化表(会合并01表)"/>
      <sheetName val="HB02 利润分配表(会合并02表)"/>
      <sheetName val="HB04 内部长期投资情况表(会合并04表)"/>
      <sheetName val="FZ01 货币资金情况表(会附注01表)"/>
      <sheetName val="FZ02 应收款项情况表(会附注02表)"/>
      <sheetName val="FZ04 固定资产及累计折旧情况表(会附注04表)"/>
      <sheetName val="FZ05 无形资产情况表(会附注05表)"/>
      <sheetName val="FZ08 应付款项情况表(会附注08表)"/>
      <sheetName val="FZ09 应交税金情况表(会附注09表)"/>
      <sheetName val="FZ15 资产负债表年初数变化情况表(一)(会附注15表)"/>
      <sheetName val="FZ16 资产负债表年初数变化情况表(二)(会附注16表)"/>
      <sheetName val="FZ17 利润及利润分配表上年实际数变化情况表(一)(会附注1"/>
      <sheetName val="FZ18 利润及利润分配表上年实际数变化情况表(二)(会附注1"/>
      <sheetName val="BC02 应收款项构成情况表(会补充02表)"/>
      <sheetName val="BC05 主营业务分布情况表(会补充05表)"/>
      <sheetName val="BC11 企业负责人经营业绩考核指标分析计算表(会补充11表)"/>
      <sheetName val="BC12 应收款项情况补充表(会补充12表)"/>
      <sheetName val="BC14 应付款项情况补充表(会补充14表)"/>
      <sheetName val="表8-7 工程合同汇总衬(移动) (5)"/>
      <sheetName val="51应股"/>
      <sheetName val="52ﾔ仿上级资金"/>
      <sheetName val="53交税金"/>
      <sheetName val="64交税金"/>
      <sheetName val="蒔业利润"/>
      <sheetName val="其他交款"/>
      <sheetName val="账表核对（期初）"/>
      <sheetName val="货币资金明细表"/>
      <sheetName val="货币资金主表"/>
      <sheetName val="现金主表"/>
      <sheetName val="现金明细表"/>
      <sheetName val="现金抽凭"/>
      <sheetName val="银行存款主表"/>
      <sheetName val="银行存款明细表"/>
      <sheetName val="银行存款余额调节表"/>
      <sheetName val="银行存款抽凭"/>
      <sheetName val="实收资本主表"/>
      <sheetName val="实收资本明细表 "/>
      <sheetName val="盈余公积主表"/>
      <sheetName val="盈余公积明细表"/>
      <sheetName val="应付福利费主表"/>
      <sheetName val="应付福利费变动情况 "/>
      <sheetName val="补贴收入主表"/>
      <sheetName val="营业外收入主表"/>
      <sheetName val="营业外收入明细表"/>
      <sheetName val="营业外收入抽凭"/>
      <sheetName val="营业外支出主表"/>
      <sheetName val="营业外支出明细表"/>
      <sheetName val="营业外支出抽凭"/>
      <sheetName val="固定资产"/>
      <sheetName val="固定资产明细"/>
      <sheetName val="折旧"/>
      <sheetName val="检查应付工资波动"/>
      <sheetName val="应付工资抽凭"/>
      <sheetName val="PwC-6.2闲置固定资"/>
      <sheetName val="需补充资料"/>
      <sheetName val="24流动资产ĭ出租商品"/>
      <sheetName val="Ĳ8流动资产-分期收款发出商品"/>
      <sheetName val="PwC-11应付工资及应付福利ഹ"/>
      <sheetName val="概况表"/>
      <sheetName val="明细表总表"/>
      <sheetName val="资产总表"/>
      <sheetName val="交换设备"/>
      <sheetName val="交换资产总表 "/>
      <sheetName val="交换资产明细表"/>
      <sheetName val="交换明细表"/>
      <sheetName val="基站设备"/>
      <sheetName val="基站资产明细表"/>
      <sheetName val="基站资产总表 "/>
      <sheetName val="基站明细表"/>
      <sheetName val="光设资产总表"/>
      <sheetName val="本地传输光缆设备"/>
      <sheetName val="光设资产明细表"/>
      <sheetName val="光设备明细表"/>
      <sheetName val="微波设备"/>
      <sheetName val="微波明细表"/>
      <sheetName val="电源设备"/>
      <sheetName val="电源资产总表"/>
      <sheetName val="电源资产明细表"/>
      <sheetName val="电源明细表"/>
      <sheetName val="网络配套"/>
      <sheetName val="网配资产总表"/>
      <sheetName val="网配资产明细表"/>
      <sheetName val="网配明细表"/>
      <sheetName val="综合配套"/>
      <sheetName val="综合配套资产总表"/>
      <sheetName val="综合配套资产明细表"/>
      <sheetName val="综配明细表"/>
      <sheetName val="应付帐款明细表"/>
      <sheetName val="剩余物资明细表"/>
      <sheetName val="图表1"/>
      <sheetName val="2001年话费 "/>
      <sheetName val="网内"/>
      <sheetName val="2000年话费"/>
      <sheetName val="员工促销"/>
      <sheetName val="欠费"/>
      <sheetName val="说明"/>
      <sheetName val="报表内容"/>
      <sheetName val="?动资产汇总表"/>
      <sheetName val="缴款上半月"/>
      <sheetName val=""/>
      <sheetName val="短期借款"/>
      <sheetName val="所得税费用"/>
      <sheetName val="缴款下半月"/>
      <sheetName val="C"/>
      <sheetName val="移库"/>
      <sheetName val="提返上半月"/>
      <sheetName val="提返下半月"/>
      <sheetName val="提返月报"/>
      <sheetName val="押金"/>
      <sheetName val="公话"/>
      <sheetName val="月报"/>
      <sheetName val="B"/>
      <sheetName val="旬报4"/>
      <sheetName val="旬报5"/>
      <sheetName val="旬报6"/>
      <sheetName val="旬报7"/>
      <sheetName val="F1"/>
      <sheetName val="旬报8"/>
      <sheetName val="旬报9"/>
      <sheetName val="旬报10"/>
      <sheetName val="旬报11"/>
      <sheetName val="1"/>
      <sheetName val="2"/>
      <sheetName val="3"/>
      <sheetName val="4"/>
      <sheetName val="5"/>
      <sheetName val="6"/>
      <sheetName val="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XL4Poppy"/>
      <sheetName val="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表信息"/>
      <sheetName val="索引"/>
      <sheetName val="说明"/>
      <sheetName val="申报表封面"/>
      <sheetName val="评估结果汇总表（旧准则）"/>
      <sheetName val="评估结果汇总表"/>
      <sheetName val="评估结果分类汇总表"/>
      <sheetName val="流动资产汇总表"/>
      <sheetName val="货币资金汇总表"/>
      <sheetName val="库存现金"/>
      <sheetName val="银行存款"/>
      <sheetName val="其他货币资金"/>
      <sheetName val="交易性金融资产汇总表"/>
      <sheetName val="股票投资"/>
      <sheetName val="债券投资"/>
      <sheetName val="基金投资"/>
      <sheetName val="其他投资"/>
      <sheetName val="应收票据"/>
      <sheetName val="应收利息"/>
      <sheetName val="应收股利"/>
      <sheetName val="其他应收款"/>
      <sheetName val="存货汇总表"/>
      <sheetName val="材料采购"/>
      <sheetName val="原材料"/>
      <sheetName val="五金库材料"/>
      <sheetName val="在库周转材料"/>
      <sheetName val="委托加工物资"/>
      <sheetName val="产成品(库存商品）"/>
      <sheetName val="在产品"/>
      <sheetName val="发出商品"/>
      <sheetName val="在用周转材料"/>
      <sheetName val="一年内到期的非流动资产"/>
      <sheetName val="其他流动资产"/>
      <sheetName val="非流动资产汇总表"/>
      <sheetName val="可供出售金融资产"/>
      <sheetName val="可供出售金融资产-股票"/>
      <sheetName val="可供出售金融资产-债券"/>
      <sheetName val="可供出售金融资产-其他"/>
      <sheetName val="持有至到期投资"/>
      <sheetName val="长期应收款"/>
      <sheetName val="长期股权投资"/>
      <sheetName val="投资性房地产汇总"/>
      <sheetName val="投资性房地产-房屋"/>
      <sheetName val="投资性房地产-土地"/>
      <sheetName val="固定资产汇总表"/>
      <sheetName val="房屋建筑物"/>
      <sheetName val="构筑物及其他辅助设施"/>
      <sheetName val="管道和沟槽"/>
      <sheetName val="机器设备"/>
      <sheetName val="车辆"/>
      <sheetName val="电子设备"/>
      <sheetName val="固定资产-土地"/>
      <sheetName val="在建工程汇总"/>
      <sheetName val="在建土建"/>
      <sheetName val="在建设备"/>
      <sheetName val="工程物资"/>
      <sheetName val="固定资产清理"/>
      <sheetName val="生产性生物资产"/>
      <sheetName val="油气资产"/>
      <sheetName val="无形资产汇总表"/>
      <sheetName val="土地使用权"/>
      <sheetName val="矿业权"/>
      <sheetName val="其他无形资产"/>
      <sheetName val="开发支出"/>
      <sheetName val="商誉"/>
      <sheetName val="长期待摊费用"/>
      <sheetName val="递延所得税资产"/>
      <sheetName val="其他非流动资产"/>
      <sheetName val="流动负债汇总表"/>
      <sheetName val="短期借款"/>
      <sheetName val="应收账款"/>
      <sheetName val="预付款项"/>
      <sheetName val="交易性金融负债"/>
      <sheetName val="应付票据"/>
      <sheetName val="应付账款"/>
      <sheetName val="预收款项"/>
      <sheetName val="应付职工薪酬"/>
      <sheetName val="应交税费"/>
      <sheetName val="应付利息"/>
      <sheetName val="应付股利"/>
      <sheetName val="其他应付款"/>
      <sheetName val="一年内到期的非流动负债"/>
      <sheetName val="其他流动负债"/>
      <sheetName val="非流动负债汇总表"/>
      <sheetName val="长期借款"/>
      <sheetName val="应付债券"/>
      <sheetName val="长期应付款"/>
      <sheetName val="专项应付款"/>
      <sheetName val="预计负债"/>
      <sheetName val="递延收益"/>
      <sheetName val="其他非流动负债"/>
      <sheetName val="对外担保附表"/>
      <sheetName val="诉讼附表"/>
      <sheetName val="高风险业务"/>
      <sheetName val="或有事项"/>
      <sheetName val="重要资产及其出售"/>
      <sheetName val="企业抵押担保事项"/>
      <sheetName val="期后事项"/>
      <sheetName val="持续经营能力调查"/>
      <sheetName val="非货币性交易"/>
      <sheetName val="关联方"/>
      <sheetName val="关联方交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收入"/>
      <sheetName val="成本"/>
      <sheetName val="营业费用"/>
      <sheetName val="管理费用"/>
      <sheetName val="财务费用"/>
      <sheetName val="资本性支出"/>
      <sheetName val="XL4Poppy"/>
      <sheetName val="WC"/>
      <sheetName val="Capex"/>
      <sheetName val="DCF2"/>
      <sheetName val="Sale"/>
      <sheetName val="商标评估资料-填表"/>
      <sheetName val="#REF"/>
      <sheetName val="G&amp;A"/>
      <sheetName val="3331"/>
      <sheetName val="3334"/>
      <sheetName val="3388"/>
      <sheetName val="3389"/>
      <sheetName val="4213"/>
      <sheetName val="5357"/>
      <sheetName val="8066"/>
      <sheetName val=""/>
      <sheetName val="Customize Your Invoice"/>
      <sheetName val="Invoice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封面"/>
      <sheetName val="审计数据调节表"/>
      <sheetName val="资产负债表"/>
      <sheetName val="1货币资金"/>
      <sheetName val="2短期投资"/>
      <sheetName val="3应收票据"/>
      <sheetName val="4 应收帐款"/>
      <sheetName val="5坏帐及存货跌价准备"/>
      <sheetName val="6 預付款"/>
      <sheetName val="7 其它应收款"/>
      <sheetName val="8存货"/>
      <sheetName val="9待摊费用"/>
      <sheetName val="10待处理资产净损失"/>
      <sheetName val="11一年内到期的长期债权投资变动表"/>
      <sheetName val="11.1一年内到期的长期债权投资"/>
      <sheetName val="12长期投资分类变动表"/>
      <sheetName val="12.1长期投资-债权"/>
      <sheetName val="12.2长期投资-股权(1)"/>
      <sheetName val="12.3长期投资-股权(2)"/>
      <sheetName val="13固定资产"/>
      <sheetName val="13.1融资租入固定资产"/>
      <sheetName val="14固定资产清理"/>
      <sheetName val="15在建工程"/>
      <sheetName val="16无形资产及待摊递延资产（长期待摊）"/>
      <sheetName val="17其它流动及长期资产"/>
      <sheetName val="18短期银行借款"/>
      <sheetName val="18(续1)外部单位短期其它借款"/>
      <sheetName val="18(续2)与中电信集团公司之短期贷款"/>
      <sheetName val="18(续3)与中电信集团附属公司之短期贷款"/>
      <sheetName val="19应付票据"/>
      <sheetName val="20应付帐款"/>
      <sheetName val="21预收帐款"/>
      <sheetName val="21a預收有价卡资料调查表"/>
      <sheetName val="21b电话卡结算调查表"/>
      <sheetName val="21c电话卡期末结余情况调查表"/>
      <sheetName val="21d电话卡本年使用量调查表"/>
      <sheetName val="21e电话卡本年使用量调查表"/>
      <sheetName val="22其他应付款"/>
      <sheetName val="23应付工資及福利费"/>
      <sheetName val="24未交税金、应上交款项、其他未交款及递延税款"/>
      <sheetName val="25預提費用"/>
      <sheetName val="26銀行長期借款"/>
      <sheetName val="27外部单位长期其他借款"/>
      <sheetName val="27(续1)与中电信集团公司之长期贷款"/>
      <sheetName val="27(续2)与中电信集团附属公司之长期贷款 "/>
      <sheetName val="28应付债券"/>
      <sheetName val="29 长期应付款"/>
      <sheetName val="30其他长期负债"/>
      <sheetName val="31所有者权益"/>
      <sheetName val="损益表"/>
      <sheetName val="P1国内长途话费"/>
      <sheetName val="P2国际通话收入"/>
      <sheetName val="P3港澳台通话收入"/>
      <sheetName val="P4月租费合计"/>
      <sheetName val="P4.1月租费"/>
      <sheetName val="P4.2月租费-客户量"/>
      <sheetName val="P5本地网话费收入"/>
      <sheetName val="P6国内长途电路(条数)"/>
      <sheetName val="P7国际长途电路(条数)"/>
      <sheetName val="P8本地网电路(条数)"/>
      <sheetName val="P9 多媒体业务收入"/>
      <sheetName val="P9a多媒体业务数据"/>
      <sheetName val="P10网间结算收入及支出"/>
      <sheetName val="P11网间结算收入及支出"/>
      <sheetName val="P11a网间结算通話量"/>
      <sheetName val="P12初装费"/>
      <sheetName val="P13 装移机收入及成本"/>
      <sheetName val="P14电话卡收入"/>
      <sheetName val="P15邮电附加费"/>
      <sheetName val="P16通信業務成本及管理費用"/>
      <sheetName val="P16a 内退及房改一次性补贴调查表"/>
      <sheetName val="P17营业税金及附加"/>
      <sheetName val="P18利息費用"/>
      <sheetName val="P19其它业务利润及营业外收支"/>
      <sheetName val="P20其它收入"/>
      <sheetName val="差异测试表 "/>
      <sheetName val="900 行表 "/>
      <sheetName val="A1现金盘点表"/>
      <sheetName val="A2存货盘点表"/>
      <sheetName val="A3存货盘点汇总表"/>
      <sheetName val="A4发函统计表"/>
      <sheetName val="B1配置调查表"/>
      <sheetName val="B2折扣率调查表"/>
      <sheetName val="B3合同调查表"/>
      <sheetName val="B4线路资产单位造价调查表"/>
      <sheetName val="B5赔补费调查表"/>
      <sheetName val="B6估列资产调查表"/>
      <sheetName val="B7其他设备状况表"/>
      <sheetName val="B8车辆状况调查表"/>
      <sheetName val="长期投资-쌭其他投资"/>
      <sheetName val="Sheet1"/>
      <sheetName val="1评估结果分类汇总表"/>
      <sheetName val="2流动资产汇总表"/>
      <sheetName val="3流动资产--现金"/>
      <sheetName val="4流动资产--银行存款"/>
      <sheetName val="5流动资产--其他货币"/>
      <sheetName val="6短投汇总表"/>
      <sheetName val="7短投股票"/>
      <sheetName val="8短投债券"/>
      <sheetName val="9短投其他"/>
      <sheetName val="10流动资产--票据"/>
      <sheetName val="11流动资产--股利"/>
      <sheetName val="12流动资产--利息"/>
      <sheetName val="13流动资产--应收"/>
      <sheetName val="PwC-1应收帐款"/>
      <sheetName val="14流动资产--其他应收"/>
      <sheetName val="PwC-2其它应收款"/>
      <sheetName val="PwC-3十大应收账款及其他应收款余额表"/>
      <sheetName val="15备用金"/>
      <sheetName val="16流动资产--预付"/>
      <sheetName val="PwC-4预付帐款"/>
      <sheetName val="17流动资产--补贴"/>
      <sheetName val="18流动资产--存货"/>
      <sheetName val="PwC-5存货"/>
      <sheetName val="19流动资产-在途物资"/>
      <sheetName val="20流动资产-库存材料"/>
      <sheetName val="21流动资产-在库低值"/>
      <sheetName val="22流动资产-在用低值"/>
      <sheetName val="23流动资产-库存商品"/>
      <sheetName val="24流动资产-出租商品"/>
      <sheetName val="25流动资产-委托加工物资"/>
      <sheetName val="26流动资产-委托代销商品"/>
      <sheetName val="27流动资产-受托代销商品"/>
      <sheetName val="28流动资产-分期收款发出商品"/>
      <sheetName val="29流动资产--待摊"/>
      <sheetName val="30流动资产--待处理"/>
      <sheetName val="31一年到期长期债权"/>
      <sheetName val="32其他流动资产"/>
      <sheetName val="33长期投资汇总表"/>
      <sheetName val="34长期投资--股票"/>
      <sheetName val="35长期投资--债券"/>
      <sheetName val="36长期投资--其他股权投资"/>
      <sheetName val="37长期投资--其他债权投资"/>
      <sheetName val="PwC-6固定资产及累计折旧变动表"/>
      <sheetName val="PwC-6.1抵押质押担保固定资产明细表"/>
      <sheetName val="PwC-6.2闲置固定资产"/>
      <sheetName val="PwC-6.3融资租赁固定资产"/>
      <sheetName val="PwC-6.4固定资产处置"/>
      <sheetName val="PwC-6.5资产评估"/>
      <sheetName val="PwC-7在建工程"/>
      <sheetName val="38土地使用权清查评估明细表"/>
      <sheetName val="39其他无形资产"/>
      <sheetName val="40开办费"/>
      <sheetName val="41长期待摊费用"/>
      <sheetName val="42其他长期资产"/>
      <sheetName val="43递延税款借项"/>
      <sheetName val="44流动负债汇总表"/>
      <sheetName val="45短期借款"/>
      <sheetName val="46应付票据"/>
      <sheetName val="47应付帐款"/>
      <sheetName val="PwC-8应付帐款"/>
      <sheetName val="48预收帐款"/>
      <sheetName val="PwC-9预收帐款"/>
      <sheetName val="PwC-10十大应付账款及其他应付款余额表"/>
      <sheetName val="49应付工资"/>
      <sheetName val="PwC-11应付工资及应付福利费"/>
      <sheetName val="50应付福利费"/>
      <sheetName val="PwC-12福利费计算表"/>
      <sheetName val="51应付股利"/>
      <sheetName val="52应交上级资金"/>
      <sheetName val="53应交税金"/>
      <sheetName val="54其它应交款"/>
      <sheetName val="55其他应付款"/>
      <sheetName val="PwC-13其他应付款"/>
      <sheetName val="56预提费用"/>
      <sheetName val="57预计负债"/>
      <sheetName val="58一年内到期长期负债"/>
      <sheetName val="59其他流动负债"/>
      <sheetName val="60长期负债汇总表"/>
      <sheetName val="61长期借款"/>
      <sheetName val="62应付债券"/>
      <sheetName val="63长期应付款"/>
      <sheetName val="PwC-14长期应付款及其他长期负债变动"/>
      <sheetName val="64专项应付款"/>
      <sheetName val="65其他长期负债"/>
      <sheetName val="66递延税款贷项"/>
      <sheetName val="00000000"/>
      <sheetName val="00000001"/>
      <sheetName val="FS-W"/>
      <sheetName val="FS-N"/>
      <sheetName val="Journal list"/>
      <sheetName val="Journal list (2)"/>
      <sheetName val="Journal list (3)"/>
      <sheetName val="Journal list (4)"/>
      <sheetName val="Journal list (5)"/>
      <sheetName val="Log"/>
      <sheetName val="表头备用"/>
      <sheetName val="表头"/>
      <sheetName val="应付工程款"/>
      <sheetName val="0基本情况"/>
      <sheetName val="1评估结果汇总表"/>
      <sheetName val="2评估结果分类汇总表"/>
      <sheetName val="3流动资产汇总表"/>
      <sheetName val="4流动资产--货币"/>
      <sheetName val="5流动资产--货币 (2)"/>
      <sheetName val="6流动资产--货币 (3)"/>
      <sheetName val="7短投汇总表"/>
      <sheetName val="8短投"/>
      <sheetName val="9短投 (2)"/>
      <sheetName val="11流动资产--应收"/>
      <sheetName val="12流动资产--利润"/>
      <sheetName val="13流动资产--利息"/>
      <sheetName val="14流动资产--预付"/>
      <sheetName val="15流动资产--补贴"/>
      <sheetName val="16流动资产--其他应收"/>
      <sheetName val="17流动资产--存货"/>
      <sheetName val="18流动资产-库存材料（原材料） (2)"/>
      <sheetName val="18流动资产-库存材料（原材料）"/>
      <sheetName val="19流动资产-材料采购"/>
      <sheetName val="20流动资产-在库低值易耗品"/>
      <sheetName val="21流动资产-包装物"/>
      <sheetName val="22流动资产-委托加工材料"/>
      <sheetName val="24流动资产-在产品"/>
      <sheetName val="25流动资产-分期收款"/>
      <sheetName val="26流动资产-在用低值易耗品"/>
      <sheetName val="27流动资产-委托代销商品"/>
      <sheetName val="28受托代销商品"/>
      <sheetName val="29流动资产-出租商品"/>
      <sheetName val="30流动资产-存货其他"/>
      <sheetName val="31流动资产--待摊"/>
      <sheetName val="32流动资产--待处理"/>
      <sheetName val="33一年到期长期债权投资"/>
      <sheetName val="34其他流动资产"/>
      <sheetName val="35长期投资汇总表"/>
      <sheetName val="36长期投资--股票"/>
      <sheetName val="37长期投资--债券"/>
      <sheetName val="38长期投资--其他投资"/>
      <sheetName val="39固定资产汇总表"/>
      <sheetName val="40房屋建筑物"/>
      <sheetName val="41构筑物"/>
      <sheetName val="42管道和沟槽"/>
      <sheetName val="43机械设备"/>
      <sheetName val="44车辆"/>
      <sheetName val="45电子设备"/>
      <sheetName val="46线路设备"/>
      <sheetName val="47工程物资"/>
      <sheetName val="48土建工程"/>
      <sheetName val="49设备安装"/>
      <sheetName val="50固定资产清理"/>
      <sheetName val="51待处理固定资产"/>
      <sheetName val="52土地使用权"/>
      <sheetName val="53其他无形资产"/>
      <sheetName val="54开办费"/>
      <sheetName val="55长期待摊费用"/>
      <sheetName val="56其他长期资产"/>
      <sheetName val="57递延税款"/>
      <sheetName val="58流动负债汇总表"/>
      <sheetName val="59短期借款"/>
      <sheetName val="60应付票据"/>
      <sheetName val="61应付账款"/>
      <sheetName val="62预收账款"/>
      <sheetName val="63代销商品款"/>
      <sheetName val="64其他应付款"/>
      <sheetName val="65应付工资"/>
      <sheetName val="66应付福利费"/>
      <sheetName val="67应交税金"/>
      <sheetName val="68应付利润"/>
      <sheetName val="69其它应交款"/>
      <sheetName val="70预提费用"/>
      <sheetName val="73预计负债"/>
      <sheetName val="71一年内到期长期负债"/>
      <sheetName val="72其他流动负债"/>
      <sheetName val="74长期负债汇总表"/>
      <sheetName val="75长期借款"/>
      <sheetName val="76应付债券"/>
      <sheetName val="77长期应付款"/>
      <sheetName val="78住房周转金"/>
      <sheetName val="79其他长期负债"/>
      <sheetName val="80延税款贷款"/>
      <sheetName val="长期投资-_其他投资"/>
      <sheetName val="上报"/>
      <sheetName val="其他业务收入汇总表"/>
      <sheetName val="其他业务收入明细表"/>
      <sheetName val="营业场地支持"/>
      <sheetName val="场地使用(一季度)"/>
      <sheetName val="场地使用 (二季度)"/>
      <sheetName val="促销管理"/>
      <sheetName val="广告位"/>
      <sheetName val="广告位政策"/>
      <sheetName val="新店开业促销活动"/>
      <sheetName val="二门店开业赞助"/>
      <sheetName val="春节赞助费"/>
      <sheetName val="五一赞助费"/>
      <sheetName val="元旦赞助费"/>
      <sheetName val="元旦促销活动费"/>
      <sheetName val="销售支持费"/>
      <sheetName val="制冷节"/>
      <sheetName val="其他服务费"/>
      <sheetName val="空调安装返利明细"/>
      <sheetName val="空调安装应收明细"/>
      <sheetName val="空调数量明细"/>
      <sheetName val="空调政策表"/>
      <sheetName val="Sheet3"/>
      <sheetName val="xxxxx"/>
      <sheetName val="00000"/>
      <sheetName val="kkkkk"/>
      <sheetName val="上半年汇总"/>
      <sheetName val="三季度汇总"/>
      <sheetName val="3-1汇总表"/>
      <sheetName val="3-6实收"/>
      <sheetName val="调节表"/>
      <sheetName val="3-7欠收"/>
      <sheetName val="欠收原因"/>
      <sheetName val="3-5调整说明书"/>
      <sheetName val="货币资金汇总"/>
      <sheetName val="现金"/>
      <sheetName val="内部银行存款 "/>
      <sheetName val="外部银行存款 "/>
      <sheetName val="内部存款"/>
      <sheetName val="应收票据"/>
      <sheetName val="应收债权"/>
      <sheetName val="坏账准备"/>
      <sheetName val="其他应收款"/>
      <sheetName val="预付帐款"/>
      <sheetName val="存货类别"/>
      <sheetName val="存货跌价-可变现净值汇总"/>
      <sheetName val="存货跌价-可变现净值明细表 (2)"/>
      <sheetName val="存货跌价-可变现净值明细表(2)"/>
      <sheetName val="存货跌价-可变现净值明细表(3)"/>
      <sheetName val="存货跌价-可变现净值明细表(4)"/>
      <sheetName val="待摊费用"/>
      <sheetName val="长投类别"/>
      <sheetName val="长期股权投资"/>
      <sheetName val="长期债权投资 "/>
      <sheetName val="固定资产及折旧类别 "/>
      <sheetName val="折旧测算表"/>
      <sheetName val="固定资产明细"/>
      <sheetName val="新增固定资产明细"/>
      <sheetName val="新增固定资产数量检查"/>
      <sheetName val="房产证统计"/>
      <sheetName val="行车证统计"/>
      <sheetName val="固定资产减值准备分析"/>
      <sheetName val="在建工程"/>
      <sheetName val="在建工程减值准备分析"/>
      <sheetName val="无形资产"/>
      <sheetName val="借款分类表"/>
      <sheetName val="借款明细（长期）"/>
      <sheetName val="借款明细 (短期)"/>
      <sheetName val="应付福利 "/>
      <sheetName val="销项税金计算表"/>
      <sheetName val="进项税金检查表"/>
      <sheetName val="股本"/>
      <sheetName val="资本公积"/>
      <sheetName val="盈余公积"/>
      <sheetName val="未分配利润"/>
      <sheetName val="主营收入明细"/>
      <sheetName val="税金明细"/>
      <sheetName val="营费明细"/>
      <sheetName val="管理明细 "/>
      <sheetName val="三费提取表"/>
      <sheetName val="财务明细"/>
      <sheetName val="他收明细"/>
      <sheetName val="他支明细"/>
      <sheetName val="外收明细"/>
      <sheetName val="外支明细 "/>
      <sheetName val="主营成本明细"/>
      <sheetName val="成本构成表"/>
      <sheetName val="销售成本检查表"/>
      <sheetName val="制造费用"/>
      <sheetName val="审定表"/>
      <sheetName val="人工分析"/>
      <sheetName val="非现金清偿"/>
      <sheetName val="关联交易明细表"/>
      <sheetName val="关联方目录表"/>
      <sheetName val="关联交易汇总表"/>
      <sheetName val=""/>
      <sheetName val="梁家5-1-1房建"/>
      <sheetName val="3-2-1月折扣计算表"/>
      <sheetName val="3-3季度"/>
      <sheetName val="3-4年度"/>
      <sheetName val="3-2-3特价机"/>
      <sheetName val="3-2-2代销"/>
      <sheetName val="上年实收调整"/>
      <sheetName val="委托代收明细表"/>
      <sheetName val="4-2降价"/>
      <sheetName val="4-2降价负数"/>
      <sheetName val="4-3退残"/>
      <sheetName val="4-3退残负数"/>
      <sheetName val="残次"/>
      <sheetName val="长期投资-?其他投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长期投资-쌭其他投资"/>
      <sheetName val="封面"/>
      <sheetName val="审计数据调节表"/>
      <sheetName val="资产负债表"/>
      <sheetName val="1货币资金"/>
      <sheetName val="2短期投资"/>
      <sheetName val="3应收票据"/>
      <sheetName val="4 应收帐款"/>
      <sheetName val="5坏帐及存货跌价准备"/>
      <sheetName val="6 預付款"/>
      <sheetName val="7 其它应收款"/>
      <sheetName val="8存货"/>
      <sheetName val="9待摊费用"/>
      <sheetName val="10待处理资产净损失"/>
      <sheetName val="11一年内到期的长期债权投资变动表"/>
      <sheetName val="11.1一年内到期的长期债权投资"/>
      <sheetName val="12长期投资分类变动表"/>
      <sheetName val="12.1长期投资-债权"/>
      <sheetName val="12.2长期投资-股权(1)"/>
      <sheetName val="12.3长期投资-股权(2)"/>
      <sheetName val="13固定资产"/>
      <sheetName val="13.1融资租入固定资产"/>
      <sheetName val="14固定资产清理"/>
      <sheetName val="15在建工程"/>
      <sheetName val="16无形资产及待摊递延资产（长期待摊）"/>
      <sheetName val="17其它流动及长期资产"/>
      <sheetName val="18短期银行借款"/>
      <sheetName val="18(续1)外部单位短期其它借款"/>
      <sheetName val="18(续2)与中电信集团公司之短期贷款"/>
      <sheetName val="18(续3)与中电信集团附属公司之短期贷款"/>
      <sheetName val="19应付票据"/>
      <sheetName val="20应付帐款"/>
      <sheetName val="21预收帐款"/>
      <sheetName val="21a預收有价卡资料调查表"/>
      <sheetName val="21b电话卡结算调查表"/>
      <sheetName val="21c电话卡期末结余情况调查表"/>
      <sheetName val="21d电话卡本年使用量调查表"/>
      <sheetName val="21e电话卡本年使用量调查表"/>
      <sheetName val="22其他应付款"/>
      <sheetName val="23应付工資及福利费"/>
      <sheetName val="24未交税金、应上交款项、其他未交款及递延税款"/>
      <sheetName val="25預提費用"/>
      <sheetName val="26銀行長期借款"/>
      <sheetName val="27外部单位长期其他借款"/>
      <sheetName val="27(续1)与中电信集团公司之长期贷款"/>
      <sheetName val="27(续2)与中电信集团附属公司之长期贷款 "/>
      <sheetName val="28应付债券"/>
      <sheetName val="29 长期应付款"/>
      <sheetName val="30其他长期负债"/>
      <sheetName val="31所有者权益"/>
      <sheetName val="损益表"/>
      <sheetName val="P1国内长途话费"/>
      <sheetName val="P2国际通话收入"/>
      <sheetName val="P3港澳台通话收入"/>
      <sheetName val="P4月租费合计"/>
      <sheetName val="P4.1月租费"/>
      <sheetName val="P4.2月租费-客户量"/>
      <sheetName val="P5本地网话费收入"/>
      <sheetName val="P6国内长途电路(条数)"/>
      <sheetName val="P7国际长途电路(条数)"/>
      <sheetName val="P8本地网电路(条数)"/>
      <sheetName val="P9 多媒体业务收入"/>
      <sheetName val="P9a多媒体业务数据"/>
      <sheetName val="P10网间结算收入及支出"/>
      <sheetName val="P11网间结算收入及支出"/>
      <sheetName val="P11a网间结算通話量"/>
      <sheetName val="P12初装费"/>
      <sheetName val="P13 装移机收入及成本"/>
      <sheetName val="P14电话卡收入"/>
      <sheetName val="P15邮电附加费"/>
      <sheetName val="P16通信業務成本及管理費用"/>
      <sheetName val="P16a 内退及房改一次性补贴调查表"/>
      <sheetName val="P17营业税金及附加"/>
      <sheetName val="P18利息費用"/>
      <sheetName val="P19其它业务利润及营业外收支"/>
      <sheetName val="P20其它收入"/>
      <sheetName val="差异测试表 "/>
      <sheetName val="900 行表 "/>
      <sheetName val="Sheet1"/>
      <sheetName val="1评估结果分类汇总表"/>
      <sheetName val="2流动资产汇总表"/>
      <sheetName val="3流动资产--现金"/>
      <sheetName val="4流动资产--银行存款"/>
      <sheetName val="5流动资产--其他货币"/>
      <sheetName val="6短投汇总表"/>
      <sheetName val="7短投股票"/>
      <sheetName val="8短投债券"/>
      <sheetName val="9短投其他"/>
      <sheetName val="10流动资产--票据"/>
      <sheetName val="11流动资产--股利"/>
      <sheetName val="12流动资产--利息"/>
      <sheetName val="13流动资产--应收"/>
      <sheetName val="PwC-1应收帐款"/>
      <sheetName val="14流动资产--其他应收"/>
      <sheetName val="PwC-2其它应收款"/>
      <sheetName val="PwC-3十大应收账款及其他应收款余额表"/>
      <sheetName val="15备用金"/>
      <sheetName val="16流动资产--预付"/>
      <sheetName val="PwC-4预付帐款"/>
      <sheetName val="17流动资产--补贴"/>
      <sheetName val="18流动资产--存货"/>
      <sheetName val="PwC-5存货"/>
      <sheetName val="19流动资产-在途物资"/>
      <sheetName val="20流动资产-库存材料"/>
      <sheetName val="21流动资产-在库低值"/>
      <sheetName val="22流动资产-在用低值"/>
      <sheetName val="23流动资产-库存商品"/>
      <sheetName val="24流动资产-出租商品"/>
      <sheetName val="25流动资产-委托加工物资"/>
      <sheetName val="26流动资产-委托代销商品"/>
      <sheetName val="27流动资产-受托代销商品"/>
      <sheetName val="28流动资产-分期收款发出商品"/>
      <sheetName val="29流动资产--待摊"/>
      <sheetName val="30流动资产--待处理"/>
      <sheetName val="31一年到期长期债权"/>
      <sheetName val="32其他流动资产"/>
      <sheetName val="33长期投资汇总表"/>
      <sheetName val="34长期投资--股票"/>
      <sheetName val="35长期投资--债券"/>
      <sheetName val="36长期投资--其他股权投资"/>
      <sheetName val="37长期投资--其他债权投资"/>
      <sheetName val="PwC-6固定资产及累计折旧变动表"/>
      <sheetName val="PwC-6.1抵押质押担保固定资产明细表"/>
      <sheetName val="PwC-6.2闲置固定资产"/>
      <sheetName val="PwC-6.3融资租赁固定资产"/>
      <sheetName val="PwC-6.4固定资产处置"/>
      <sheetName val="PwC-6.5资产评估"/>
      <sheetName val="PwC-7在建工程"/>
      <sheetName val="38土地使用权清查评估明细表"/>
      <sheetName val="39其他无形资产"/>
      <sheetName val="40开办费"/>
      <sheetName val="41长期待摊费用"/>
      <sheetName val="42其他长期资产"/>
      <sheetName val="43递延税款借项"/>
      <sheetName val="44流动负债汇总表"/>
      <sheetName val="45短期借款"/>
      <sheetName val="46应付票据"/>
      <sheetName val="47应付帐款"/>
      <sheetName val="PwC-8应付帐款"/>
      <sheetName val="48预收帐款"/>
      <sheetName val="PwC-9预收帐款"/>
      <sheetName val="PwC-10十大应付账款及其他应付款余额表"/>
      <sheetName val="49应付工资"/>
      <sheetName val="PwC-11应付工资及应付福利费"/>
      <sheetName val="50应付福利费"/>
      <sheetName val="PwC-12福利费计算表"/>
      <sheetName val="51应付股利"/>
      <sheetName val="52应交上级资金"/>
      <sheetName val="53应交税金"/>
      <sheetName val="54其它应交款"/>
      <sheetName val="55其他应付款"/>
      <sheetName val="PwC-13其他应付款"/>
      <sheetName val="56预提费用"/>
      <sheetName val="57预计负债"/>
      <sheetName val="58一年内到期长期负债"/>
      <sheetName val="59其他流动负债"/>
      <sheetName val="60长期负债汇总表"/>
      <sheetName val="61长期借款"/>
      <sheetName val="62应付债券"/>
      <sheetName val="63长期应付款"/>
      <sheetName val="PwC-14长期应付款及其他长期负债变动"/>
      <sheetName val="64专项应付款"/>
      <sheetName val="65其他长期负债"/>
      <sheetName val="66递延税款贷项"/>
      <sheetName val="00000000"/>
      <sheetName val="00000001"/>
      <sheetName val="FS-W"/>
      <sheetName val="FS-N"/>
      <sheetName val="长期投资-_其他投资"/>
      <sheetName val="表头备用"/>
      <sheetName val="表头"/>
      <sheetName val="应付工程款"/>
      <sheetName val="0基本情况"/>
      <sheetName val="1评估结果汇总表"/>
      <sheetName val="2评估结果分类汇总表"/>
      <sheetName val="3流动资产汇总表"/>
      <sheetName val="4流动资产--货币"/>
      <sheetName val="5流动资产--货币 (2)"/>
      <sheetName val="6流动资产--货币 (3)"/>
      <sheetName val="7短投汇总表"/>
      <sheetName val="8短投"/>
      <sheetName val="9短投 (2)"/>
      <sheetName val="11流动资产--应收"/>
      <sheetName val="12流动资产--利润"/>
      <sheetName val="13流动资产--利息"/>
      <sheetName val="14流动资产--预付"/>
      <sheetName val="15流动资产--补贴"/>
      <sheetName val="16流动资产--其他应收"/>
      <sheetName val="17流动资产--存货"/>
      <sheetName val="18流动资产-库存材料（原材料） (2)"/>
      <sheetName val="18流动资产-库存材料（原材料）"/>
      <sheetName val="19流动资产-材料采购"/>
      <sheetName val="20流动资产-在库低值易耗品"/>
      <sheetName val="21流动资产-包装物"/>
      <sheetName val="22流动资产-委托加工材料"/>
      <sheetName val="24流动资产-在产品"/>
      <sheetName val="25流动资产-分期收款"/>
      <sheetName val="26流动资产-在用低值易耗品"/>
      <sheetName val="27流动资产-委托代销商品"/>
      <sheetName val="28受托代销商品"/>
      <sheetName val="29流动资产-出租商品"/>
      <sheetName val="30流动资产-存货其他"/>
      <sheetName val="31流动资产--待摊"/>
      <sheetName val="32流动资产--待处理"/>
      <sheetName val="33一年到期长期债权投资"/>
      <sheetName val="34其他流动资产"/>
      <sheetName val="35长期投资汇总表"/>
      <sheetName val="36长期投资--股票"/>
      <sheetName val="37长期投资--债券"/>
      <sheetName val="38长期投资--其他投资"/>
      <sheetName val="39固定资产汇总表"/>
      <sheetName val="40房屋建筑物"/>
      <sheetName val="41构筑物"/>
      <sheetName val="42管道和沟槽"/>
      <sheetName val="43机械设备"/>
      <sheetName val="44车辆"/>
      <sheetName val="45电子设备"/>
      <sheetName val="46线路设备"/>
      <sheetName val="47工程物资"/>
      <sheetName val="48土建工程"/>
      <sheetName val="49设备安装"/>
      <sheetName val="50固定资产清理"/>
      <sheetName val="51待处理固定资产"/>
      <sheetName val="52土地使用权"/>
      <sheetName val="53其他无形资产"/>
      <sheetName val="54开办费"/>
      <sheetName val="55长期待摊费用"/>
      <sheetName val="56其他长期资产"/>
      <sheetName val="57递延税款"/>
      <sheetName val="58流动负债汇总表"/>
      <sheetName val="59短期借款"/>
      <sheetName val="60应付票据"/>
      <sheetName val="61应付账款"/>
      <sheetName val="62预收账款"/>
      <sheetName val="63代销商品款"/>
      <sheetName val="64其他应付款"/>
      <sheetName val="65应付工资"/>
      <sheetName val="66应付福利费"/>
      <sheetName val="67应交税金"/>
      <sheetName val="68应付利润"/>
      <sheetName val="69其它应交款"/>
      <sheetName val="70预提费用"/>
      <sheetName val="73预计负债"/>
      <sheetName val="71一年内到期长期负债"/>
      <sheetName val="72其他流动负债"/>
      <sheetName val="74长期负债汇总表"/>
      <sheetName val="75长期借款"/>
      <sheetName val="76应付债券"/>
      <sheetName val="77长期应付款"/>
      <sheetName val="78住房周转金"/>
      <sheetName val="79其他长期负债"/>
      <sheetName val="80延税款贷款"/>
      <sheetName val="Journal list"/>
      <sheetName val="Journal list (2)"/>
      <sheetName val="Journal list (3)"/>
      <sheetName val="Journal list (4)"/>
      <sheetName val="Journal list (5)"/>
      <sheetName val="Log"/>
      <sheetName val="A1现金盘点表"/>
      <sheetName val="A2存货盘点表"/>
      <sheetName val="A3存货盘点汇总表"/>
      <sheetName val="A4发函统计表"/>
      <sheetName val="B1配置调查表"/>
      <sheetName val="B2折扣率调查表"/>
      <sheetName val="B3合同调查表"/>
      <sheetName val="B4线路资产单位造价调查表"/>
      <sheetName val="B5赔补费调查表"/>
      <sheetName val="B6估列资产调查表"/>
      <sheetName val="B7其他设备状况表"/>
      <sheetName val="B8车辆状况调查表"/>
      <sheetName val="其他业务收入汇总表"/>
      <sheetName val="其他业务收入明细表"/>
      <sheetName val="营业场地支持"/>
      <sheetName val="场地使用(一季度)"/>
      <sheetName val="场地使用 (二季度)"/>
      <sheetName val="促销管理"/>
      <sheetName val="广告位"/>
      <sheetName val="广告位政策"/>
      <sheetName val="新店开业促销活动"/>
      <sheetName val="二门店开业赞助"/>
      <sheetName val="春节赞助费"/>
      <sheetName val="五一赞助费"/>
      <sheetName val="元旦赞助费"/>
      <sheetName val="元旦促销活动费"/>
      <sheetName val="销售支持费"/>
      <sheetName val="制冷节"/>
      <sheetName val="其他服务费"/>
      <sheetName val="空调安装返利明细"/>
      <sheetName val="空调安装应收明细"/>
      <sheetName val="空调数量明细"/>
      <sheetName val="空调政策表"/>
      <sheetName val="货币资金汇总"/>
      <sheetName val="现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汇总表"/>
      <sheetName val="分类汇总1"/>
      <sheetName val="（附表）存货盘点汇总"/>
      <sheetName val="无形（土地）"/>
      <sheetName val="00000000"/>
      <sheetName val="XL4Poppy"/>
      <sheetName val="3272"/>
      <sheetName val="3304"/>
      <sheetName val="3306"/>
      <sheetName val="3316"/>
      <sheetName val="销售成本预测表"/>
      <sheetName val="燃料动力费预测表"/>
      <sheetName val="业务收入预测表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审计调整"/>
      <sheetName val="收入"/>
      <sheetName val="说明"/>
      <sheetName val="#REF"/>
      <sheetName val="评估结果汇总表O"/>
      <sheetName val="3080"/>
      <sheetName val="_5366"/>
      <sheetName val="master"/>
      <sheetName val=""/>
      <sheetName val="E1020"/>
      <sheetName val="de"/>
      <sheetName val="KKKKKKKK"/>
      <sheetName val="基本参数"/>
      <sheetName val="_2640"/>
      <sheetName val="FY02"/>
      <sheetName val="产品销售毛利表"/>
      <sheetName val="1"/>
      <sheetName val="3-1-2银存"/>
      <sheetName val="房屋一"/>
      <sheetName val="设备"/>
      <sheetName val="基建材料-1"/>
      <sheetName val="_x005f_x0000__x005f_x0000__x005"/>
      <sheetName val="_3220"/>
      <sheetName val="UFPrn20070303114642"/>
      <sheetName val="数据源"/>
      <sheetName val="Control"/>
      <sheetName val="石化加油站评估明细表（流）"/>
      <sheetName val="土地底稿"/>
      <sheetName val="目录"/>
      <sheetName val="B"/>
      <sheetName val="内部购进明细表"/>
      <sheetName val="科目余额表"/>
      <sheetName val="Open"/>
      <sheetName val="销售-3（新药）"/>
      <sheetName val="制造费用合计数"/>
      <sheetName val="PER SALES ORG"/>
      <sheetName val="当月应收"/>
      <sheetName val="_x005f_x005f_x005f_x0000__x005f"/>
      <sheetName val="_x005f_x0000__x005f"/>
      <sheetName val="loan database"/>
      <sheetName val="_x005f_x005f_"/>
      <sheetName val="Sheet1"/>
      <sheetName val="財務諸表（ＳＰＭＡＣ＋新ＡＤＡＭＳ）"/>
      <sheetName val="4-6-2-1机器设备"/>
      <sheetName val="Assump2"/>
      <sheetName val="流资汇总"/>
      <sheetName val="资债比较原"/>
      <sheetName val="Profit and Loss"/>
      <sheetName val="立项表"/>
      <sheetName val="_x005f_x005f_x005f_x005f_"/>
      <sheetName val="10 Year Forecast"/>
      <sheetName val="9-3应付帐款"/>
      <sheetName val="9-6其他应付款"/>
      <sheetName val="6月"/>
      <sheetName val="本期报表"/>
      <sheetName val="评估假设"/>
      <sheetName val="即时库存表"/>
      <sheetName val="短期投资"/>
      <sheetName val="中山低值"/>
      <sheetName val="4-货币资金-现金"/>
      <sheetName val="审计标识"/>
      <sheetName val="_"/>
      <sheetName val="档案"/>
      <sheetName val="YS02-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消耗件"/>
      <sheetName val="高价件"/>
      <sheetName val="Sheet1"/>
      <sheetName val="1"/>
      <sheetName val="XL4Poppy"/>
      <sheetName val="KKKKKKKK"/>
      <sheetName val=""/>
      <sheetName val="_x005f_x0000__x005f_x0000__x005f_x0000__x005f_x0000__x0"/>
      <sheetName val="_x005f_x005f_x005f_x0000__x005f_x005f_x005f_x0000__x005"/>
      <sheetName val="W"/>
      <sheetName val="_x005f_x0000__x005f_x0000__x005"/>
      <sheetName val="_x005f_x005f_x005f_x005f_x005f_x005f_x005f_x0000__x005f"/>
      <sheetName val="eqpmad2"/>
      <sheetName val="资产评估结果分类汇总表 (2)"/>
      <sheetName val="关联交易-存款"/>
      <sheetName val="B"/>
      <sheetName val="_x005f_x005f_x005f_x005f_x005f_x005f_x005f_x005f_x005f_x005f_"/>
      <sheetName val="_x005f_x005f_x005f_x0000__x005f"/>
      <sheetName val="_x005f_x0000__x005f"/>
      <sheetName val="_x005f_x005f_"/>
      <sheetName val="_x005f_x005f_x005f_x005f_"/>
      <sheetName val="5-1-1房建(纺机05.7）"/>
      <sheetName val="batch"/>
      <sheetName val="合"/>
      <sheetName val="电子"/>
      <sheetName val="_"/>
      <sheetName val="_x005f_x005f_x005f_x005f_x005f_x005f_x005f_x005f_"/>
      <sheetName val="其他货币资金.dbf"/>
      <sheetName val="银行存款.dbf"/>
      <sheetName val="订单"/>
      <sheetName val="工时统计"/>
      <sheetName val="企业表一"/>
      <sheetName val="M-5C"/>
      <sheetName val="M-5A"/>
      <sheetName val="Main"/>
      <sheetName val="Financial Statement"/>
      <sheetName val="master"/>
      <sheetName val="SENSITIVITY"/>
      <sheetName val="Parameters"/>
      <sheetName val="Base Data"/>
      <sheetName val="Title"/>
      <sheetName val="目录"/>
      <sheetName val="基本情况表"/>
      <sheetName val="ENT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Financial statements"/>
      <sheetName val="classification"/>
      <sheetName val="Details"/>
      <sheetName val="Detail Loan Move. &amp; Listing"/>
      <sheetName val="AFEMAI"/>
      <sheetName val="KEY"/>
      <sheetName val="科目表"/>
      <sheetName val="信息录入"/>
      <sheetName val="_x0000__x0000__x0000__x0000__x0"/>
      <sheetName val="_x0000__x0000__x005"/>
      <sheetName val="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ntrol"/>
      <sheetName val="Validation"/>
      <sheetName val="Sheet1"/>
      <sheetName val="a) Core Financials"/>
      <sheetName val="c) New Markets KPI"/>
      <sheetName val="b) Supplementary data"/>
      <sheetName val="c) Retail KPI"/>
      <sheetName val="c) LTM KPI"/>
      <sheetName val="c) Refining KPI"/>
      <sheetName val="c) Lubricant KPI"/>
      <sheetName val="d) Variance Bridges"/>
      <sheetName val="Hyperion Area"/>
      <sheetName val="BU Names"/>
      <sheetName val="Navigation_Macros"/>
      <sheetName val="Other_Macros"/>
      <sheetName val="Print_Macros"/>
      <sheetName val="XL4Poppy"/>
      <sheetName val="资本支出明细预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况"/>
      <sheetName val="目录"/>
      <sheetName val="结果汇总"/>
      <sheetName val="股权价值测算表"/>
      <sheetName val="利润表"/>
      <sheetName val="非经营性资产、负债评估表"/>
      <sheetName val="溢余资金"/>
      <sheetName val="应付帐款"/>
      <sheetName val="其他应付款"/>
      <sheetName val="资产负债表"/>
      <sheetName val="利润表1"/>
      <sheetName val="企业绩效评价指标"/>
      <sheetName val="周转率"/>
      <sheetName val="营运资金周转率"/>
      <sheetName val="营运资金预测表"/>
      <sheetName val="2015年其他应收款"/>
      <sheetName val="2016年其他应收、其他应付"/>
      <sheetName val="营业收入预测表"/>
      <sheetName val="产品销量预测表"/>
      <sheetName val="产品单价预测表"/>
      <sheetName val="销售单价"/>
      <sheetName val="营业成本预测表"/>
      <sheetName val="材料费预测表"/>
      <sheetName val="燃料动力费预测表"/>
      <sheetName val="人力资源统计"/>
      <sheetName val="制造费用预测表"/>
      <sheetName val="研发费用预测表 "/>
      <sheetName val="税金及附加"/>
      <sheetName val="人工费预测表"/>
      <sheetName val="销售费用预测表"/>
      <sheetName val="管理费用预测表"/>
      <sheetName val="财务费用预测表"/>
      <sheetName val="负息负债明细表"/>
      <sheetName val="资本支出预测表"/>
      <sheetName val="折旧摊销预测表"/>
      <sheetName val="工装摊销"/>
      <sheetName val="母公司折旧摊销"/>
      <sheetName val="资本支出明细预测表"/>
      <sheetName val="加权资金成本"/>
      <sheetName val="ERP"/>
      <sheetName val="t检验"/>
      <sheetName val="国债收益率"/>
      <sheetName val="数据表"/>
      <sheetName val="Sheet1"/>
      <sheetName val="营业外收入预测表"/>
      <sheetName val="Sheet2"/>
      <sheetName val="XL4Poppy"/>
      <sheetName val="UFPrn200703031146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070303114642"/>
      <sheetName val="收入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gfp.com/price/View/40/5633692.htm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zgfp.com/price/View/61/5633689.htm" TargetMode="External"/><Relationship Id="rId1" Type="http://schemas.openxmlformats.org/officeDocument/2006/relationships/hyperlink" Target="http://www.zgfp.com/price/View/14/5633691.ht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gfp.com/price/View/12/5633690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qiche.mipang.com/detail-23725.html" TargetMode="External"/><Relationship Id="rId2" Type="http://schemas.openxmlformats.org/officeDocument/2006/relationships/hyperlink" Target="https://qiche.mipang.com/detail-23725.html" TargetMode="External"/><Relationship Id="rId1" Type="http://schemas.openxmlformats.org/officeDocument/2006/relationships/hyperlink" Target="http://data.ecar168.cn/car/car_mx_4708.htm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x2car.com/details/1436136420?position=011002" TargetMode="External"/><Relationship Id="rId2" Type="http://schemas.openxmlformats.org/officeDocument/2006/relationships/hyperlink" Target="https://www.che168.com/dealer/433106/42340331.html?pvareaid=107790" TargetMode="External"/><Relationship Id="rId1" Type="http://schemas.openxmlformats.org/officeDocument/2006/relationships/hyperlink" Target="https://www.che168.com/dealer/433106/42340331.html?pvareaid=107790" TargetMode="External"/><Relationship Id="rId5" Type="http://schemas.openxmlformats.org/officeDocument/2006/relationships/hyperlink" Target="http://www.hx2car.com/details/1433740364?position=011006" TargetMode="External"/><Relationship Id="rId4" Type="http://schemas.openxmlformats.org/officeDocument/2006/relationships/hyperlink" Target="http://www.hx2car.com/details/1436332866?position=01100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Zeros="0" tabSelected="1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D32" sqref="D32"/>
    </sheetView>
  </sheetViews>
  <sheetFormatPr defaultColWidth="9" defaultRowHeight="15.75" customHeight="1"/>
  <cols>
    <col min="1" max="1" width="22" style="542" customWidth="1"/>
    <col min="2" max="2" width="7.33203125" style="543" customWidth="1"/>
    <col min="3" max="3" width="27.75" style="542" customWidth="1"/>
    <col min="4" max="4" width="24.08203125" style="542" customWidth="1"/>
    <col min="5" max="5" width="22.58203125" style="542" customWidth="1"/>
    <col min="6" max="6" width="17.83203125" style="542" customWidth="1"/>
    <col min="7" max="7" width="15.08203125" style="542" customWidth="1"/>
    <col min="8" max="8" width="9" style="542"/>
    <col min="9" max="9" width="13.33203125" style="542" customWidth="1"/>
    <col min="10" max="16384" width="9" style="542"/>
  </cols>
  <sheetData>
    <row r="1" spans="1:6" s="536" customFormat="1" ht="24.75" customHeight="1">
      <c r="A1" s="564" t="s">
        <v>0</v>
      </c>
      <c r="B1" s="564"/>
      <c r="C1" s="564"/>
      <c r="D1" s="564"/>
      <c r="E1" s="564"/>
      <c r="F1" s="564"/>
    </row>
    <row r="2" spans="1:6" s="537" customFormat="1" ht="12.75" customHeight="1">
      <c r="A2" s="565" t="s">
        <v>38</v>
      </c>
      <c r="B2" s="565"/>
      <c r="C2" s="565"/>
      <c r="D2" s="565"/>
      <c r="E2" s="565"/>
      <c r="F2" s="565"/>
    </row>
    <row r="3" spans="1:6" ht="13.25" customHeight="1">
      <c r="A3" s="544"/>
      <c r="B3" s="545"/>
      <c r="C3" s="546"/>
      <c r="D3" s="546"/>
      <c r="E3" s="546"/>
      <c r="F3" s="547" t="s">
        <v>1</v>
      </c>
    </row>
    <row r="4" spans="1:6" ht="14.25" customHeight="1">
      <c r="A4" s="548" t="s">
        <v>40</v>
      </c>
      <c r="B4" s="549"/>
      <c r="C4" s="549"/>
      <c r="D4" s="549"/>
      <c r="E4" s="539"/>
      <c r="F4" s="550" t="s">
        <v>2</v>
      </c>
    </row>
    <row r="5" spans="1:6" s="538" customFormat="1" ht="18.75" customHeight="1">
      <c r="A5" s="566" t="s">
        <v>3</v>
      </c>
      <c r="B5" s="567"/>
      <c r="C5" s="551" t="s">
        <v>4</v>
      </c>
      <c r="D5" s="551" t="s">
        <v>5</v>
      </c>
      <c r="E5" s="551" t="s">
        <v>6</v>
      </c>
      <c r="F5" s="551" t="s">
        <v>7</v>
      </c>
    </row>
    <row r="6" spans="1:6" s="538" customFormat="1" ht="15.75" customHeight="1">
      <c r="A6" s="568"/>
      <c r="B6" s="569"/>
      <c r="C6" s="551" t="s">
        <v>8</v>
      </c>
      <c r="D6" s="551" t="s">
        <v>9</v>
      </c>
      <c r="E6" s="551" t="s">
        <v>10</v>
      </c>
      <c r="F6" s="551" t="s">
        <v>11</v>
      </c>
    </row>
    <row r="7" spans="1:6" s="539" customFormat="1" ht="15.75" customHeight="1">
      <c r="A7" s="552" t="s">
        <v>12</v>
      </c>
      <c r="B7" s="553">
        <v>1</v>
      </c>
      <c r="C7" s="554"/>
      <c r="D7" s="554"/>
      <c r="E7" s="554"/>
      <c r="F7" s="554" t="s">
        <v>53</v>
      </c>
    </row>
    <row r="8" spans="1:6" s="539" customFormat="1" ht="17.25" customHeight="1">
      <c r="A8" s="552" t="s">
        <v>13</v>
      </c>
      <c r="B8" s="553">
        <v>2</v>
      </c>
      <c r="C8" s="554">
        <v>91.484074000000021</v>
      </c>
      <c r="D8" s="554">
        <v>63.116561999999988</v>
      </c>
      <c r="E8" s="554">
        <v>-28.367512000000033</v>
      </c>
      <c r="F8" s="554">
        <v>-31.01</v>
      </c>
    </row>
    <row r="9" spans="1:6" s="540" customFormat="1" ht="17.25" hidden="1" customHeight="1">
      <c r="A9" s="552" t="s">
        <v>14</v>
      </c>
      <c r="B9" s="555">
        <v>3</v>
      </c>
      <c r="C9" s="554"/>
      <c r="D9" s="554"/>
      <c r="E9" s="554">
        <v>0</v>
      </c>
      <c r="F9" s="554" t="s">
        <v>53</v>
      </c>
    </row>
    <row r="10" spans="1:6" s="540" customFormat="1" ht="17.25" hidden="1" customHeight="1">
      <c r="A10" s="552" t="s">
        <v>15</v>
      </c>
      <c r="B10" s="555">
        <v>4</v>
      </c>
      <c r="C10" s="554"/>
      <c r="D10" s="554"/>
      <c r="E10" s="554">
        <v>0</v>
      </c>
      <c r="F10" s="554" t="s">
        <v>53</v>
      </c>
    </row>
    <row r="11" spans="1:6" s="540" customFormat="1" ht="18" hidden="1" customHeight="1">
      <c r="A11" s="552" t="s">
        <v>16</v>
      </c>
      <c r="B11" s="555">
        <v>5</v>
      </c>
      <c r="C11" s="554"/>
      <c r="D11" s="554"/>
      <c r="E11" s="554">
        <v>0</v>
      </c>
      <c r="F11" s="554" t="s">
        <v>53</v>
      </c>
    </row>
    <row r="12" spans="1:6" s="539" customFormat="1" ht="18" hidden="1" customHeight="1">
      <c r="A12" s="552" t="s">
        <v>17</v>
      </c>
      <c r="B12" s="555">
        <v>6</v>
      </c>
      <c r="C12" s="554"/>
      <c r="D12" s="554"/>
      <c r="E12" s="554">
        <v>0</v>
      </c>
      <c r="F12" s="554" t="s">
        <v>53</v>
      </c>
    </row>
    <row r="13" spans="1:6" s="540" customFormat="1" ht="18" hidden="1" customHeight="1">
      <c r="A13" s="552" t="s">
        <v>18</v>
      </c>
      <c r="B13" s="555">
        <v>7</v>
      </c>
      <c r="C13" s="554"/>
      <c r="D13" s="554"/>
      <c r="E13" s="554">
        <v>0</v>
      </c>
      <c r="F13" s="554" t="s">
        <v>53</v>
      </c>
    </row>
    <row r="14" spans="1:6" s="539" customFormat="1" ht="18" customHeight="1">
      <c r="A14" s="552" t="s">
        <v>19</v>
      </c>
      <c r="B14" s="555">
        <v>3</v>
      </c>
      <c r="C14" s="554">
        <v>91.484074000000021</v>
      </c>
      <c r="D14" s="554">
        <v>63.116561999999988</v>
      </c>
      <c r="E14" s="554">
        <v>-28.367512000000033</v>
      </c>
      <c r="F14" s="554">
        <v>-31.01</v>
      </c>
    </row>
    <row r="15" spans="1:6" s="539" customFormat="1" ht="18" hidden="1" customHeight="1">
      <c r="A15" s="556" t="s">
        <v>20</v>
      </c>
      <c r="B15" s="555">
        <v>9</v>
      </c>
      <c r="C15" s="554"/>
      <c r="D15" s="554"/>
      <c r="E15" s="554">
        <v>0</v>
      </c>
      <c r="F15" s="554" t="s">
        <v>53</v>
      </c>
    </row>
    <row r="16" spans="1:6" s="539" customFormat="1" ht="17.25" hidden="1" customHeight="1">
      <c r="A16" s="556" t="s">
        <v>21</v>
      </c>
      <c r="B16" s="555">
        <v>10</v>
      </c>
      <c r="C16" s="554"/>
      <c r="D16" s="554"/>
      <c r="E16" s="554">
        <v>0</v>
      </c>
      <c r="F16" s="554" t="s">
        <v>53</v>
      </c>
    </row>
    <row r="17" spans="1:6" s="539" customFormat="1" ht="17.25" hidden="1" customHeight="1">
      <c r="A17" s="556" t="s">
        <v>22</v>
      </c>
      <c r="B17" s="555">
        <v>11</v>
      </c>
      <c r="C17" s="554"/>
      <c r="D17" s="554"/>
      <c r="E17" s="554">
        <v>0</v>
      </c>
      <c r="F17" s="554" t="s">
        <v>53</v>
      </c>
    </row>
    <row r="18" spans="1:6" s="539" customFormat="1" ht="17.25" hidden="1" customHeight="1">
      <c r="A18" s="556" t="s">
        <v>23</v>
      </c>
      <c r="B18" s="555">
        <v>12</v>
      </c>
      <c r="C18" s="554"/>
      <c r="D18" s="554"/>
      <c r="E18" s="554">
        <v>0</v>
      </c>
      <c r="F18" s="554" t="s">
        <v>53</v>
      </c>
    </row>
    <row r="19" spans="1:6" s="539" customFormat="1" ht="15.75" hidden="1" customHeight="1">
      <c r="A19" s="556" t="s">
        <v>24</v>
      </c>
      <c r="B19" s="555">
        <v>13</v>
      </c>
      <c r="C19" s="554"/>
      <c r="D19" s="554"/>
      <c r="E19" s="554">
        <v>0</v>
      </c>
      <c r="F19" s="554" t="s">
        <v>53</v>
      </c>
    </row>
    <row r="20" spans="1:6" s="539" customFormat="1" ht="18.75" hidden="1" customHeight="1">
      <c r="A20" s="556" t="s">
        <v>25</v>
      </c>
      <c r="B20" s="555">
        <v>14</v>
      </c>
      <c r="C20" s="554"/>
      <c r="D20" s="554"/>
      <c r="E20" s="554">
        <v>0</v>
      </c>
      <c r="F20" s="554" t="s">
        <v>53</v>
      </c>
    </row>
    <row r="21" spans="1:6" s="539" customFormat="1" ht="18" hidden="1" customHeight="1">
      <c r="A21" s="556" t="s">
        <v>26</v>
      </c>
      <c r="B21" s="555">
        <v>15</v>
      </c>
      <c r="C21" s="554"/>
      <c r="D21" s="554"/>
      <c r="E21" s="554">
        <v>0</v>
      </c>
      <c r="F21" s="554" t="s">
        <v>53</v>
      </c>
    </row>
    <row r="22" spans="1:6" s="539" customFormat="1" ht="18" hidden="1" customHeight="1">
      <c r="A22" s="556" t="s">
        <v>27</v>
      </c>
      <c r="B22" s="555">
        <v>16</v>
      </c>
      <c r="C22" s="554"/>
      <c r="D22" s="554"/>
      <c r="E22" s="554">
        <v>0</v>
      </c>
      <c r="F22" s="554" t="s">
        <v>53</v>
      </c>
    </row>
    <row r="23" spans="1:6" s="539" customFormat="1" ht="17.25" hidden="1" customHeight="1">
      <c r="A23" s="556" t="s">
        <v>28</v>
      </c>
      <c r="B23" s="555">
        <v>17</v>
      </c>
      <c r="C23" s="554"/>
      <c r="D23" s="554"/>
      <c r="E23" s="554">
        <v>0</v>
      </c>
      <c r="F23" s="554" t="s">
        <v>53</v>
      </c>
    </row>
    <row r="24" spans="1:6" s="539" customFormat="1" ht="18" hidden="1" customHeight="1">
      <c r="A24" s="556" t="s">
        <v>29</v>
      </c>
      <c r="B24" s="555">
        <v>18</v>
      </c>
      <c r="C24" s="554"/>
      <c r="D24" s="554"/>
      <c r="E24" s="554">
        <v>0</v>
      </c>
      <c r="F24" s="554" t="s">
        <v>53</v>
      </c>
    </row>
    <row r="25" spans="1:6" s="539" customFormat="1" ht="18" hidden="1" customHeight="1">
      <c r="A25" s="556" t="s">
        <v>30</v>
      </c>
      <c r="B25" s="555">
        <v>19</v>
      </c>
      <c r="C25" s="554"/>
      <c r="D25" s="554"/>
      <c r="E25" s="554">
        <v>0</v>
      </c>
      <c r="F25" s="554" t="s">
        <v>53</v>
      </c>
    </row>
    <row r="26" spans="1:6" s="540" customFormat="1" ht="18.75" customHeight="1">
      <c r="A26" s="557" t="s">
        <v>31</v>
      </c>
      <c r="B26" s="553">
        <v>4</v>
      </c>
      <c r="C26" s="554">
        <v>91.484074000000021</v>
      </c>
      <c r="D26" s="554">
        <v>63.116561999999988</v>
      </c>
      <c r="E26" s="554">
        <v>-28.367512000000033</v>
      </c>
      <c r="F26" s="554">
        <v>-31.01</v>
      </c>
    </row>
    <row r="27" spans="1:6" s="539" customFormat="1" ht="17.25" customHeight="1">
      <c r="A27" s="556" t="s">
        <v>32</v>
      </c>
      <c r="B27" s="555">
        <v>5</v>
      </c>
      <c r="D27" s="554"/>
      <c r="E27" s="554">
        <v>0</v>
      </c>
      <c r="F27" s="554" t="s">
        <v>53</v>
      </c>
    </row>
    <row r="28" spans="1:6" s="539" customFormat="1" ht="18" customHeight="1">
      <c r="A28" s="556" t="s">
        <v>33</v>
      </c>
      <c r="B28" s="555">
        <v>6</v>
      </c>
      <c r="C28" s="554"/>
      <c r="D28" s="554"/>
      <c r="E28" s="554"/>
      <c r="F28" s="554"/>
    </row>
    <row r="29" spans="1:6" s="540" customFormat="1" ht="16.5" customHeight="1">
      <c r="A29" s="557" t="s">
        <v>34</v>
      </c>
      <c r="B29" s="553">
        <v>7</v>
      </c>
      <c r="C29" s="554"/>
      <c r="D29" s="554"/>
      <c r="E29" s="554">
        <v>0</v>
      </c>
      <c r="F29" s="554" t="s">
        <v>53</v>
      </c>
    </row>
    <row r="30" spans="1:6" s="540" customFormat="1" ht="18" customHeight="1">
      <c r="A30" s="557" t="s">
        <v>35</v>
      </c>
      <c r="B30" s="553">
        <v>8</v>
      </c>
      <c r="C30" s="554">
        <v>91.484074000000021</v>
      </c>
      <c r="D30" s="554">
        <v>63.116561999999988</v>
      </c>
      <c r="E30" s="554">
        <v>-28.367512000000033</v>
      </c>
      <c r="F30" s="554">
        <v>-31.01</v>
      </c>
    </row>
    <row r="31" spans="1:6" ht="15" customHeight="1">
      <c r="A31" s="558" t="s">
        <v>36</v>
      </c>
      <c r="B31" s="559"/>
      <c r="C31" s="560"/>
      <c r="D31" s="560"/>
      <c r="E31" s="560"/>
      <c r="F31" s="560"/>
    </row>
    <row r="32" spans="1:6" ht="21.75" customHeight="1">
      <c r="A32" s="560"/>
      <c r="B32" s="559"/>
      <c r="C32" s="560"/>
      <c r="D32" s="560"/>
      <c r="E32" s="560"/>
      <c r="F32" s="560"/>
    </row>
    <row r="33" spans="1:2" s="541" customFormat="1" ht="15.75" customHeight="1">
      <c r="A33" s="561"/>
      <c r="B33" s="562"/>
    </row>
    <row r="34" spans="1:2" s="541" customFormat="1" ht="15.75" customHeight="1">
      <c r="A34" s="561"/>
      <c r="B34" s="562"/>
    </row>
    <row r="35" spans="1:2" s="541" customFormat="1" ht="15.75" customHeight="1">
      <c r="A35" s="561"/>
      <c r="B35" s="562"/>
    </row>
  </sheetData>
  <mergeCells count="3">
    <mergeCell ref="A1:F1"/>
    <mergeCell ref="A2:F2"/>
    <mergeCell ref="A5:B6"/>
  </mergeCells>
  <phoneticPr fontId="25" type="noConversion"/>
  <conditionalFormatting sqref="D27">
    <cfRule type="expression" dxfId="12" priority="8" stopIfTrue="1">
      <formula>AND(C28=0,D27=0)</formula>
    </cfRule>
  </conditionalFormatting>
  <conditionalFormatting sqref="E27">
    <cfRule type="expression" dxfId="11" priority="5" stopIfTrue="1">
      <formula>AND(C28=0,D27=0,E27=0)</formula>
    </cfRule>
  </conditionalFormatting>
  <conditionalFormatting sqref="C28">
    <cfRule type="expression" dxfId="10" priority="6" stopIfTrue="1">
      <formula>AND(D27=0,C28=0)</formula>
    </cfRule>
  </conditionalFormatting>
  <conditionalFormatting sqref="D28">
    <cfRule type="expression" dxfId="9" priority="7" stopIfTrue="1">
      <formula>AND(#REF!=0,D28=0)</formula>
    </cfRule>
  </conditionalFormatting>
  <conditionalFormatting sqref="E28">
    <cfRule type="expression" dxfId="8" priority="4" stopIfTrue="1">
      <formula>AND(#REF!=0,D28=0,E28=0)</formula>
    </cfRule>
  </conditionalFormatting>
  <conditionalFormatting sqref="C7:C26 C29:C30 D26 D8 D14">
    <cfRule type="expression" dxfId="7" priority="1" stopIfTrue="1">
      <formula>AND(D7=0,C7=0)</formula>
    </cfRule>
  </conditionalFormatting>
  <conditionalFormatting sqref="D7 D9:D13 D15:D25 D29:D30">
    <cfRule type="expression" dxfId="6" priority="2" stopIfTrue="1">
      <formula>AND(C7=0,D7=0)</formula>
    </cfRule>
  </conditionalFormatting>
  <conditionalFormatting sqref="E7:E26 E29:E30">
    <cfRule type="expression" dxfId="5" priority="3" stopIfTrue="1">
      <formula>AND(C7=0,D7=0,E7=0)</formula>
    </cfRule>
  </conditionalFormatting>
  <printOptions horizontalCentered="1"/>
  <pageMargins left="0.55069444444444404" right="0.55069444444444404" top="0.39305555555555599" bottom="0.62986111111111098" header="0.31458333333333299" footer="0.35416666666666702"/>
  <pageSetup paperSize="9" orientation="landscape"/>
  <headerFooter alignWithMargins="0">
    <oddFooter>&amp;R第&amp;P页/共&amp;N页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topLeftCell="A3" workbookViewId="0">
      <selection sqref="A1:XFD1048576"/>
    </sheetView>
  </sheetViews>
  <sheetFormatPr defaultColWidth="8.08203125" defaultRowHeight="15.75" customHeight="1"/>
  <cols>
    <col min="1" max="1" width="6.25" style="511" customWidth="1"/>
    <col min="2" max="2" width="21.58203125" style="511" customWidth="1"/>
    <col min="3" max="3" width="14.08203125" style="511" customWidth="1"/>
    <col min="4" max="5" width="12.9140625" style="511" customWidth="1"/>
    <col min="6" max="6" width="12.83203125" style="511" customWidth="1"/>
    <col min="7" max="7" width="20.33203125" style="511" customWidth="1"/>
    <col min="8" max="8" width="14.33203125" style="511" customWidth="1"/>
    <col min="9" max="9" width="8" style="511" customWidth="1"/>
    <col min="10" max="16384" width="8.08203125" style="511"/>
  </cols>
  <sheetData>
    <row r="1" spans="1:9" s="508" customFormat="1" ht="30" customHeight="1">
      <c r="A1" s="574" t="s">
        <v>37</v>
      </c>
      <c r="B1" s="575"/>
      <c r="C1" s="575"/>
      <c r="D1" s="575"/>
      <c r="E1" s="575"/>
      <c r="F1" s="575"/>
      <c r="G1" s="575"/>
      <c r="H1" s="575"/>
      <c r="I1" s="575"/>
    </row>
    <row r="2" spans="1:9" s="387" customFormat="1" ht="14.15" customHeight="1">
      <c r="A2" s="576" t="s">
        <v>38</v>
      </c>
      <c r="B2" s="576"/>
      <c r="C2" s="576"/>
      <c r="D2" s="576"/>
      <c r="E2" s="576"/>
      <c r="F2" s="577"/>
      <c r="G2" s="577"/>
      <c r="H2" s="577"/>
      <c r="I2" s="577"/>
    </row>
    <row r="3" spans="1:9" ht="14.15" customHeight="1">
      <c r="A3" s="512"/>
      <c r="B3" s="512"/>
      <c r="C3" s="512"/>
      <c r="D3" s="512"/>
      <c r="E3" s="512"/>
      <c r="F3" s="513"/>
      <c r="G3" s="513"/>
      <c r="H3" s="578" t="s">
        <v>39</v>
      </c>
      <c r="I3" s="578"/>
    </row>
    <row r="4" spans="1:9" ht="15.75" customHeight="1">
      <c r="A4" s="514" t="s">
        <v>40</v>
      </c>
      <c r="B4" s="515"/>
      <c r="C4" s="515"/>
      <c r="D4" s="516"/>
      <c r="E4" s="517"/>
      <c r="F4" s="518"/>
      <c r="G4" s="518"/>
      <c r="H4" s="579"/>
      <c r="I4" s="579"/>
    </row>
    <row r="5" spans="1:9" s="509" customFormat="1" ht="15.75" customHeight="1">
      <c r="A5" s="573" t="s">
        <v>41</v>
      </c>
      <c r="B5" s="573" t="s">
        <v>42</v>
      </c>
      <c r="C5" s="573" t="s">
        <v>4</v>
      </c>
      <c r="D5" s="573"/>
      <c r="E5" s="573" t="s">
        <v>5</v>
      </c>
      <c r="F5" s="573"/>
      <c r="G5" s="580" t="s">
        <v>6</v>
      </c>
      <c r="H5" s="581"/>
      <c r="I5" s="573" t="s">
        <v>43</v>
      </c>
    </row>
    <row r="6" spans="1:9" s="509" customFormat="1" ht="15.75" customHeight="1">
      <c r="A6" s="573"/>
      <c r="B6" s="573"/>
      <c r="C6" s="519" t="s">
        <v>44</v>
      </c>
      <c r="D6" s="519" t="s">
        <v>45</v>
      </c>
      <c r="E6" s="519" t="s">
        <v>44</v>
      </c>
      <c r="F6" s="519" t="s">
        <v>45</v>
      </c>
      <c r="G6" s="519" t="s">
        <v>44</v>
      </c>
      <c r="H6" s="519" t="s">
        <v>45</v>
      </c>
      <c r="I6" s="573"/>
    </row>
    <row r="7" spans="1:9" ht="15.75" hidden="1" customHeight="1">
      <c r="A7" s="520"/>
      <c r="B7" s="521" t="s">
        <v>46</v>
      </c>
      <c r="C7" s="522"/>
      <c r="D7" s="522"/>
      <c r="E7" s="522"/>
      <c r="F7" s="522"/>
      <c r="G7" s="522"/>
      <c r="H7" s="522"/>
      <c r="I7" s="534"/>
    </row>
    <row r="8" spans="1:9" ht="15.75" hidden="1" customHeight="1">
      <c r="A8" s="520" t="s">
        <v>47</v>
      </c>
      <c r="B8" s="523" t="s">
        <v>48</v>
      </c>
      <c r="C8" s="522"/>
      <c r="D8" s="522"/>
      <c r="E8" s="522"/>
      <c r="F8" s="522"/>
      <c r="G8" s="522"/>
      <c r="H8" s="522"/>
      <c r="I8" s="534"/>
    </row>
    <row r="9" spans="1:9" ht="15.75" hidden="1" customHeight="1">
      <c r="A9" s="520" t="s">
        <v>49</v>
      </c>
      <c r="B9" s="523" t="s">
        <v>50</v>
      </c>
      <c r="C9" s="522"/>
      <c r="D9" s="522"/>
      <c r="E9" s="522"/>
      <c r="F9" s="522"/>
      <c r="G9" s="522"/>
      <c r="H9" s="522"/>
      <c r="I9" s="534"/>
    </row>
    <row r="10" spans="1:9" ht="15.75" hidden="1" customHeight="1">
      <c r="A10" s="520" t="s">
        <v>51</v>
      </c>
      <c r="B10" s="523" t="s">
        <v>52</v>
      </c>
      <c r="C10" s="522"/>
      <c r="D10" s="522"/>
      <c r="E10" s="522"/>
      <c r="F10" s="522"/>
      <c r="G10" s="522"/>
      <c r="H10" s="522"/>
      <c r="I10" s="534"/>
    </row>
    <row r="11" spans="1:9" ht="15.75" hidden="1" customHeight="1">
      <c r="A11" s="520"/>
      <c r="B11" s="524"/>
      <c r="C11" s="522"/>
      <c r="D11" s="522"/>
      <c r="E11" s="522"/>
      <c r="F11" s="522"/>
      <c r="G11" s="522"/>
      <c r="H11" s="522"/>
      <c r="I11" s="534" t="s">
        <v>53</v>
      </c>
    </row>
    <row r="12" spans="1:9" ht="15.75" hidden="1" customHeight="1">
      <c r="A12" s="520"/>
      <c r="B12" s="523"/>
      <c r="C12" s="522"/>
      <c r="D12" s="522"/>
      <c r="E12" s="522"/>
      <c r="F12" s="522"/>
      <c r="G12" s="522"/>
      <c r="H12" s="522"/>
      <c r="I12" s="534"/>
    </row>
    <row r="13" spans="1:9" ht="15.75" hidden="1" customHeight="1">
      <c r="A13" s="525"/>
      <c r="B13" s="526" t="s">
        <v>46</v>
      </c>
      <c r="C13" s="522"/>
      <c r="D13" s="522"/>
      <c r="E13" s="522"/>
      <c r="F13" s="522"/>
      <c r="G13" s="522"/>
      <c r="H13" s="522"/>
      <c r="I13" s="534"/>
    </row>
    <row r="14" spans="1:9" ht="15.75" hidden="1" customHeight="1">
      <c r="A14" s="525" t="s">
        <v>47</v>
      </c>
      <c r="B14" s="527" t="s">
        <v>48</v>
      </c>
      <c r="C14" s="522"/>
      <c r="D14" s="522"/>
      <c r="E14" s="522"/>
      <c r="F14" s="522"/>
      <c r="G14" s="522"/>
      <c r="H14" s="522"/>
      <c r="I14" s="534"/>
    </row>
    <row r="15" spans="1:9" ht="15.75" hidden="1" customHeight="1">
      <c r="A15" s="525" t="s">
        <v>49</v>
      </c>
      <c r="B15" s="527" t="s">
        <v>50</v>
      </c>
      <c r="C15" s="522"/>
      <c r="D15" s="522"/>
      <c r="E15" s="522"/>
      <c r="F15" s="522"/>
      <c r="G15" s="522"/>
      <c r="H15" s="522"/>
      <c r="I15" s="534"/>
    </row>
    <row r="16" spans="1:9" ht="15.75" hidden="1" customHeight="1">
      <c r="A16" s="525" t="s">
        <v>51</v>
      </c>
      <c r="B16" s="527" t="s">
        <v>52</v>
      </c>
      <c r="C16" s="522"/>
      <c r="D16" s="522"/>
      <c r="E16" s="522"/>
      <c r="F16" s="522"/>
      <c r="G16" s="522"/>
      <c r="H16" s="522"/>
      <c r="I16" s="534"/>
    </row>
    <row r="17" spans="1:9" ht="15.75" hidden="1" customHeight="1">
      <c r="A17" s="520"/>
      <c r="B17" s="523"/>
      <c r="C17" s="522"/>
      <c r="D17" s="522"/>
      <c r="E17" s="522"/>
      <c r="F17" s="522"/>
      <c r="G17" s="522"/>
      <c r="H17" s="522"/>
      <c r="I17" s="534"/>
    </row>
    <row r="18" spans="1:9" ht="15.75" hidden="1" customHeight="1">
      <c r="A18" s="520"/>
      <c r="B18" s="523"/>
      <c r="C18" s="522"/>
      <c r="D18" s="522"/>
      <c r="E18" s="522"/>
      <c r="F18" s="522"/>
      <c r="G18" s="522"/>
      <c r="H18" s="522"/>
      <c r="I18" s="534"/>
    </row>
    <row r="19" spans="1:9" ht="15.75" customHeight="1">
      <c r="A19" s="520"/>
      <c r="B19" s="521" t="s">
        <v>54</v>
      </c>
      <c r="C19" s="522">
        <v>19036332.809999991</v>
      </c>
      <c r="D19" s="522">
        <v>914840.74000000022</v>
      </c>
      <c r="E19" s="522">
        <v>631165.61999999988</v>
      </c>
      <c r="F19" s="522">
        <v>631165.61999999988</v>
      </c>
      <c r="G19" s="522">
        <v>-18405167.18999999</v>
      </c>
      <c r="H19" s="522">
        <v>-283675.1200000004</v>
      </c>
      <c r="I19" s="535">
        <v>-31.008142466414462</v>
      </c>
    </row>
    <row r="20" spans="1:9" ht="15.75" customHeight="1">
      <c r="A20" s="520" t="s">
        <v>55</v>
      </c>
      <c r="B20" s="523" t="s">
        <v>56</v>
      </c>
      <c r="C20" s="522">
        <v>3592039.3399999989</v>
      </c>
      <c r="D20" s="522">
        <v>149974.41999999998</v>
      </c>
      <c r="E20" s="522">
        <v>556545.61999999988</v>
      </c>
      <c r="F20" s="522">
        <v>556545.61999999988</v>
      </c>
      <c r="G20" s="522">
        <v>-3035493.7199999988</v>
      </c>
      <c r="H20" s="522">
        <v>406571.1999999999</v>
      </c>
      <c r="I20" s="535">
        <v>271.09369717849211</v>
      </c>
    </row>
    <row r="21" spans="1:9" s="510" customFormat="1" ht="15.75" customHeight="1">
      <c r="A21" s="528" t="s">
        <v>57</v>
      </c>
      <c r="B21" s="529" t="s">
        <v>58</v>
      </c>
      <c r="C21" s="522">
        <v>1361528</v>
      </c>
      <c r="D21" s="522">
        <v>61229.74</v>
      </c>
      <c r="E21" s="522">
        <v>36320</v>
      </c>
      <c r="F21" s="522">
        <v>36320</v>
      </c>
      <c r="G21" s="522">
        <v>-1325208</v>
      </c>
      <c r="H21" s="522">
        <v>-24909.739999999998</v>
      </c>
      <c r="I21" s="535">
        <v>-40.682420013542433</v>
      </c>
    </row>
    <row r="22" spans="1:9" s="510" customFormat="1" ht="15.75" customHeight="1">
      <c r="A22" s="528" t="s">
        <v>59</v>
      </c>
      <c r="B22" s="529" t="s">
        <v>60</v>
      </c>
      <c r="C22" s="522">
        <v>14082765.469999993</v>
      </c>
      <c r="D22" s="522">
        <v>703636.58000000031</v>
      </c>
      <c r="E22" s="522">
        <v>38300</v>
      </c>
      <c r="F22" s="522">
        <v>38300</v>
      </c>
      <c r="G22" s="522">
        <v>-14044465.469999993</v>
      </c>
      <c r="H22" s="522">
        <v>-665336.58000000031</v>
      </c>
      <c r="I22" s="535">
        <v>-94.556849218953346</v>
      </c>
    </row>
    <row r="23" spans="1:9" s="510" customFormat="1" ht="15.75" customHeight="1">
      <c r="A23" s="528"/>
      <c r="B23" s="529"/>
      <c r="C23" s="530"/>
      <c r="D23" s="530"/>
      <c r="E23" s="530"/>
      <c r="F23" s="530"/>
      <c r="G23" s="530"/>
      <c r="H23" s="530"/>
      <c r="I23" s="535"/>
    </row>
    <row r="24" spans="1:9" s="510" customFormat="1" ht="15.75" hidden="1" customHeight="1">
      <c r="A24" s="528" t="s">
        <v>61</v>
      </c>
      <c r="B24" s="529" t="s">
        <v>62</v>
      </c>
      <c r="C24" s="522"/>
      <c r="D24" s="522"/>
      <c r="E24" s="522"/>
      <c r="F24" s="522"/>
      <c r="G24" s="522"/>
      <c r="H24" s="522"/>
      <c r="I24" s="535" t="s">
        <v>53</v>
      </c>
    </row>
    <row r="25" spans="1:9" s="510" customFormat="1" ht="15.75" hidden="1" customHeight="1">
      <c r="A25" s="528"/>
      <c r="B25" s="529"/>
      <c r="C25" s="530"/>
      <c r="D25" s="530"/>
      <c r="E25" s="530"/>
      <c r="F25" s="530"/>
      <c r="G25" s="530"/>
      <c r="H25" s="530"/>
      <c r="I25" s="535"/>
    </row>
    <row r="26" spans="1:9" s="510" customFormat="1" ht="15.75" customHeight="1">
      <c r="A26" s="570" t="s">
        <v>63</v>
      </c>
      <c r="B26" s="570"/>
      <c r="C26" s="522">
        <v>19036332.809999991</v>
      </c>
      <c r="D26" s="522">
        <v>914840.74000000022</v>
      </c>
      <c r="E26" s="522">
        <v>631165.61999999988</v>
      </c>
      <c r="F26" s="522">
        <v>631165.61999999988</v>
      </c>
      <c r="G26" s="522">
        <v>-18405167.18999999</v>
      </c>
      <c r="H26" s="522">
        <v>-283675.1200000004</v>
      </c>
      <c r="I26" s="535">
        <v>-31.008142466414462</v>
      </c>
    </row>
    <row r="27" spans="1:9" s="510" customFormat="1" ht="15.75" customHeight="1">
      <c r="A27" s="571" t="s">
        <v>64</v>
      </c>
      <c r="B27" s="571"/>
      <c r="C27" s="530"/>
      <c r="D27" s="530"/>
      <c r="E27" s="530"/>
      <c r="F27" s="530"/>
      <c r="G27" s="530"/>
      <c r="H27" s="530"/>
      <c r="I27" s="535"/>
    </row>
    <row r="28" spans="1:9" s="510" customFormat="1" ht="15.75" customHeight="1">
      <c r="A28" s="572" t="s">
        <v>63</v>
      </c>
      <c r="B28" s="572"/>
      <c r="C28" s="522">
        <v>19036332.809999991</v>
      </c>
      <c r="D28" s="522">
        <v>914840.74000000022</v>
      </c>
      <c r="E28" s="522">
        <v>631165.61999999988</v>
      </c>
      <c r="F28" s="522">
        <v>631165.61999999988</v>
      </c>
      <c r="G28" s="522">
        <v>-18405167.18999999</v>
      </c>
      <c r="H28" s="522">
        <v>-283675.1200000004</v>
      </c>
      <c r="I28" s="535">
        <v>-31.008142466414462</v>
      </c>
    </row>
    <row r="29" spans="1:9" s="510" customFormat="1" ht="15.75" customHeight="1">
      <c r="A29" s="531" t="s">
        <v>65</v>
      </c>
      <c r="B29" s="531"/>
      <c r="C29" s="531"/>
      <c r="D29" s="531"/>
      <c r="E29" s="531"/>
      <c r="F29" s="532"/>
      <c r="G29" s="532"/>
      <c r="H29" s="532"/>
      <c r="I29" s="532" t="s">
        <v>66</v>
      </c>
    </row>
    <row r="30" spans="1:9" s="510" customFormat="1" ht="15.75" customHeight="1">
      <c r="A30" s="531" t="s">
        <v>67</v>
      </c>
      <c r="B30" s="531"/>
      <c r="C30" s="531"/>
      <c r="D30" s="531"/>
      <c r="E30" s="531"/>
      <c r="F30" s="531"/>
      <c r="G30" s="531"/>
      <c r="H30" s="531"/>
      <c r="I30" s="531"/>
    </row>
    <row r="31" spans="1:9" s="510" customFormat="1" ht="15.75" customHeight="1">
      <c r="D31" s="510">
        <v>948016.48</v>
      </c>
      <c r="E31" s="510">
        <v>713865.62</v>
      </c>
    </row>
    <row r="32" spans="1:9" s="510" customFormat="1" ht="15.75" customHeight="1">
      <c r="C32" s="533"/>
      <c r="D32" s="533"/>
      <c r="E32" s="533"/>
    </row>
  </sheetData>
  <mergeCells count="13">
    <mergeCell ref="A1:I1"/>
    <mergeCell ref="A2:I2"/>
    <mergeCell ref="H3:I3"/>
    <mergeCell ref="H4:I4"/>
    <mergeCell ref="C5:D5"/>
    <mergeCell ref="E5:F5"/>
    <mergeCell ref="G5:H5"/>
    <mergeCell ref="I5:I6"/>
    <mergeCell ref="A26:B26"/>
    <mergeCell ref="A27:B27"/>
    <mergeCell ref="A28:B28"/>
    <mergeCell ref="A5:A6"/>
    <mergeCell ref="B5:B6"/>
  </mergeCells>
  <phoneticPr fontId="25" type="noConversion"/>
  <printOptions horizontalCentered="1"/>
  <pageMargins left="0.35" right="0.35" top="1.0784722222222201" bottom="0.79097222222222197" header="1.3576388888888899" footer="0.51180555555555596"/>
  <pageSetup paperSize="9" orientation="landscape"/>
  <headerFooter alignWithMargins="0">
    <oddFooter>&amp;R第&amp;P页/共&amp;N页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03"/>
  <sheetViews>
    <sheetView view="pageBreakPreview" zoomScale="80" zoomScaleNormal="90" workbookViewId="0">
      <pane xSplit="4" ySplit="7" topLeftCell="I76" activePane="bottomRight" state="frozenSplit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08203125" defaultRowHeight="15.75" customHeight="1"/>
  <cols>
    <col min="1" max="1" width="4" style="391" customWidth="1"/>
    <col min="2" max="2" width="5.75" style="391" hidden="1" customWidth="1"/>
    <col min="3" max="3" width="17.75" style="391" customWidth="1"/>
    <col min="4" max="4" width="13.5" style="391" customWidth="1"/>
    <col min="5" max="5" width="5.08203125" style="391" customWidth="1"/>
    <col min="6" max="6" width="6.58203125" style="390" customWidth="1"/>
    <col min="7" max="7" width="13.9140625" style="391" customWidth="1"/>
    <col min="8" max="8" width="12" style="391" customWidth="1"/>
    <col min="9" max="13" width="9.83203125" style="391" customWidth="1"/>
    <col min="14" max="14" width="9" style="391" customWidth="1"/>
    <col min="15" max="15" width="14.1640625" style="392" customWidth="1"/>
    <col min="16" max="17" width="13.58203125" style="392" customWidth="1"/>
    <col min="18" max="18" width="10.1640625" style="392" customWidth="1"/>
    <col min="19" max="19" width="13.33203125" style="392" customWidth="1"/>
    <col min="20" max="20" width="8.9140625" style="392" customWidth="1"/>
    <col min="21" max="21" width="9.1640625" style="392" customWidth="1"/>
    <col min="22" max="22" width="11.1640625" style="391" customWidth="1"/>
    <col min="23" max="23" width="11.1640625" style="393" hidden="1" customWidth="1"/>
    <col min="24" max="25" width="11.08203125" style="393" hidden="1" customWidth="1"/>
    <col min="26" max="26" width="11.5" style="393" hidden="1" customWidth="1"/>
    <col min="27" max="27" width="11.58203125" style="391" customWidth="1"/>
    <col min="28" max="28" width="12.83203125" style="391" customWidth="1"/>
    <col min="29" max="29" width="10.33203125" style="391" customWidth="1"/>
    <col min="30" max="30" width="8.08203125" style="391"/>
    <col min="31" max="31" width="11.83203125" style="393" customWidth="1"/>
    <col min="32" max="16384" width="8.08203125" style="391"/>
  </cols>
  <sheetData>
    <row r="1" spans="1:38" ht="15.75" customHeight="1">
      <c r="V1" s="418"/>
      <c r="W1" s="419"/>
      <c r="X1" s="419"/>
      <c r="Y1" s="419"/>
      <c r="Z1" s="445"/>
      <c r="AA1" s="446"/>
      <c r="AB1" s="446"/>
      <c r="AC1" s="447"/>
    </row>
    <row r="2" spans="1:38" s="386" customFormat="1" ht="30" customHeight="1">
      <c r="A2" s="594" t="s">
        <v>68</v>
      </c>
      <c r="B2" s="594"/>
      <c r="C2" s="594"/>
      <c r="D2" s="594"/>
      <c r="E2" s="594"/>
      <c r="F2" s="595"/>
      <c r="G2" s="594"/>
      <c r="H2" s="594"/>
      <c r="I2" s="594"/>
      <c r="J2" s="594"/>
      <c r="K2" s="594"/>
      <c r="L2" s="594"/>
      <c r="M2" s="594"/>
      <c r="N2" s="594"/>
      <c r="O2" s="596"/>
      <c r="P2" s="597"/>
      <c r="Q2" s="596"/>
      <c r="R2" s="596"/>
      <c r="S2" s="596"/>
      <c r="T2" s="596"/>
      <c r="U2" s="596"/>
      <c r="V2" s="420"/>
      <c r="W2" s="421"/>
      <c r="X2" s="421"/>
      <c r="Y2" s="421"/>
      <c r="Z2" s="448"/>
      <c r="AA2" s="449"/>
      <c r="AB2" s="449"/>
      <c r="AC2" s="450"/>
      <c r="AE2" s="451"/>
    </row>
    <row r="3" spans="1:38" s="387" customFormat="1" ht="14.15" customHeight="1">
      <c r="A3" s="576" t="s">
        <v>38</v>
      </c>
      <c r="B3" s="576"/>
      <c r="C3" s="576"/>
      <c r="D3" s="576"/>
      <c r="E3" s="576"/>
      <c r="F3" s="577"/>
      <c r="G3" s="576"/>
      <c r="H3" s="576"/>
      <c r="I3" s="576"/>
      <c r="J3" s="576"/>
      <c r="K3" s="576"/>
      <c r="L3" s="576"/>
      <c r="M3" s="576"/>
      <c r="N3" s="576"/>
      <c r="O3" s="598"/>
      <c r="P3" s="598"/>
      <c r="Q3" s="598"/>
      <c r="R3" s="598"/>
      <c r="S3" s="598"/>
      <c r="T3" s="598"/>
      <c r="U3" s="598"/>
      <c r="V3" s="422"/>
      <c r="W3" s="408"/>
      <c r="X3" s="408"/>
      <c r="Y3" s="408"/>
      <c r="Z3" s="452"/>
      <c r="AA3" s="453"/>
      <c r="AB3" s="453"/>
      <c r="AC3" s="452"/>
    </row>
    <row r="4" spans="1:38" ht="14.15" customHeight="1">
      <c r="A4" s="394"/>
      <c r="B4" s="394"/>
      <c r="C4" s="394"/>
      <c r="D4" s="394"/>
      <c r="E4" s="394"/>
      <c r="F4" s="395"/>
      <c r="G4" s="394"/>
      <c r="H4" s="395"/>
      <c r="I4" s="395"/>
      <c r="J4" s="395"/>
      <c r="K4" s="395"/>
      <c r="L4" s="395"/>
      <c r="M4" s="395"/>
      <c r="N4" s="395"/>
      <c r="O4" s="409"/>
      <c r="P4" s="409"/>
      <c r="Q4" s="599" t="s">
        <v>69</v>
      </c>
      <c r="R4" s="599"/>
      <c r="S4" s="599"/>
      <c r="T4" s="599"/>
      <c r="U4" s="599"/>
      <c r="V4" s="423"/>
      <c r="W4" s="424"/>
      <c r="X4" s="424"/>
      <c r="Y4" s="424"/>
      <c r="Z4" s="454"/>
      <c r="AA4" s="455"/>
      <c r="AB4" s="455"/>
      <c r="AC4" s="409"/>
    </row>
    <row r="5" spans="1:38" ht="15.75" customHeight="1">
      <c r="A5" s="396" t="s">
        <v>40</v>
      </c>
      <c r="B5" s="397"/>
      <c r="C5" s="397"/>
      <c r="D5" s="397"/>
      <c r="E5" s="397"/>
      <c r="F5" s="398"/>
      <c r="G5" s="397"/>
      <c r="H5" s="397"/>
      <c r="I5" s="397"/>
      <c r="J5" s="397"/>
      <c r="K5" s="397"/>
      <c r="L5" s="397"/>
      <c r="M5" s="397"/>
      <c r="N5" s="397"/>
      <c r="O5" s="410"/>
      <c r="P5" s="410"/>
      <c r="Q5" s="600"/>
      <c r="R5" s="600"/>
      <c r="S5" s="600"/>
      <c r="T5" s="600"/>
      <c r="U5" s="600"/>
      <c r="V5" s="425"/>
      <c r="W5" s="426"/>
      <c r="X5" s="426"/>
      <c r="Y5" s="426"/>
      <c r="Z5" s="456"/>
      <c r="AA5" s="457"/>
      <c r="AB5" s="455"/>
      <c r="AC5" s="409"/>
    </row>
    <row r="6" spans="1:38" s="388" customFormat="1" ht="15.75" customHeight="1">
      <c r="A6" s="591" t="s">
        <v>70</v>
      </c>
      <c r="B6" s="591" t="s">
        <v>71</v>
      </c>
      <c r="C6" s="590" t="s">
        <v>72</v>
      </c>
      <c r="D6" s="590" t="s">
        <v>73</v>
      </c>
      <c r="E6" s="590" t="s">
        <v>74</v>
      </c>
      <c r="F6" s="592" t="s">
        <v>75</v>
      </c>
      <c r="G6" s="591" t="s">
        <v>76</v>
      </c>
      <c r="H6" s="590" t="s">
        <v>77</v>
      </c>
      <c r="I6" s="590" t="s">
        <v>78</v>
      </c>
      <c r="J6" s="601" t="s">
        <v>79</v>
      </c>
      <c r="K6" s="601"/>
      <c r="L6" s="601"/>
      <c r="M6" s="601"/>
      <c r="N6" s="590" t="s">
        <v>80</v>
      </c>
      <c r="O6" s="602" t="s">
        <v>4</v>
      </c>
      <c r="P6" s="603"/>
      <c r="Q6" s="591" t="s">
        <v>5</v>
      </c>
      <c r="R6" s="591"/>
      <c r="S6" s="591"/>
      <c r="T6" s="590" t="s">
        <v>43</v>
      </c>
      <c r="U6" s="590" t="s">
        <v>81</v>
      </c>
      <c r="V6" s="427"/>
      <c r="W6" s="585" t="s">
        <v>79</v>
      </c>
      <c r="X6" s="586"/>
      <c r="Y6" s="586"/>
      <c r="Z6" s="586"/>
      <c r="AA6" s="582"/>
      <c r="AB6" s="458"/>
      <c r="AC6" s="459"/>
      <c r="AD6" s="583"/>
      <c r="AE6" s="389"/>
    </row>
    <row r="7" spans="1:38" s="388" customFormat="1" ht="23.25" customHeight="1">
      <c r="A7" s="591"/>
      <c r="B7" s="591"/>
      <c r="C7" s="591"/>
      <c r="D7" s="591"/>
      <c r="E7" s="591"/>
      <c r="F7" s="593"/>
      <c r="G7" s="591"/>
      <c r="H7" s="591"/>
      <c r="I7" s="591"/>
      <c r="J7" s="411" t="s">
        <v>82</v>
      </c>
      <c r="K7" s="412" t="s">
        <v>83</v>
      </c>
      <c r="L7" s="413" t="s">
        <v>84</v>
      </c>
      <c r="M7" s="6" t="s">
        <v>85</v>
      </c>
      <c r="N7" s="590"/>
      <c r="O7" s="399" t="s">
        <v>44</v>
      </c>
      <c r="P7" s="399" t="s">
        <v>45</v>
      </c>
      <c r="Q7" s="399" t="s">
        <v>44</v>
      </c>
      <c r="R7" s="399" t="s">
        <v>86</v>
      </c>
      <c r="S7" s="399" t="s">
        <v>45</v>
      </c>
      <c r="T7" s="591"/>
      <c r="U7" s="591"/>
      <c r="V7" s="428"/>
      <c r="W7" s="429" t="s">
        <v>82</v>
      </c>
      <c r="X7" s="430" t="s">
        <v>83</v>
      </c>
      <c r="Y7" s="460" t="s">
        <v>84</v>
      </c>
      <c r="Z7" s="461" t="s">
        <v>85</v>
      </c>
      <c r="AA7" s="582"/>
      <c r="AB7" s="458"/>
      <c r="AC7" s="459"/>
      <c r="AD7" s="584"/>
      <c r="AE7" s="389" t="s">
        <v>87</v>
      </c>
      <c r="AF7" s="462" t="s">
        <v>88</v>
      </c>
    </row>
    <row r="8" spans="1:38" s="388" customFormat="1" ht="16.5" customHeight="1">
      <c r="A8" s="400">
        <v>1</v>
      </c>
      <c r="B8" s="401" t="s">
        <v>89</v>
      </c>
      <c r="C8" s="187" t="s">
        <v>90</v>
      </c>
      <c r="D8" s="187" t="s">
        <v>91</v>
      </c>
      <c r="E8" s="187" t="s">
        <v>92</v>
      </c>
      <c r="F8" s="402">
        <v>17</v>
      </c>
      <c r="G8" s="187" t="s">
        <v>93</v>
      </c>
      <c r="H8" s="188">
        <v>38349</v>
      </c>
      <c r="I8" s="188">
        <v>38349</v>
      </c>
      <c r="J8" s="414"/>
      <c r="K8" s="415"/>
      <c r="L8" s="415"/>
      <c r="M8" s="415">
        <v>0.6</v>
      </c>
      <c r="N8" s="400">
        <v>20</v>
      </c>
      <c r="O8" s="194">
        <v>247459.42</v>
      </c>
      <c r="P8" s="194">
        <v>12372.97</v>
      </c>
      <c r="Q8" s="431">
        <v>1228.2</v>
      </c>
      <c r="R8" s="432"/>
      <c r="S8" s="433">
        <v>1228.2</v>
      </c>
      <c r="T8" s="434">
        <v>-90.07</v>
      </c>
      <c r="U8" s="207" t="s">
        <v>94</v>
      </c>
      <c r="V8" s="435"/>
      <c r="W8" s="436"/>
      <c r="X8" s="437"/>
      <c r="Y8" s="437"/>
      <c r="Z8" s="437">
        <v>0.6</v>
      </c>
      <c r="AA8" s="463">
        <v>12372.971000000001</v>
      </c>
      <c r="AB8" s="464">
        <v>-11144.771000000001</v>
      </c>
      <c r="AC8" s="465">
        <v>4.9632380129234922E-3</v>
      </c>
      <c r="AD8" s="466"/>
      <c r="AE8" s="389" t="s">
        <v>95</v>
      </c>
      <c r="AF8" s="467" t="s">
        <v>96</v>
      </c>
      <c r="AG8" s="467"/>
      <c r="AK8" s="470"/>
      <c r="AL8" s="470"/>
    </row>
    <row r="9" spans="1:38" s="388" customFormat="1" ht="16.5" customHeight="1">
      <c r="A9" s="400">
        <v>2</v>
      </c>
      <c r="B9" s="401" t="s">
        <v>97</v>
      </c>
      <c r="C9" s="187" t="s">
        <v>98</v>
      </c>
      <c r="D9" s="187" t="s">
        <v>91</v>
      </c>
      <c r="E9" s="187" t="s">
        <v>92</v>
      </c>
      <c r="F9" s="402">
        <v>105</v>
      </c>
      <c r="G9" s="187" t="s">
        <v>93</v>
      </c>
      <c r="H9" s="188">
        <v>38349</v>
      </c>
      <c r="I9" s="188">
        <v>38349</v>
      </c>
      <c r="J9" s="415"/>
      <c r="K9" s="415"/>
      <c r="L9" s="415"/>
      <c r="M9" s="415">
        <v>0.6</v>
      </c>
      <c r="N9" s="400">
        <v>20</v>
      </c>
      <c r="O9" s="194">
        <v>653548.66</v>
      </c>
      <c r="P9" s="194">
        <v>32677.43</v>
      </c>
      <c r="Q9" s="431">
        <v>1228.2</v>
      </c>
      <c r="R9" s="432"/>
      <c r="S9" s="433">
        <v>1228.2</v>
      </c>
      <c r="T9" s="434">
        <v>-96.24</v>
      </c>
      <c r="U9" s="207" t="s">
        <v>94</v>
      </c>
      <c r="V9" s="435"/>
      <c r="W9" s="438"/>
      <c r="X9" s="437"/>
      <c r="Y9" s="437"/>
      <c r="Z9" s="437">
        <v>0.6</v>
      </c>
      <c r="AA9" s="463">
        <v>32677.433000000005</v>
      </c>
      <c r="AB9" s="464">
        <v>-31449.233000000004</v>
      </c>
      <c r="AC9" s="465">
        <v>1.8792785834799203E-3</v>
      </c>
      <c r="AD9" s="466"/>
      <c r="AE9" s="389" t="s">
        <v>99</v>
      </c>
      <c r="AF9" s="468" t="s">
        <v>100</v>
      </c>
      <c r="AG9" s="467"/>
      <c r="AH9" s="467"/>
      <c r="AI9" s="471"/>
      <c r="AJ9" s="471"/>
      <c r="AK9" s="471"/>
      <c r="AL9" s="471"/>
    </row>
    <row r="10" spans="1:38" s="388" customFormat="1" ht="16.5" customHeight="1">
      <c r="A10" s="400">
        <v>3</v>
      </c>
      <c r="B10" s="401" t="s">
        <v>101</v>
      </c>
      <c r="C10" s="187" t="s">
        <v>102</v>
      </c>
      <c r="D10" s="187" t="s">
        <v>103</v>
      </c>
      <c r="E10" s="187" t="s">
        <v>104</v>
      </c>
      <c r="F10" s="402">
        <v>1</v>
      </c>
      <c r="G10" s="187" t="s">
        <v>105</v>
      </c>
      <c r="H10" s="188">
        <v>38349</v>
      </c>
      <c r="I10" s="188">
        <v>38349</v>
      </c>
      <c r="J10" s="415"/>
      <c r="K10" s="415"/>
      <c r="L10" s="415">
        <v>0.01</v>
      </c>
      <c r="M10" s="415"/>
      <c r="N10" s="400">
        <v>20</v>
      </c>
      <c r="O10" s="194">
        <v>66323.03</v>
      </c>
      <c r="P10" s="194">
        <v>3316.15</v>
      </c>
      <c r="Q10" s="431">
        <v>165.45000000000002</v>
      </c>
      <c r="R10" s="432"/>
      <c r="S10" s="433">
        <v>165.45000000000002</v>
      </c>
      <c r="T10" s="434">
        <v>-95.01</v>
      </c>
      <c r="U10" s="207" t="s">
        <v>94</v>
      </c>
      <c r="V10" s="435"/>
      <c r="W10" s="438"/>
      <c r="X10" s="437"/>
      <c r="Y10" s="437">
        <v>0.01</v>
      </c>
      <c r="Z10" s="437"/>
      <c r="AA10" s="463">
        <v>3316.1514999999999</v>
      </c>
      <c r="AB10" s="464">
        <v>-3150.7015000000001</v>
      </c>
      <c r="AC10" s="465">
        <v>2.4946085846801634E-3</v>
      </c>
      <c r="AD10" s="466"/>
      <c r="AE10" s="389" t="s">
        <v>106</v>
      </c>
      <c r="AF10" s="469" t="s">
        <v>107</v>
      </c>
      <c r="AG10" s="471"/>
      <c r="AH10" s="471"/>
      <c r="AI10" s="471"/>
      <c r="AJ10" s="471"/>
      <c r="AK10" s="471"/>
      <c r="AL10" s="471"/>
    </row>
    <row r="11" spans="1:38" s="388" customFormat="1" ht="16.5" customHeight="1">
      <c r="A11" s="400">
        <v>4</v>
      </c>
      <c r="B11" s="401" t="s">
        <v>108</v>
      </c>
      <c r="C11" s="187" t="s">
        <v>109</v>
      </c>
      <c r="D11" s="187" t="s">
        <v>110</v>
      </c>
      <c r="E11" s="187" t="s">
        <v>104</v>
      </c>
      <c r="F11" s="402">
        <v>1</v>
      </c>
      <c r="G11" s="187" t="s">
        <v>105</v>
      </c>
      <c r="H11" s="188">
        <v>42369</v>
      </c>
      <c r="I11" s="188">
        <v>42369</v>
      </c>
      <c r="J11" s="415"/>
      <c r="K11" s="415"/>
      <c r="L11" s="415">
        <v>0.01</v>
      </c>
      <c r="M11" s="415"/>
      <c r="N11" s="400">
        <v>20</v>
      </c>
      <c r="O11" s="194">
        <v>17094.02</v>
      </c>
      <c r="P11" s="194">
        <v>854.7</v>
      </c>
      <c r="Q11" s="431">
        <v>165.45000000000002</v>
      </c>
      <c r="R11" s="432"/>
      <c r="S11" s="433">
        <v>165.45000000000002</v>
      </c>
      <c r="T11" s="434">
        <v>-80.64</v>
      </c>
      <c r="U11" s="207" t="s">
        <v>94</v>
      </c>
      <c r="V11" s="435"/>
      <c r="W11" s="438"/>
      <c r="X11" s="437"/>
      <c r="Y11" s="437">
        <v>0.01</v>
      </c>
      <c r="Z11" s="437"/>
      <c r="AA11" s="463">
        <v>854.70100000000002</v>
      </c>
      <c r="AB11" s="464">
        <v>-689.25099999999998</v>
      </c>
      <c r="AC11" s="465">
        <v>9.6788233546000312E-3</v>
      </c>
      <c r="AD11" s="466"/>
      <c r="AE11" s="470"/>
      <c r="AF11" s="471"/>
      <c r="AG11" s="481"/>
      <c r="AH11" s="481"/>
      <c r="AI11" s="481"/>
      <c r="AJ11" s="471"/>
      <c r="AK11" s="471"/>
      <c r="AL11" s="471"/>
    </row>
    <row r="12" spans="1:38" s="388" customFormat="1" ht="16.5" customHeight="1">
      <c r="A12" s="400">
        <v>5</v>
      </c>
      <c r="B12" s="401" t="s">
        <v>111</v>
      </c>
      <c r="C12" s="187" t="s">
        <v>112</v>
      </c>
      <c r="D12" s="187" t="s">
        <v>113</v>
      </c>
      <c r="E12" s="187" t="s">
        <v>114</v>
      </c>
      <c r="F12" s="402">
        <v>1</v>
      </c>
      <c r="G12" s="187" t="s">
        <v>115</v>
      </c>
      <c r="H12" s="188">
        <v>42369</v>
      </c>
      <c r="I12" s="188">
        <v>42369</v>
      </c>
      <c r="J12" s="415"/>
      <c r="K12" s="415">
        <v>0.02</v>
      </c>
      <c r="L12" s="415"/>
      <c r="M12" s="415"/>
      <c r="N12" s="400">
        <v>20</v>
      </c>
      <c r="O12" s="194">
        <v>20616.560000000001</v>
      </c>
      <c r="P12" s="194">
        <v>1030.83</v>
      </c>
      <c r="Q12" s="431">
        <v>1279</v>
      </c>
      <c r="R12" s="432"/>
      <c r="S12" s="433">
        <v>1279</v>
      </c>
      <c r="T12" s="434">
        <v>24.07</v>
      </c>
      <c r="U12" s="207" t="s">
        <v>94</v>
      </c>
      <c r="V12" s="435"/>
      <c r="W12" s="438"/>
      <c r="X12" s="437">
        <v>0.02</v>
      </c>
      <c r="Y12" s="437"/>
      <c r="Z12" s="437"/>
      <c r="AA12" s="463">
        <v>1030.8280000000002</v>
      </c>
      <c r="AB12" s="464">
        <v>248.1719999999998</v>
      </c>
      <c r="AC12" s="465">
        <v>6.203750771224685E-2</v>
      </c>
      <c r="AD12" s="466"/>
      <c r="AE12" s="472"/>
      <c r="AF12" s="587" t="s">
        <v>116</v>
      </c>
      <c r="AG12" s="588"/>
      <c r="AH12" s="588"/>
      <c r="AI12" s="588"/>
      <c r="AJ12" s="471"/>
      <c r="AK12" s="471"/>
      <c r="AL12" s="471"/>
    </row>
    <row r="13" spans="1:38" s="388" customFormat="1" ht="16.5" customHeight="1">
      <c r="A13" s="400">
        <v>6</v>
      </c>
      <c r="B13" s="401" t="s">
        <v>117</v>
      </c>
      <c r="C13" s="187" t="s">
        <v>112</v>
      </c>
      <c r="D13" s="187" t="s">
        <v>118</v>
      </c>
      <c r="E13" s="187" t="s">
        <v>104</v>
      </c>
      <c r="F13" s="402">
        <v>1</v>
      </c>
      <c r="G13" s="187" t="s">
        <v>119</v>
      </c>
      <c r="H13" s="188">
        <v>40172</v>
      </c>
      <c r="I13" s="188">
        <v>40172</v>
      </c>
      <c r="J13" s="416"/>
      <c r="K13" s="415">
        <v>0.02</v>
      </c>
      <c r="L13" s="415"/>
      <c r="M13" s="415"/>
      <c r="N13" s="400">
        <v>20</v>
      </c>
      <c r="O13" s="194">
        <v>38882.019999999997</v>
      </c>
      <c r="P13" s="194">
        <v>1944.1</v>
      </c>
      <c r="Q13" s="431">
        <v>1279</v>
      </c>
      <c r="R13" s="432"/>
      <c r="S13" s="433">
        <v>1279</v>
      </c>
      <c r="T13" s="434">
        <v>-34.21</v>
      </c>
      <c r="U13" s="207" t="s">
        <v>94</v>
      </c>
      <c r="V13" s="435"/>
      <c r="W13" s="438"/>
      <c r="X13" s="437">
        <v>0.02</v>
      </c>
      <c r="Y13" s="437"/>
      <c r="Z13" s="437"/>
      <c r="AA13" s="463">
        <v>1944.1009999999999</v>
      </c>
      <c r="AB13" s="464">
        <v>-665.10099999999989</v>
      </c>
      <c r="AC13" s="465">
        <v>3.2894381516186663E-2</v>
      </c>
      <c r="AD13" s="466"/>
      <c r="AE13" s="474"/>
      <c r="AF13" s="475" t="s">
        <v>85</v>
      </c>
      <c r="AG13" s="475" t="s">
        <v>83</v>
      </c>
      <c r="AH13" s="475" t="s">
        <v>120</v>
      </c>
      <c r="AI13" s="473" t="s">
        <v>82</v>
      </c>
      <c r="AJ13" s="471"/>
      <c r="AK13" s="471"/>
      <c r="AL13" s="471"/>
    </row>
    <row r="14" spans="1:38" s="388" customFormat="1" ht="16.5" customHeight="1">
      <c r="A14" s="400">
        <v>7</v>
      </c>
      <c r="B14" s="401" t="s">
        <v>121</v>
      </c>
      <c r="C14" s="187" t="s">
        <v>122</v>
      </c>
      <c r="D14" s="187" t="s">
        <v>123</v>
      </c>
      <c r="E14" s="187" t="s">
        <v>104</v>
      </c>
      <c r="F14" s="402">
        <v>1</v>
      </c>
      <c r="G14" s="187" t="s">
        <v>93</v>
      </c>
      <c r="H14" s="188">
        <v>40172</v>
      </c>
      <c r="I14" s="188">
        <v>40172</v>
      </c>
      <c r="J14" s="416"/>
      <c r="K14" s="415"/>
      <c r="L14" s="415"/>
      <c r="M14" s="415">
        <v>0.1</v>
      </c>
      <c r="N14" s="400">
        <v>20</v>
      </c>
      <c r="O14" s="194">
        <v>6889.62</v>
      </c>
      <c r="P14" s="194">
        <v>206.69</v>
      </c>
      <c r="Q14" s="431">
        <v>204.70000000000002</v>
      </c>
      <c r="R14" s="432"/>
      <c r="S14" s="433">
        <v>204.70000000000002</v>
      </c>
      <c r="T14" s="434">
        <v>-0.96</v>
      </c>
      <c r="U14" s="207" t="s">
        <v>94</v>
      </c>
      <c r="V14" s="435"/>
      <c r="W14" s="438"/>
      <c r="X14" s="437"/>
      <c r="Y14" s="437"/>
      <c r="Z14" s="437">
        <v>0.1</v>
      </c>
      <c r="AA14" s="463">
        <v>344.48099999999999</v>
      </c>
      <c r="AB14" s="464">
        <v>-139.78099999999998</v>
      </c>
      <c r="AC14" s="465">
        <v>2.9711362890841586E-2</v>
      </c>
      <c r="AD14" s="466"/>
      <c r="AE14" s="474"/>
      <c r="AF14" s="174">
        <v>2047</v>
      </c>
      <c r="AG14" s="174">
        <v>63950</v>
      </c>
      <c r="AH14" s="174">
        <v>16545</v>
      </c>
      <c r="AI14" s="174">
        <v>2644</v>
      </c>
      <c r="AJ14" s="471"/>
      <c r="AK14" s="471"/>
      <c r="AL14" s="471"/>
    </row>
    <row r="15" spans="1:38" s="388" customFormat="1" ht="16.5" customHeight="1">
      <c r="A15" s="400">
        <v>8</v>
      </c>
      <c r="B15" s="401" t="s">
        <v>124</v>
      </c>
      <c r="C15" s="187" t="s">
        <v>122</v>
      </c>
      <c r="D15" s="187" t="s">
        <v>123</v>
      </c>
      <c r="E15" s="187" t="s">
        <v>104</v>
      </c>
      <c r="F15" s="402">
        <v>1</v>
      </c>
      <c r="G15" s="187" t="s">
        <v>93</v>
      </c>
      <c r="H15" s="188">
        <v>40114</v>
      </c>
      <c r="I15" s="188">
        <v>40114</v>
      </c>
      <c r="J15" s="416"/>
      <c r="K15" s="415"/>
      <c r="L15" s="415"/>
      <c r="M15" s="415">
        <v>0.1</v>
      </c>
      <c r="N15" s="400">
        <v>20</v>
      </c>
      <c r="O15" s="194">
        <v>6889.62</v>
      </c>
      <c r="P15" s="194">
        <v>206.69</v>
      </c>
      <c r="Q15" s="431">
        <v>204.70000000000002</v>
      </c>
      <c r="R15" s="432"/>
      <c r="S15" s="433">
        <v>204.70000000000002</v>
      </c>
      <c r="T15" s="434">
        <v>-0.96</v>
      </c>
      <c r="U15" s="207" t="s">
        <v>94</v>
      </c>
      <c r="V15" s="435"/>
      <c r="W15" s="438"/>
      <c r="X15" s="437"/>
      <c r="Y15" s="437"/>
      <c r="Z15" s="437">
        <v>0.1</v>
      </c>
      <c r="AA15" s="463">
        <v>344.48099999999999</v>
      </c>
      <c r="AB15" s="464">
        <v>-139.78099999999998</v>
      </c>
      <c r="AC15" s="465">
        <v>2.9711362890841586E-2</v>
      </c>
      <c r="AD15" s="466"/>
      <c r="AE15" s="476" t="s">
        <v>125</v>
      </c>
      <c r="AF15" s="471">
        <v>1997</v>
      </c>
      <c r="AG15" s="471">
        <v>63660</v>
      </c>
      <c r="AH15" s="471">
        <v>16345</v>
      </c>
      <c r="AI15" s="471">
        <v>2594</v>
      </c>
      <c r="AJ15" s="471"/>
      <c r="AK15" s="471"/>
      <c r="AL15" s="471"/>
    </row>
    <row r="16" spans="1:38" s="388" customFormat="1" ht="16.5" customHeight="1">
      <c r="A16" s="400">
        <v>9</v>
      </c>
      <c r="B16" s="401" t="s">
        <v>126</v>
      </c>
      <c r="C16" s="187" t="s">
        <v>127</v>
      </c>
      <c r="D16" s="187" t="s">
        <v>128</v>
      </c>
      <c r="E16" s="187" t="s">
        <v>114</v>
      </c>
      <c r="F16" s="402">
        <v>1</v>
      </c>
      <c r="G16" s="187" t="s">
        <v>129</v>
      </c>
      <c r="H16" s="188">
        <v>40114</v>
      </c>
      <c r="I16" s="188">
        <v>40114</v>
      </c>
      <c r="J16" s="416"/>
      <c r="K16" s="415"/>
      <c r="L16" s="415">
        <v>0.01</v>
      </c>
      <c r="M16" s="415"/>
      <c r="N16" s="400">
        <v>20</v>
      </c>
      <c r="O16" s="194">
        <v>192849.58</v>
      </c>
      <c r="P16" s="194">
        <v>9642.4699999999993</v>
      </c>
      <c r="Q16" s="431">
        <v>165.45000000000002</v>
      </c>
      <c r="R16" s="432"/>
      <c r="S16" s="433">
        <v>165.45000000000002</v>
      </c>
      <c r="T16" s="434">
        <v>-98.28</v>
      </c>
      <c r="U16" s="207" t="s">
        <v>94</v>
      </c>
      <c r="V16" s="435"/>
      <c r="W16" s="438"/>
      <c r="X16" s="437"/>
      <c r="Y16" s="437">
        <v>0.01</v>
      </c>
      <c r="Z16" s="437"/>
      <c r="AA16" s="463">
        <v>9642.4789999999994</v>
      </c>
      <c r="AB16" s="464">
        <v>-9477.0289999999986</v>
      </c>
      <c r="AC16" s="465">
        <v>8.5792253216211321E-4</v>
      </c>
      <c r="AD16" s="466"/>
      <c r="AE16" s="476" t="s">
        <v>130</v>
      </c>
      <c r="AF16" s="471">
        <v>2097</v>
      </c>
      <c r="AG16" s="471">
        <v>64240</v>
      </c>
      <c r="AH16" s="471">
        <v>16745</v>
      </c>
      <c r="AI16" s="471">
        <v>2694</v>
      </c>
      <c r="AJ16" s="471"/>
      <c r="AK16" s="471"/>
      <c r="AL16" s="471"/>
    </row>
    <row r="17" spans="1:38" s="388" customFormat="1" ht="16.5" customHeight="1">
      <c r="A17" s="400">
        <v>10</v>
      </c>
      <c r="B17" s="401" t="s">
        <v>131</v>
      </c>
      <c r="C17" s="187" t="s">
        <v>132</v>
      </c>
      <c r="D17" s="187" t="s">
        <v>133</v>
      </c>
      <c r="E17" s="187" t="s">
        <v>104</v>
      </c>
      <c r="F17" s="402">
        <v>1</v>
      </c>
      <c r="G17" s="187" t="s">
        <v>93</v>
      </c>
      <c r="H17" s="188">
        <v>40114</v>
      </c>
      <c r="I17" s="188">
        <v>40114</v>
      </c>
      <c r="J17" s="416"/>
      <c r="K17" s="415"/>
      <c r="L17" s="415">
        <v>0.03</v>
      </c>
      <c r="M17" s="415"/>
      <c r="N17" s="400">
        <v>20</v>
      </c>
      <c r="O17" s="194">
        <v>5600</v>
      </c>
      <c r="P17" s="194">
        <v>280</v>
      </c>
      <c r="Q17" s="431">
        <v>496.34999999999997</v>
      </c>
      <c r="R17" s="432"/>
      <c r="S17" s="433">
        <v>496.34999999999997</v>
      </c>
      <c r="T17" s="434">
        <v>77.27</v>
      </c>
      <c r="U17" s="207" t="s">
        <v>94</v>
      </c>
      <c r="V17" s="435"/>
      <c r="W17" s="438"/>
      <c r="X17" s="437"/>
      <c r="Y17" s="437">
        <v>0.03</v>
      </c>
      <c r="Z17" s="437"/>
      <c r="AA17" s="463">
        <v>280</v>
      </c>
      <c r="AB17" s="464">
        <v>216.34999999999997</v>
      </c>
      <c r="AC17" s="465">
        <v>8.8633928571428572E-2</v>
      </c>
      <c r="AD17" s="466"/>
      <c r="AE17" s="476" t="s">
        <v>134</v>
      </c>
      <c r="AF17" s="471">
        <v>2047</v>
      </c>
      <c r="AG17" s="471">
        <v>63950</v>
      </c>
      <c r="AH17" s="471">
        <v>16545</v>
      </c>
      <c r="AI17" s="471">
        <v>2644</v>
      </c>
      <c r="AJ17" s="471"/>
      <c r="AK17" s="471"/>
      <c r="AL17" s="471"/>
    </row>
    <row r="18" spans="1:38" s="388" customFormat="1" ht="16.5" customHeight="1">
      <c r="A18" s="400">
        <v>11</v>
      </c>
      <c r="B18" s="401" t="s">
        <v>135</v>
      </c>
      <c r="C18" s="187" t="s">
        <v>136</v>
      </c>
      <c r="D18" s="187" t="s">
        <v>137</v>
      </c>
      <c r="E18" s="187" t="s">
        <v>104</v>
      </c>
      <c r="F18" s="402">
        <v>1</v>
      </c>
      <c r="G18" s="187" t="s">
        <v>138</v>
      </c>
      <c r="H18" s="188">
        <v>40354</v>
      </c>
      <c r="I18" s="188">
        <v>40354</v>
      </c>
      <c r="J18" s="416">
        <v>0.2</v>
      </c>
      <c r="K18" s="415"/>
      <c r="L18" s="415"/>
      <c r="M18" s="415"/>
      <c r="N18" s="400">
        <v>20</v>
      </c>
      <c r="O18" s="194">
        <v>62890.78</v>
      </c>
      <c r="P18" s="194">
        <v>3144.54</v>
      </c>
      <c r="Q18" s="431">
        <v>528.80000000000007</v>
      </c>
      <c r="R18" s="432"/>
      <c r="S18" s="433">
        <v>528.80000000000007</v>
      </c>
      <c r="T18" s="434">
        <v>-83.18</v>
      </c>
      <c r="U18" s="207" t="s">
        <v>94</v>
      </c>
      <c r="V18" s="435"/>
      <c r="W18" s="438">
        <v>0.2</v>
      </c>
      <c r="X18" s="437"/>
      <c r="Y18" s="437"/>
      <c r="Z18" s="437"/>
      <c r="AA18" s="463">
        <v>3144.5390000000002</v>
      </c>
      <c r="AB18" s="464">
        <v>-2615.739</v>
      </c>
      <c r="AC18" s="465">
        <v>8.4082277243182554E-3</v>
      </c>
      <c r="AD18" s="466"/>
      <c r="AE18" s="470"/>
      <c r="AF18" s="471"/>
      <c r="AG18" s="471"/>
      <c r="AH18" s="471"/>
      <c r="AI18" s="471"/>
      <c r="AJ18" s="471"/>
      <c r="AK18" s="471"/>
      <c r="AL18" s="471"/>
    </row>
    <row r="19" spans="1:38" s="388" customFormat="1" ht="16.5" customHeight="1">
      <c r="A19" s="400">
        <v>12</v>
      </c>
      <c r="B19" s="401" t="s">
        <v>139</v>
      </c>
      <c r="C19" s="187" t="s">
        <v>140</v>
      </c>
      <c r="D19" s="187" t="s">
        <v>141</v>
      </c>
      <c r="E19" s="187" t="s">
        <v>104</v>
      </c>
      <c r="F19" s="402">
        <v>1</v>
      </c>
      <c r="G19" s="187" t="s">
        <v>142</v>
      </c>
      <c r="H19" s="188">
        <v>40354</v>
      </c>
      <c r="I19" s="188">
        <v>40354</v>
      </c>
      <c r="J19" s="416"/>
      <c r="K19" s="415"/>
      <c r="L19" s="415">
        <v>0.01</v>
      </c>
      <c r="M19" s="415"/>
      <c r="N19" s="400">
        <v>20</v>
      </c>
      <c r="O19" s="194">
        <v>5334.69</v>
      </c>
      <c r="P19" s="194">
        <v>266.73</v>
      </c>
      <c r="Q19" s="431">
        <v>165.45000000000002</v>
      </c>
      <c r="R19" s="432"/>
      <c r="S19" s="433">
        <v>165.45000000000002</v>
      </c>
      <c r="T19" s="434">
        <v>-37.97</v>
      </c>
      <c r="U19" s="207" t="s">
        <v>94</v>
      </c>
      <c r="V19" s="435"/>
      <c r="W19" s="438"/>
      <c r="X19" s="437"/>
      <c r="Y19" s="437">
        <v>0.01</v>
      </c>
      <c r="Z19" s="437"/>
      <c r="AA19" s="463">
        <v>266.73449999999997</v>
      </c>
      <c r="AB19" s="464">
        <v>-101.28449999999995</v>
      </c>
      <c r="AC19" s="465">
        <v>3.1013985817357714E-2</v>
      </c>
      <c r="AD19" s="466"/>
      <c r="AE19" s="470"/>
      <c r="AF19" s="471"/>
      <c r="AG19" s="471"/>
      <c r="AH19" s="471"/>
      <c r="AI19" s="471"/>
      <c r="AJ19" s="471"/>
      <c r="AK19" s="471"/>
      <c r="AL19" s="471"/>
    </row>
    <row r="20" spans="1:38" s="388" customFormat="1" ht="16.5" customHeight="1">
      <c r="A20" s="400">
        <v>13</v>
      </c>
      <c r="B20" s="401" t="s">
        <v>143</v>
      </c>
      <c r="C20" s="187" t="s">
        <v>144</v>
      </c>
      <c r="D20" s="187" t="s">
        <v>145</v>
      </c>
      <c r="E20" s="187" t="s">
        <v>104</v>
      </c>
      <c r="F20" s="402">
        <v>1</v>
      </c>
      <c r="G20" s="187" t="s">
        <v>142</v>
      </c>
      <c r="H20" s="188">
        <v>42366</v>
      </c>
      <c r="I20" s="188">
        <v>42366</v>
      </c>
      <c r="J20" s="416"/>
      <c r="K20" s="415"/>
      <c r="L20" s="415">
        <v>0.01</v>
      </c>
      <c r="M20" s="415"/>
      <c r="N20" s="400">
        <v>20</v>
      </c>
      <c r="O20" s="194">
        <v>3046.54</v>
      </c>
      <c r="P20" s="194">
        <v>152.33000000000001</v>
      </c>
      <c r="Q20" s="431">
        <v>165.45000000000002</v>
      </c>
      <c r="R20" s="432"/>
      <c r="S20" s="433">
        <v>165.45000000000002</v>
      </c>
      <c r="T20" s="434">
        <v>8.61</v>
      </c>
      <c r="U20" s="207" t="s">
        <v>94</v>
      </c>
      <c r="V20" s="435"/>
      <c r="W20" s="438"/>
      <c r="X20" s="437"/>
      <c r="Y20" s="437">
        <v>0.01</v>
      </c>
      <c r="Z20" s="437"/>
      <c r="AA20" s="463">
        <v>152.327</v>
      </c>
      <c r="AB20" s="464">
        <v>13.123000000000019</v>
      </c>
      <c r="AC20" s="465">
        <v>5.4307509502583264E-2</v>
      </c>
      <c r="AD20" s="466"/>
      <c r="AE20" s="470"/>
      <c r="AF20" s="471"/>
      <c r="AG20" s="471"/>
      <c r="AH20" s="471"/>
      <c r="AI20" s="471"/>
      <c r="AJ20" s="471"/>
      <c r="AK20" s="471"/>
      <c r="AL20" s="471"/>
    </row>
    <row r="21" spans="1:38" s="388" customFormat="1" ht="16.5" customHeight="1">
      <c r="A21" s="400">
        <v>14</v>
      </c>
      <c r="B21" s="401" t="s">
        <v>146</v>
      </c>
      <c r="C21" s="187" t="s">
        <v>147</v>
      </c>
      <c r="D21" s="187" t="s">
        <v>148</v>
      </c>
      <c r="E21" s="187" t="s">
        <v>104</v>
      </c>
      <c r="F21" s="402">
        <v>1</v>
      </c>
      <c r="G21" s="187" t="s">
        <v>142</v>
      </c>
      <c r="H21" s="188">
        <v>42366</v>
      </c>
      <c r="I21" s="188">
        <v>42366</v>
      </c>
      <c r="J21" s="416"/>
      <c r="K21" s="415"/>
      <c r="L21" s="415">
        <v>0.01</v>
      </c>
      <c r="M21" s="415"/>
      <c r="N21" s="400">
        <v>20</v>
      </c>
      <c r="O21" s="194">
        <v>3120.73</v>
      </c>
      <c r="P21" s="194">
        <v>156.04</v>
      </c>
      <c r="Q21" s="431">
        <v>165.45000000000002</v>
      </c>
      <c r="R21" s="432"/>
      <c r="S21" s="433">
        <v>165.45000000000002</v>
      </c>
      <c r="T21" s="434">
        <v>6.03</v>
      </c>
      <c r="U21" s="207" t="s">
        <v>94</v>
      </c>
      <c r="V21" s="435"/>
      <c r="W21" s="438"/>
      <c r="X21" s="437"/>
      <c r="Y21" s="437">
        <v>0.01</v>
      </c>
      <c r="Z21" s="437"/>
      <c r="AA21" s="463">
        <v>156.03650000000002</v>
      </c>
      <c r="AB21" s="464">
        <v>9.4134999999999991</v>
      </c>
      <c r="AC21" s="465">
        <v>5.3016441665892283E-2</v>
      </c>
      <c r="AD21" s="466"/>
      <c r="AE21" s="470"/>
      <c r="AF21" s="471"/>
      <c r="AG21" s="471"/>
      <c r="AH21" s="471"/>
      <c r="AI21" s="471"/>
      <c r="AJ21" s="471"/>
      <c r="AK21" s="471"/>
      <c r="AL21" s="471"/>
    </row>
    <row r="22" spans="1:38" s="388" customFormat="1" ht="16.5" customHeight="1">
      <c r="A22" s="400">
        <v>15</v>
      </c>
      <c r="B22" s="401" t="s">
        <v>149</v>
      </c>
      <c r="C22" s="187" t="s">
        <v>150</v>
      </c>
      <c r="D22" s="187" t="s">
        <v>151</v>
      </c>
      <c r="E22" s="187" t="s">
        <v>104</v>
      </c>
      <c r="F22" s="402">
        <v>1</v>
      </c>
      <c r="G22" s="187" t="s">
        <v>93</v>
      </c>
      <c r="H22" s="188">
        <v>40053</v>
      </c>
      <c r="I22" s="188">
        <v>40053</v>
      </c>
      <c r="J22" s="416">
        <v>0.5</v>
      </c>
      <c r="K22" s="415"/>
      <c r="L22" s="415"/>
      <c r="M22" s="415"/>
      <c r="N22" s="400">
        <v>20</v>
      </c>
      <c r="O22" s="194">
        <v>157051.1</v>
      </c>
      <c r="P22" s="194">
        <v>7852.56</v>
      </c>
      <c r="Q22" s="431">
        <v>1322</v>
      </c>
      <c r="R22" s="432"/>
      <c r="S22" s="433">
        <v>1322</v>
      </c>
      <c r="T22" s="434">
        <v>-83.16</v>
      </c>
      <c r="U22" s="207" t="s">
        <v>94</v>
      </c>
      <c r="V22" s="435"/>
      <c r="W22" s="438">
        <v>0.5</v>
      </c>
      <c r="X22" s="437"/>
      <c r="Y22" s="437"/>
      <c r="Z22" s="437"/>
      <c r="AA22" s="463">
        <v>7852.5550000000003</v>
      </c>
      <c r="AB22" s="464">
        <v>-6530.5550000000003</v>
      </c>
      <c r="AC22" s="465">
        <v>8.4176424106548759E-3</v>
      </c>
      <c r="AD22" s="466"/>
      <c r="AE22" s="470"/>
      <c r="AF22" s="471"/>
      <c r="AG22" s="471"/>
      <c r="AH22" s="471"/>
      <c r="AI22" s="471"/>
      <c r="AJ22" s="471"/>
      <c r="AK22" s="471"/>
      <c r="AL22" s="471"/>
    </row>
    <row r="23" spans="1:38" s="388" customFormat="1" ht="16.5" customHeight="1">
      <c r="A23" s="400">
        <v>16</v>
      </c>
      <c r="B23" s="401" t="s">
        <v>152</v>
      </c>
      <c r="C23" s="187" t="s">
        <v>153</v>
      </c>
      <c r="D23" s="187" t="s">
        <v>154</v>
      </c>
      <c r="E23" s="187" t="s">
        <v>114</v>
      </c>
      <c r="F23" s="402">
        <v>1</v>
      </c>
      <c r="G23" s="187" t="s">
        <v>93</v>
      </c>
      <c r="H23" s="188">
        <v>40053</v>
      </c>
      <c r="I23" s="188">
        <v>40053</v>
      </c>
      <c r="J23" s="416"/>
      <c r="K23" s="415"/>
      <c r="L23" s="415">
        <v>0.2</v>
      </c>
      <c r="M23" s="415"/>
      <c r="N23" s="400">
        <v>20</v>
      </c>
      <c r="O23" s="194">
        <v>53246.22</v>
      </c>
      <c r="P23" s="194">
        <v>2662.31</v>
      </c>
      <c r="Q23" s="431">
        <v>3309</v>
      </c>
      <c r="R23" s="432"/>
      <c r="S23" s="433">
        <v>3309</v>
      </c>
      <c r="T23" s="434">
        <v>24.29</v>
      </c>
      <c r="U23" s="207" t="s">
        <v>94</v>
      </c>
      <c r="V23" s="435"/>
      <c r="W23" s="438"/>
      <c r="X23" s="437"/>
      <c r="Y23" s="437">
        <v>0.2</v>
      </c>
      <c r="Z23" s="437"/>
      <c r="AA23" s="463">
        <v>2662.3110000000001</v>
      </c>
      <c r="AB23" s="464">
        <v>646.68899999999985</v>
      </c>
      <c r="AC23" s="465">
        <v>6.2145256508349324E-2</v>
      </c>
      <c r="AD23" s="466"/>
      <c r="AE23" s="470"/>
      <c r="AF23" s="471"/>
      <c r="AG23" s="471"/>
      <c r="AH23" s="471"/>
      <c r="AI23" s="471"/>
      <c r="AJ23" s="471"/>
      <c r="AK23" s="471"/>
      <c r="AL23" s="471"/>
    </row>
    <row r="24" spans="1:38" s="388" customFormat="1" ht="16.5" customHeight="1">
      <c r="A24" s="400">
        <v>17</v>
      </c>
      <c r="B24" s="401" t="s">
        <v>155</v>
      </c>
      <c r="C24" s="187" t="s">
        <v>156</v>
      </c>
      <c r="D24" s="187" t="s">
        <v>154</v>
      </c>
      <c r="E24" s="187" t="s">
        <v>114</v>
      </c>
      <c r="F24" s="402">
        <v>1</v>
      </c>
      <c r="G24" s="187" t="s">
        <v>93</v>
      </c>
      <c r="H24" s="188">
        <v>40053</v>
      </c>
      <c r="I24" s="188">
        <v>40053</v>
      </c>
      <c r="J24" s="416"/>
      <c r="K24" s="415"/>
      <c r="L24" s="415">
        <v>0.2</v>
      </c>
      <c r="M24" s="415"/>
      <c r="N24" s="400">
        <v>20</v>
      </c>
      <c r="O24" s="194">
        <v>53246.22</v>
      </c>
      <c r="P24" s="194">
        <v>2662.31</v>
      </c>
      <c r="Q24" s="431">
        <v>3309</v>
      </c>
      <c r="R24" s="432"/>
      <c r="S24" s="433">
        <v>3309</v>
      </c>
      <c r="T24" s="434">
        <v>24.29</v>
      </c>
      <c r="U24" s="207" t="s">
        <v>94</v>
      </c>
      <c r="V24" s="435"/>
      <c r="W24" s="438"/>
      <c r="X24" s="437"/>
      <c r="Y24" s="437">
        <v>0.2</v>
      </c>
      <c r="Z24" s="437"/>
      <c r="AA24" s="463">
        <v>2662.3110000000001</v>
      </c>
      <c r="AB24" s="464">
        <v>646.68899999999985</v>
      </c>
      <c r="AC24" s="465">
        <v>6.2145256508349324E-2</v>
      </c>
      <c r="AD24" s="466"/>
      <c r="AE24" s="470"/>
      <c r="AF24" s="471"/>
      <c r="AG24" s="471"/>
      <c r="AH24" s="471"/>
      <c r="AI24" s="471"/>
      <c r="AJ24" s="471"/>
      <c r="AK24" s="471"/>
      <c r="AL24" s="471"/>
    </row>
    <row r="25" spans="1:38" s="388" customFormat="1" ht="16.5" customHeight="1">
      <c r="A25" s="400">
        <v>18</v>
      </c>
      <c r="B25" s="401" t="s">
        <v>157</v>
      </c>
      <c r="C25" s="187" t="s">
        <v>158</v>
      </c>
      <c r="D25" s="187" t="s">
        <v>154</v>
      </c>
      <c r="E25" s="187" t="s">
        <v>114</v>
      </c>
      <c r="F25" s="402">
        <v>1</v>
      </c>
      <c r="G25" s="187" t="s">
        <v>93</v>
      </c>
      <c r="H25" s="188">
        <v>40053</v>
      </c>
      <c r="I25" s="188">
        <v>40053</v>
      </c>
      <c r="J25" s="416"/>
      <c r="K25" s="415"/>
      <c r="L25" s="415">
        <v>0.2</v>
      </c>
      <c r="M25" s="415"/>
      <c r="N25" s="400">
        <v>20</v>
      </c>
      <c r="O25" s="194">
        <v>53246.21</v>
      </c>
      <c r="P25" s="194">
        <v>2662.31</v>
      </c>
      <c r="Q25" s="431">
        <v>3309</v>
      </c>
      <c r="R25" s="432"/>
      <c r="S25" s="433">
        <v>3309</v>
      </c>
      <c r="T25" s="434">
        <v>24.29</v>
      </c>
      <c r="U25" s="207" t="s">
        <v>94</v>
      </c>
      <c r="V25" s="435"/>
      <c r="W25" s="438"/>
      <c r="X25" s="437"/>
      <c r="Y25" s="437">
        <v>0.2</v>
      </c>
      <c r="Z25" s="437"/>
      <c r="AA25" s="463">
        <v>2662.3105</v>
      </c>
      <c r="AB25" s="464">
        <v>646.68949999999995</v>
      </c>
      <c r="AC25" s="465">
        <v>6.2145268179650721E-2</v>
      </c>
      <c r="AD25" s="466"/>
      <c r="AE25" s="470"/>
      <c r="AF25" s="471"/>
      <c r="AG25" s="471"/>
      <c r="AH25" s="471"/>
      <c r="AI25" s="471"/>
      <c r="AJ25" s="471"/>
      <c r="AK25" s="471"/>
      <c r="AL25" s="471"/>
    </row>
    <row r="26" spans="1:38" s="388" customFormat="1" ht="16.5" customHeight="1">
      <c r="A26" s="400">
        <v>19</v>
      </c>
      <c r="B26" s="401" t="s">
        <v>159</v>
      </c>
      <c r="C26" s="187" t="s">
        <v>160</v>
      </c>
      <c r="D26" s="187" t="s">
        <v>161</v>
      </c>
      <c r="E26" s="187" t="s">
        <v>114</v>
      </c>
      <c r="F26" s="402">
        <v>1</v>
      </c>
      <c r="G26" s="187" t="s">
        <v>93</v>
      </c>
      <c r="H26" s="188">
        <v>40053</v>
      </c>
      <c r="I26" s="188">
        <v>40053</v>
      </c>
      <c r="J26" s="416"/>
      <c r="K26" s="415"/>
      <c r="L26" s="415">
        <v>0.2</v>
      </c>
      <c r="M26" s="415"/>
      <c r="N26" s="400">
        <v>20</v>
      </c>
      <c r="O26" s="194">
        <v>53246.21</v>
      </c>
      <c r="P26" s="194">
        <v>2662.31</v>
      </c>
      <c r="Q26" s="431">
        <v>3309</v>
      </c>
      <c r="R26" s="432"/>
      <c r="S26" s="433">
        <v>3309</v>
      </c>
      <c r="T26" s="434">
        <v>24.29</v>
      </c>
      <c r="U26" s="207" t="s">
        <v>94</v>
      </c>
      <c r="V26" s="435"/>
      <c r="W26" s="438"/>
      <c r="X26" s="437"/>
      <c r="Y26" s="437">
        <v>0.2</v>
      </c>
      <c r="Z26" s="437"/>
      <c r="AA26" s="463">
        <v>2662.3105</v>
      </c>
      <c r="AB26" s="464">
        <v>646.68949999999995</v>
      </c>
      <c r="AC26" s="465">
        <v>6.2145268179650721E-2</v>
      </c>
      <c r="AD26" s="466"/>
      <c r="AE26" s="470"/>
      <c r="AF26" s="471"/>
      <c r="AG26" s="471"/>
      <c r="AH26" s="471"/>
      <c r="AI26" s="471"/>
      <c r="AJ26" s="471"/>
      <c r="AK26" s="471"/>
      <c r="AL26" s="471"/>
    </row>
    <row r="27" spans="1:38" s="388" customFormat="1" ht="16.5" customHeight="1">
      <c r="A27" s="400">
        <v>20</v>
      </c>
      <c r="B27" s="401" t="s">
        <v>162</v>
      </c>
      <c r="C27" s="187" t="s">
        <v>163</v>
      </c>
      <c r="D27" s="187" t="s">
        <v>164</v>
      </c>
      <c r="E27" s="187" t="s">
        <v>114</v>
      </c>
      <c r="F27" s="402">
        <v>1</v>
      </c>
      <c r="G27" s="187" t="s">
        <v>93</v>
      </c>
      <c r="H27" s="188">
        <v>40053</v>
      </c>
      <c r="I27" s="188">
        <v>40053</v>
      </c>
      <c r="J27" s="416"/>
      <c r="K27" s="415"/>
      <c r="L27" s="415">
        <v>0.01</v>
      </c>
      <c r="M27" s="415"/>
      <c r="N27" s="400">
        <v>20</v>
      </c>
      <c r="O27" s="194">
        <v>14206.17</v>
      </c>
      <c r="P27" s="194">
        <v>710.31</v>
      </c>
      <c r="Q27" s="431">
        <v>165.45000000000002</v>
      </c>
      <c r="R27" s="432"/>
      <c r="S27" s="433">
        <v>165.45000000000002</v>
      </c>
      <c r="T27" s="434">
        <v>-76.709999999999994</v>
      </c>
      <c r="U27" s="207" t="s">
        <v>94</v>
      </c>
      <c r="V27" s="435"/>
      <c r="W27" s="438"/>
      <c r="X27" s="437"/>
      <c r="Y27" s="437">
        <v>0.01</v>
      </c>
      <c r="Z27" s="437"/>
      <c r="AA27" s="463">
        <v>710.30850000000009</v>
      </c>
      <c r="AB27" s="464">
        <v>-544.85850000000005</v>
      </c>
      <c r="AC27" s="465">
        <v>1.1646348030468453E-2</v>
      </c>
      <c r="AD27" s="466"/>
      <c r="AE27" s="470"/>
      <c r="AF27" s="471"/>
      <c r="AG27" s="471"/>
      <c r="AH27" s="471"/>
      <c r="AI27" s="471"/>
      <c r="AJ27" s="471"/>
      <c r="AK27" s="471"/>
      <c r="AL27" s="471"/>
    </row>
    <row r="28" spans="1:38" s="388" customFormat="1" ht="16.5" customHeight="1">
      <c r="A28" s="400">
        <v>21</v>
      </c>
      <c r="B28" s="401" t="s">
        <v>165</v>
      </c>
      <c r="C28" s="187" t="s">
        <v>166</v>
      </c>
      <c r="D28" s="187" t="s">
        <v>167</v>
      </c>
      <c r="E28" s="187" t="s">
        <v>92</v>
      </c>
      <c r="F28" s="402">
        <v>11150</v>
      </c>
      <c r="G28" s="187" t="s">
        <v>93</v>
      </c>
      <c r="H28" s="188">
        <v>40172</v>
      </c>
      <c r="I28" s="188">
        <v>40172</v>
      </c>
      <c r="J28" s="416"/>
      <c r="K28" s="415">
        <v>0.05</v>
      </c>
      <c r="L28" s="415"/>
      <c r="M28" s="415"/>
      <c r="N28" s="400">
        <v>20</v>
      </c>
      <c r="O28" s="194">
        <v>145354.69</v>
      </c>
      <c r="P28" s="194">
        <v>7267.73</v>
      </c>
      <c r="Q28" s="431">
        <v>3197.5</v>
      </c>
      <c r="R28" s="432"/>
      <c r="S28" s="433">
        <v>3197.5</v>
      </c>
      <c r="T28" s="434">
        <v>-56</v>
      </c>
      <c r="U28" s="207" t="s">
        <v>94</v>
      </c>
      <c r="V28" s="435"/>
      <c r="W28" s="438"/>
      <c r="X28" s="437">
        <v>0.05</v>
      </c>
      <c r="Y28" s="437"/>
      <c r="Z28" s="437"/>
      <c r="AA28" s="463">
        <v>7267.7345000000005</v>
      </c>
      <c r="AB28" s="464">
        <v>-4070.2345000000005</v>
      </c>
      <c r="AC28" s="465">
        <v>2.1997914205589102E-2</v>
      </c>
      <c r="AD28" s="466"/>
      <c r="AE28" s="470"/>
      <c r="AF28" s="471"/>
      <c r="AG28" s="471"/>
      <c r="AH28" s="471"/>
      <c r="AI28" s="471"/>
      <c r="AJ28" s="471"/>
      <c r="AK28" s="471"/>
      <c r="AL28" s="471"/>
    </row>
    <row r="29" spans="1:38" s="388" customFormat="1" ht="16.5" customHeight="1">
      <c r="A29" s="400">
        <v>22</v>
      </c>
      <c r="B29" s="401" t="s">
        <v>168</v>
      </c>
      <c r="C29" s="187" t="s">
        <v>169</v>
      </c>
      <c r="D29" s="187" t="s">
        <v>170</v>
      </c>
      <c r="E29" s="187" t="s">
        <v>104</v>
      </c>
      <c r="F29" s="402">
        <v>1</v>
      </c>
      <c r="G29" s="187" t="s">
        <v>93</v>
      </c>
      <c r="H29" s="188">
        <v>40172</v>
      </c>
      <c r="I29" s="188">
        <v>40172</v>
      </c>
      <c r="J29" s="416">
        <v>0.3</v>
      </c>
      <c r="K29" s="415"/>
      <c r="L29" s="415"/>
      <c r="M29" s="415"/>
      <c r="N29" s="400">
        <v>20</v>
      </c>
      <c r="O29" s="194">
        <v>106694.27</v>
      </c>
      <c r="P29" s="194">
        <v>3200.83</v>
      </c>
      <c r="Q29" s="431">
        <v>793.19999999999993</v>
      </c>
      <c r="R29" s="432"/>
      <c r="S29" s="433">
        <v>793.19999999999993</v>
      </c>
      <c r="T29" s="434">
        <v>-75.22</v>
      </c>
      <c r="U29" s="207" t="s">
        <v>94</v>
      </c>
      <c r="V29" s="435"/>
      <c r="W29" s="416">
        <v>0.3</v>
      </c>
      <c r="X29" s="415"/>
      <c r="Y29" s="415"/>
      <c r="Z29" s="415"/>
      <c r="AA29" s="463">
        <v>5334.7135000000007</v>
      </c>
      <c r="AB29" s="464">
        <v>-4541.5135000000009</v>
      </c>
      <c r="AC29" s="465">
        <v>7.4343261357896718E-3</v>
      </c>
      <c r="AD29" s="466"/>
      <c r="AE29" s="471"/>
      <c r="AF29" s="471"/>
      <c r="AG29" s="471"/>
      <c r="AH29" s="471"/>
      <c r="AI29" s="471"/>
      <c r="AJ29" s="471"/>
      <c r="AK29" s="471"/>
      <c r="AL29" s="471"/>
    </row>
    <row r="30" spans="1:38" s="389" customFormat="1" ht="16.5" customHeight="1">
      <c r="A30" s="403">
        <v>23</v>
      </c>
      <c r="B30" s="404" t="s">
        <v>171</v>
      </c>
      <c r="C30" s="405" t="s">
        <v>102</v>
      </c>
      <c r="D30" s="405" t="s">
        <v>172</v>
      </c>
      <c r="E30" s="405" t="s">
        <v>104</v>
      </c>
      <c r="F30" s="406">
        <v>1</v>
      </c>
      <c r="G30" s="405" t="s">
        <v>93</v>
      </c>
      <c r="H30" s="407">
        <v>40172</v>
      </c>
      <c r="I30" s="407">
        <v>40172</v>
      </c>
      <c r="J30" s="416"/>
      <c r="K30" s="415"/>
      <c r="L30" s="415">
        <v>0.01</v>
      </c>
      <c r="M30" s="415"/>
      <c r="N30" s="403">
        <v>20</v>
      </c>
      <c r="O30" s="417">
        <v>130000</v>
      </c>
      <c r="P30" s="417">
        <v>3900</v>
      </c>
      <c r="Q30" s="439">
        <v>165.45000000000002</v>
      </c>
      <c r="R30" s="440"/>
      <c r="S30" s="441">
        <v>165.45000000000002</v>
      </c>
      <c r="T30" s="442">
        <v>-95.76</v>
      </c>
      <c r="U30" s="443" t="s">
        <v>94</v>
      </c>
      <c r="V30" s="444"/>
      <c r="W30" s="438"/>
      <c r="X30" s="437"/>
      <c r="Y30" s="437">
        <v>0.01</v>
      </c>
      <c r="Z30" s="437"/>
      <c r="AA30" s="477">
        <v>6500</v>
      </c>
      <c r="AB30" s="478">
        <v>-6334.55</v>
      </c>
      <c r="AC30" s="479">
        <v>1.2726923076923078E-3</v>
      </c>
      <c r="AD30" s="480"/>
      <c r="AE30" s="470"/>
      <c r="AF30" s="470"/>
      <c r="AG30" s="470"/>
      <c r="AH30" s="470"/>
      <c r="AI30" s="470"/>
      <c r="AJ30" s="470"/>
      <c r="AK30" s="470"/>
      <c r="AL30" s="470"/>
    </row>
    <row r="31" spans="1:38" s="388" customFormat="1" ht="16.5" customHeight="1">
      <c r="A31" s="400">
        <v>24</v>
      </c>
      <c r="B31" s="401" t="s">
        <v>173</v>
      </c>
      <c r="C31" s="187" t="s">
        <v>174</v>
      </c>
      <c r="D31" s="187" t="s">
        <v>175</v>
      </c>
      <c r="E31" s="187" t="s">
        <v>104</v>
      </c>
      <c r="F31" s="402">
        <v>1</v>
      </c>
      <c r="G31" s="187" t="s">
        <v>93</v>
      </c>
      <c r="H31" s="188">
        <v>40172</v>
      </c>
      <c r="I31" s="188">
        <v>40172</v>
      </c>
      <c r="J31" s="416"/>
      <c r="K31" s="415">
        <v>0.02</v>
      </c>
      <c r="L31" s="415"/>
      <c r="M31" s="415"/>
      <c r="N31" s="400">
        <v>20</v>
      </c>
      <c r="O31" s="194">
        <v>2389.2399999999998</v>
      </c>
      <c r="P31" s="194">
        <v>71.680000000000007</v>
      </c>
      <c r="Q31" s="431">
        <v>1279</v>
      </c>
      <c r="R31" s="432"/>
      <c r="S31" s="433">
        <v>1279</v>
      </c>
      <c r="T31" s="434">
        <v>1684.32</v>
      </c>
      <c r="U31" s="207" t="s">
        <v>94</v>
      </c>
      <c r="V31" s="435"/>
      <c r="W31" s="438"/>
      <c r="X31" s="437">
        <v>0.02</v>
      </c>
      <c r="Y31" s="437"/>
      <c r="Z31" s="437"/>
      <c r="AA31" s="463">
        <v>119.46199999999999</v>
      </c>
      <c r="AB31" s="464">
        <v>1159.538</v>
      </c>
      <c r="AC31" s="465">
        <v>0.53531666973598302</v>
      </c>
      <c r="AD31" s="466"/>
      <c r="AE31" s="470"/>
      <c r="AF31" s="471"/>
      <c r="AG31" s="471"/>
      <c r="AH31" s="471"/>
      <c r="AI31" s="471"/>
      <c r="AJ31" s="471"/>
      <c r="AK31" s="471"/>
      <c r="AL31" s="471"/>
    </row>
    <row r="32" spans="1:38" s="388" customFormat="1" ht="16.5" customHeight="1">
      <c r="A32" s="400">
        <v>25</v>
      </c>
      <c r="B32" s="401" t="s">
        <v>176</v>
      </c>
      <c r="C32" s="187" t="s">
        <v>174</v>
      </c>
      <c r="D32" s="187" t="s">
        <v>175</v>
      </c>
      <c r="E32" s="187" t="s">
        <v>104</v>
      </c>
      <c r="F32" s="402">
        <v>1</v>
      </c>
      <c r="G32" s="187" t="s">
        <v>93</v>
      </c>
      <c r="H32" s="188">
        <v>40172</v>
      </c>
      <c r="I32" s="188">
        <v>40172</v>
      </c>
      <c r="J32" s="416"/>
      <c r="K32" s="415">
        <v>0.02</v>
      </c>
      <c r="L32" s="415"/>
      <c r="M32" s="415"/>
      <c r="N32" s="400">
        <v>20</v>
      </c>
      <c r="O32" s="194">
        <v>2389.25</v>
      </c>
      <c r="P32" s="194">
        <v>71.680000000000007</v>
      </c>
      <c r="Q32" s="431">
        <v>1279</v>
      </c>
      <c r="R32" s="432"/>
      <c r="S32" s="433">
        <v>1279</v>
      </c>
      <c r="T32" s="434">
        <v>1684.32</v>
      </c>
      <c r="U32" s="207" t="s">
        <v>94</v>
      </c>
      <c r="V32" s="435"/>
      <c r="W32" s="438"/>
      <c r="X32" s="437">
        <v>0.02</v>
      </c>
      <c r="Y32" s="437"/>
      <c r="Z32" s="437"/>
      <c r="AA32" s="463">
        <v>119.46250000000001</v>
      </c>
      <c r="AB32" s="464">
        <v>1159.5374999999999</v>
      </c>
      <c r="AC32" s="465">
        <v>0.53531442921418859</v>
      </c>
      <c r="AD32" s="466"/>
      <c r="AE32" s="470"/>
      <c r="AF32" s="471"/>
      <c r="AG32" s="471"/>
      <c r="AH32" s="471"/>
      <c r="AI32" s="471"/>
      <c r="AJ32" s="471"/>
      <c r="AK32" s="471"/>
      <c r="AL32" s="471"/>
    </row>
    <row r="33" spans="1:38" s="388" customFormat="1" ht="16.5" customHeight="1">
      <c r="A33" s="400">
        <v>26</v>
      </c>
      <c r="B33" s="401" t="s">
        <v>177</v>
      </c>
      <c r="C33" s="187" t="s">
        <v>178</v>
      </c>
      <c r="D33" s="187" t="s">
        <v>179</v>
      </c>
      <c r="E33" s="187" t="s">
        <v>104</v>
      </c>
      <c r="F33" s="402">
        <v>1</v>
      </c>
      <c r="G33" s="187" t="s">
        <v>93</v>
      </c>
      <c r="H33" s="188">
        <v>40364</v>
      </c>
      <c r="I33" s="188">
        <v>40364</v>
      </c>
      <c r="J33" s="416"/>
      <c r="K33" s="415">
        <v>0.03</v>
      </c>
      <c r="L33" s="415"/>
      <c r="M33" s="415"/>
      <c r="N33" s="400">
        <v>20</v>
      </c>
      <c r="O33" s="194">
        <v>5861.02</v>
      </c>
      <c r="P33" s="194">
        <v>175.83</v>
      </c>
      <c r="Q33" s="431">
        <v>1918.5</v>
      </c>
      <c r="R33" s="432"/>
      <c r="S33" s="433">
        <v>1918.5</v>
      </c>
      <c r="T33" s="434">
        <v>991.11</v>
      </c>
      <c r="U33" s="207" t="s">
        <v>94</v>
      </c>
      <c r="V33" s="435"/>
      <c r="W33" s="438"/>
      <c r="X33" s="437">
        <v>0.03</v>
      </c>
      <c r="Y33" s="437"/>
      <c r="Z33" s="437"/>
      <c r="AA33" s="463">
        <v>293.05100000000004</v>
      </c>
      <c r="AB33" s="464">
        <v>1625.4490000000001</v>
      </c>
      <c r="AC33" s="465">
        <v>0.32733210260330109</v>
      </c>
      <c r="AD33" s="466"/>
      <c r="AE33" s="470"/>
      <c r="AF33" s="471"/>
      <c r="AG33" s="471"/>
      <c r="AH33" s="471"/>
      <c r="AI33" s="471"/>
      <c r="AJ33" s="471"/>
      <c r="AK33" s="471"/>
      <c r="AL33" s="471"/>
    </row>
    <row r="34" spans="1:38" s="388" customFormat="1" ht="16.5" customHeight="1">
      <c r="A34" s="400">
        <v>27</v>
      </c>
      <c r="B34" s="401" t="s">
        <v>180</v>
      </c>
      <c r="C34" s="187" t="s">
        <v>178</v>
      </c>
      <c r="D34" s="187" t="s">
        <v>179</v>
      </c>
      <c r="E34" s="187" t="s">
        <v>104</v>
      </c>
      <c r="F34" s="402">
        <v>1</v>
      </c>
      <c r="G34" s="187" t="s">
        <v>93</v>
      </c>
      <c r="H34" s="188">
        <v>40364</v>
      </c>
      <c r="I34" s="188">
        <v>40364</v>
      </c>
      <c r="J34" s="416"/>
      <c r="K34" s="415">
        <v>0.03</v>
      </c>
      <c r="L34" s="415"/>
      <c r="M34" s="415"/>
      <c r="N34" s="400">
        <v>20</v>
      </c>
      <c r="O34" s="194">
        <v>5861.02</v>
      </c>
      <c r="P34" s="194">
        <v>175.83</v>
      </c>
      <c r="Q34" s="431">
        <v>1918.5</v>
      </c>
      <c r="R34" s="432"/>
      <c r="S34" s="433">
        <v>1918.5</v>
      </c>
      <c r="T34" s="434">
        <v>991.11</v>
      </c>
      <c r="U34" s="207" t="s">
        <v>94</v>
      </c>
      <c r="V34" s="435"/>
      <c r="W34" s="438"/>
      <c r="X34" s="437">
        <v>0.03</v>
      </c>
      <c r="Y34" s="437"/>
      <c r="Z34" s="437"/>
      <c r="AA34" s="463">
        <v>293.05100000000004</v>
      </c>
      <c r="AB34" s="464">
        <v>1625.4490000000001</v>
      </c>
      <c r="AC34" s="465">
        <v>0.32733210260330109</v>
      </c>
      <c r="AD34" s="466"/>
      <c r="AE34" s="470"/>
      <c r="AF34" s="471"/>
      <c r="AG34" s="471"/>
      <c r="AH34" s="471"/>
      <c r="AI34" s="471"/>
      <c r="AJ34" s="471"/>
      <c r="AK34" s="471"/>
      <c r="AL34" s="471"/>
    </row>
    <row r="35" spans="1:38" s="388" customFormat="1" ht="16.5" customHeight="1">
      <c r="A35" s="400">
        <v>28</v>
      </c>
      <c r="B35" s="401" t="s">
        <v>181</v>
      </c>
      <c r="C35" s="187" t="s">
        <v>178</v>
      </c>
      <c r="D35" s="187" t="s">
        <v>179</v>
      </c>
      <c r="E35" s="187" t="s">
        <v>104</v>
      </c>
      <c r="F35" s="402">
        <v>1</v>
      </c>
      <c r="G35" s="187" t="s">
        <v>93</v>
      </c>
      <c r="H35" s="188">
        <v>40036</v>
      </c>
      <c r="I35" s="188">
        <v>40036</v>
      </c>
      <c r="J35" s="416"/>
      <c r="K35" s="415">
        <v>0.03</v>
      </c>
      <c r="L35" s="415"/>
      <c r="M35" s="415"/>
      <c r="N35" s="400">
        <v>20</v>
      </c>
      <c r="O35" s="194">
        <v>5861.02</v>
      </c>
      <c r="P35" s="194">
        <v>175.83</v>
      </c>
      <c r="Q35" s="431">
        <v>1918.5</v>
      </c>
      <c r="R35" s="432"/>
      <c r="S35" s="433">
        <v>1918.5</v>
      </c>
      <c r="T35" s="434">
        <v>991.11</v>
      </c>
      <c r="U35" s="207" t="s">
        <v>94</v>
      </c>
      <c r="V35" s="435"/>
      <c r="W35" s="438"/>
      <c r="X35" s="437">
        <v>0.03</v>
      </c>
      <c r="Y35" s="437"/>
      <c r="Z35" s="437"/>
      <c r="AA35" s="463">
        <v>293.05100000000004</v>
      </c>
      <c r="AB35" s="464">
        <v>1625.4490000000001</v>
      </c>
      <c r="AC35" s="465">
        <v>0.32733210260330109</v>
      </c>
      <c r="AD35" s="466"/>
      <c r="AE35" s="470"/>
      <c r="AF35" s="471"/>
      <c r="AG35" s="471"/>
      <c r="AH35" s="471"/>
      <c r="AI35" s="471"/>
      <c r="AJ35" s="471"/>
      <c r="AK35" s="471"/>
      <c r="AL35" s="471"/>
    </row>
    <row r="36" spans="1:38" s="388" customFormat="1" ht="16.5" customHeight="1">
      <c r="A36" s="400">
        <v>29</v>
      </c>
      <c r="B36" s="401" t="s">
        <v>182</v>
      </c>
      <c r="C36" s="187" t="s">
        <v>183</v>
      </c>
      <c r="D36" s="187" t="s">
        <v>184</v>
      </c>
      <c r="E36" s="187" t="s">
        <v>104</v>
      </c>
      <c r="F36" s="402">
        <v>1</v>
      </c>
      <c r="G36" s="187" t="s">
        <v>93</v>
      </c>
      <c r="H36" s="188">
        <v>40036</v>
      </c>
      <c r="I36" s="188">
        <v>40036</v>
      </c>
      <c r="J36" s="416"/>
      <c r="K36" s="415"/>
      <c r="L36" s="415">
        <v>0.6</v>
      </c>
      <c r="M36" s="415"/>
      <c r="N36" s="400">
        <v>20</v>
      </c>
      <c r="O36" s="194">
        <v>7220.75</v>
      </c>
      <c r="P36" s="194">
        <v>216.62</v>
      </c>
      <c r="Q36" s="431">
        <v>9927</v>
      </c>
      <c r="R36" s="432"/>
      <c r="S36" s="433">
        <v>9927</v>
      </c>
      <c r="T36" s="434">
        <v>4482.68</v>
      </c>
      <c r="U36" s="207" t="s">
        <v>94</v>
      </c>
      <c r="V36" s="435"/>
      <c r="W36" s="438"/>
      <c r="X36" s="437"/>
      <c r="Y36" s="437">
        <v>0.6</v>
      </c>
      <c r="Z36" s="437"/>
      <c r="AA36" s="463">
        <v>361.03750000000002</v>
      </c>
      <c r="AB36" s="464">
        <v>9565.9624999999996</v>
      </c>
      <c r="AC36" s="465">
        <v>1.3747879375411141</v>
      </c>
      <c r="AD36" s="466"/>
      <c r="AE36" s="470"/>
      <c r="AF36" s="471"/>
      <c r="AG36" s="471"/>
      <c r="AH36" s="471"/>
      <c r="AI36" s="471"/>
      <c r="AJ36" s="471"/>
      <c r="AK36" s="471"/>
      <c r="AL36" s="471"/>
    </row>
    <row r="37" spans="1:38" s="388" customFormat="1" ht="16.5" customHeight="1">
      <c r="A37" s="400">
        <v>30</v>
      </c>
      <c r="B37" s="401" t="s">
        <v>185</v>
      </c>
      <c r="C37" s="187" t="s">
        <v>183</v>
      </c>
      <c r="D37" s="187" t="s">
        <v>184</v>
      </c>
      <c r="E37" s="187" t="s">
        <v>104</v>
      </c>
      <c r="F37" s="402">
        <v>1</v>
      </c>
      <c r="G37" s="187" t="s">
        <v>93</v>
      </c>
      <c r="H37" s="188">
        <v>42369</v>
      </c>
      <c r="I37" s="188">
        <v>42369</v>
      </c>
      <c r="J37" s="416"/>
      <c r="K37" s="415"/>
      <c r="L37" s="415">
        <v>0.6</v>
      </c>
      <c r="M37" s="415"/>
      <c r="N37" s="400">
        <v>20</v>
      </c>
      <c r="O37" s="194">
        <v>7220.75</v>
      </c>
      <c r="P37" s="194">
        <v>216.62</v>
      </c>
      <c r="Q37" s="431">
        <v>9927</v>
      </c>
      <c r="R37" s="432"/>
      <c r="S37" s="433">
        <v>9927</v>
      </c>
      <c r="T37" s="434">
        <v>4482.68</v>
      </c>
      <c r="U37" s="207" t="s">
        <v>94</v>
      </c>
      <c r="V37" s="435"/>
      <c r="W37" s="438"/>
      <c r="X37" s="437"/>
      <c r="Y37" s="437">
        <v>0.6</v>
      </c>
      <c r="Z37" s="437"/>
      <c r="AA37" s="463">
        <v>361.03750000000002</v>
      </c>
      <c r="AB37" s="464">
        <v>9565.9624999999996</v>
      </c>
      <c r="AC37" s="465">
        <v>1.3747879375411141</v>
      </c>
      <c r="AD37" s="466"/>
      <c r="AE37" s="470"/>
      <c r="AF37" s="471"/>
      <c r="AG37" s="471"/>
      <c r="AH37" s="471"/>
      <c r="AI37" s="471"/>
      <c r="AJ37" s="471"/>
      <c r="AK37" s="471"/>
      <c r="AL37" s="471"/>
    </row>
    <row r="38" spans="1:38" s="388" customFormat="1" ht="16.5" customHeight="1">
      <c r="A38" s="400">
        <v>31</v>
      </c>
      <c r="B38" s="401" t="s">
        <v>186</v>
      </c>
      <c r="C38" s="187" t="s">
        <v>183</v>
      </c>
      <c r="D38" s="187" t="s">
        <v>184</v>
      </c>
      <c r="E38" s="187" t="s">
        <v>104</v>
      </c>
      <c r="F38" s="402">
        <v>1</v>
      </c>
      <c r="G38" s="187" t="s">
        <v>93</v>
      </c>
      <c r="H38" s="188">
        <v>42369</v>
      </c>
      <c r="I38" s="188">
        <v>42369</v>
      </c>
      <c r="J38" s="416"/>
      <c r="K38" s="415"/>
      <c r="L38" s="415">
        <v>0.6</v>
      </c>
      <c r="M38" s="415"/>
      <c r="N38" s="400">
        <v>20</v>
      </c>
      <c r="O38" s="194">
        <v>7600</v>
      </c>
      <c r="P38" s="194">
        <v>228</v>
      </c>
      <c r="Q38" s="431">
        <v>9927</v>
      </c>
      <c r="R38" s="432"/>
      <c r="S38" s="433">
        <v>9927</v>
      </c>
      <c r="T38" s="434">
        <v>4253.95</v>
      </c>
      <c r="U38" s="207" t="s">
        <v>94</v>
      </c>
      <c r="V38" s="435"/>
      <c r="W38" s="438"/>
      <c r="X38" s="437"/>
      <c r="Y38" s="437">
        <v>0.6</v>
      </c>
      <c r="Z38" s="437"/>
      <c r="AA38" s="463">
        <v>380</v>
      </c>
      <c r="AB38" s="464">
        <v>9547</v>
      </c>
      <c r="AC38" s="465">
        <v>1.3061842105263157</v>
      </c>
      <c r="AD38" s="466"/>
      <c r="AE38" s="470"/>
      <c r="AF38" s="471"/>
      <c r="AG38" s="471"/>
      <c r="AH38" s="471"/>
      <c r="AI38" s="471"/>
      <c r="AJ38" s="471"/>
      <c r="AK38" s="471"/>
      <c r="AL38" s="471"/>
    </row>
    <row r="39" spans="1:38" s="388" customFormat="1" ht="16.5" customHeight="1">
      <c r="A39" s="400">
        <v>32</v>
      </c>
      <c r="B39" s="401" t="s">
        <v>187</v>
      </c>
      <c r="C39" s="187" t="s">
        <v>183</v>
      </c>
      <c r="D39" s="187" t="s">
        <v>184</v>
      </c>
      <c r="E39" s="187" t="s">
        <v>104</v>
      </c>
      <c r="F39" s="402">
        <v>1</v>
      </c>
      <c r="G39" s="187" t="s">
        <v>93</v>
      </c>
      <c r="H39" s="188">
        <v>42369</v>
      </c>
      <c r="I39" s="188">
        <v>42369</v>
      </c>
      <c r="J39" s="416"/>
      <c r="K39" s="415"/>
      <c r="L39" s="415">
        <v>0.6</v>
      </c>
      <c r="M39" s="415"/>
      <c r="N39" s="400">
        <v>20</v>
      </c>
      <c r="O39" s="194">
        <v>7600</v>
      </c>
      <c r="P39" s="194">
        <v>228</v>
      </c>
      <c r="Q39" s="431">
        <v>9927</v>
      </c>
      <c r="R39" s="432"/>
      <c r="S39" s="433">
        <v>9927</v>
      </c>
      <c r="T39" s="434">
        <v>4253.95</v>
      </c>
      <c r="U39" s="207" t="s">
        <v>94</v>
      </c>
      <c r="V39" s="435"/>
      <c r="W39" s="438"/>
      <c r="X39" s="437"/>
      <c r="Y39" s="437">
        <v>0.6</v>
      </c>
      <c r="Z39" s="437"/>
      <c r="AA39" s="463">
        <v>380</v>
      </c>
      <c r="AB39" s="464">
        <v>9547</v>
      </c>
      <c r="AC39" s="465">
        <v>1.3061842105263157</v>
      </c>
      <c r="AD39" s="466"/>
      <c r="AE39" s="470"/>
      <c r="AF39" s="471"/>
      <c r="AG39" s="471"/>
      <c r="AH39" s="471"/>
      <c r="AI39" s="471"/>
      <c r="AJ39" s="471"/>
      <c r="AK39" s="471"/>
      <c r="AL39" s="471"/>
    </row>
    <row r="40" spans="1:38" s="388" customFormat="1" ht="16.5" customHeight="1">
      <c r="A40" s="400">
        <v>33</v>
      </c>
      <c r="B40" s="401" t="s">
        <v>188</v>
      </c>
      <c r="C40" s="187" t="s">
        <v>189</v>
      </c>
      <c r="D40" s="187" t="s">
        <v>190</v>
      </c>
      <c r="E40" s="187" t="s">
        <v>104</v>
      </c>
      <c r="F40" s="402">
        <v>1</v>
      </c>
      <c r="G40" s="187" t="s">
        <v>93</v>
      </c>
      <c r="H40" s="188">
        <v>42369</v>
      </c>
      <c r="I40" s="188">
        <v>42369</v>
      </c>
      <c r="J40" s="416"/>
      <c r="K40" s="415"/>
      <c r="L40" s="415"/>
      <c r="M40" s="415">
        <v>0.02</v>
      </c>
      <c r="N40" s="400">
        <v>20</v>
      </c>
      <c r="O40" s="194">
        <v>14601.3</v>
      </c>
      <c r="P40" s="194">
        <v>438.04</v>
      </c>
      <c r="Q40" s="431">
        <v>40.94</v>
      </c>
      <c r="R40" s="432"/>
      <c r="S40" s="433">
        <v>40.94</v>
      </c>
      <c r="T40" s="434">
        <v>-90.65</v>
      </c>
      <c r="U40" s="207" t="s">
        <v>94</v>
      </c>
      <c r="V40" s="435"/>
      <c r="W40" s="438"/>
      <c r="X40" s="437"/>
      <c r="Y40" s="437"/>
      <c r="Z40" s="437">
        <v>0.02</v>
      </c>
      <c r="AA40" s="463">
        <v>730.06500000000005</v>
      </c>
      <c r="AB40" s="464">
        <v>-689.125</v>
      </c>
      <c r="AC40" s="465">
        <v>2.8038599302801807E-3</v>
      </c>
      <c r="AD40" s="466"/>
      <c r="AE40" s="470"/>
      <c r="AF40" s="471"/>
      <c r="AG40" s="471"/>
      <c r="AH40" s="471"/>
      <c r="AI40" s="471"/>
      <c r="AJ40" s="471"/>
      <c r="AK40" s="471"/>
      <c r="AL40" s="471"/>
    </row>
    <row r="41" spans="1:38" s="388" customFormat="1" ht="16.5" customHeight="1">
      <c r="A41" s="400">
        <v>34</v>
      </c>
      <c r="B41" s="401" t="s">
        <v>191</v>
      </c>
      <c r="C41" s="187" t="s">
        <v>189</v>
      </c>
      <c r="D41" s="187" t="s">
        <v>190</v>
      </c>
      <c r="E41" s="187" t="s">
        <v>104</v>
      </c>
      <c r="F41" s="402">
        <v>1</v>
      </c>
      <c r="G41" s="187" t="s">
        <v>93</v>
      </c>
      <c r="H41" s="188">
        <v>42369</v>
      </c>
      <c r="I41" s="188">
        <v>42369</v>
      </c>
      <c r="J41" s="416"/>
      <c r="K41" s="415"/>
      <c r="L41" s="415"/>
      <c r="M41" s="415">
        <v>0.02</v>
      </c>
      <c r="N41" s="400">
        <v>20</v>
      </c>
      <c r="O41" s="194">
        <v>14601.3</v>
      </c>
      <c r="P41" s="194">
        <v>438.04</v>
      </c>
      <c r="Q41" s="431">
        <v>40.94</v>
      </c>
      <c r="R41" s="432"/>
      <c r="S41" s="433">
        <v>40.94</v>
      </c>
      <c r="T41" s="434">
        <v>-90.65</v>
      </c>
      <c r="U41" s="207" t="s">
        <v>94</v>
      </c>
      <c r="V41" s="435"/>
      <c r="W41" s="438"/>
      <c r="X41" s="437"/>
      <c r="Y41" s="437"/>
      <c r="Z41" s="437">
        <v>0.02</v>
      </c>
      <c r="AA41" s="463">
        <v>730.06500000000005</v>
      </c>
      <c r="AB41" s="464">
        <v>-689.125</v>
      </c>
      <c r="AC41" s="465">
        <v>2.8038599302801807E-3</v>
      </c>
      <c r="AD41" s="466"/>
      <c r="AE41" s="470"/>
      <c r="AF41" s="471"/>
      <c r="AG41" s="471"/>
      <c r="AH41" s="471"/>
      <c r="AI41" s="471"/>
      <c r="AJ41" s="471"/>
      <c r="AK41" s="471"/>
      <c r="AL41" s="471"/>
    </row>
    <row r="42" spans="1:38" s="388" customFormat="1" ht="16.5" customHeight="1">
      <c r="A42" s="400">
        <v>35</v>
      </c>
      <c r="B42" s="401" t="s">
        <v>192</v>
      </c>
      <c r="C42" s="187" t="s">
        <v>189</v>
      </c>
      <c r="D42" s="187" t="s">
        <v>190</v>
      </c>
      <c r="E42" s="187" t="s">
        <v>104</v>
      </c>
      <c r="F42" s="402">
        <v>1</v>
      </c>
      <c r="G42" s="187" t="s">
        <v>93</v>
      </c>
      <c r="H42" s="188">
        <v>42369</v>
      </c>
      <c r="I42" s="188">
        <v>42369</v>
      </c>
      <c r="J42" s="416"/>
      <c r="K42" s="415"/>
      <c r="L42" s="415"/>
      <c r="M42" s="415">
        <v>0.02</v>
      </c>
      <c r="N42" s="400">
        <v>20</v>
      </c>
      <c r="O42" s="194">
        <v>14601.3</v>
      </c>
      <c r="P42" s="194">
        <v>438.04</v>
      </c>
      <c r="Q42" s="431">
        <v>40.94</v>
      </c>
      <c r="R42" s="432"/>
      <c r="S42" s="433">
        <v>40.94</v>
      </c>
      <c r="T42" s="434">
        <v>-90.65</v>
      </c>
      <c r="U42" s="207" t="s">
        <v>94</v>
      </c>
      <c r="V42" s="435"/>
      <c r="W42" s="438"/>
      <c r="X42" s="437"/>
      <c r="Y42" s="437"/>
      <c r="Z42" s="437">
        <v>0.02</v>
      </c>
      <c r="AA42" s="463">
        <v>730.06500000000005</v>
      </c>
      <c r="AB42" s="464">
        <v>-689.125</v>
      </c>
      <c r="AC42" s="465">
        <v>2.8038599302801807E-3</v>
      </c>
      <c r="AD42" s="466"/>
      <c r="AE42" s="470"/>
      <c r="AF42" s="471"/>
      <c r="AG42" s="471"/>
      <c r="AH42" s="471"/>
      <c r="AI42" s="471"/>
      <c r="AJ42" s="471"/>
      <c r="AK42" s="471"/>
      <c r="AL42" s="471"/>
    </row>
    <row r="43" spans="1:38" s="388" customFormat="1" ht="16.5" customHeight="1">
      <c r="A43" s="400">
        <v>36</v>
      </c>
      <c r="B43" s="401" t="s">
        <v>193</v>
      </c>
      <c r="C43" s="187" t="s">
        <v>189</v>
      </c>
      <c r="D43" s="187" t="s">
        <v>190</v>
      </c>
      <c r="E43" s="187" t="s">
        <v>104</v>
      </c>
      <c r="F43" s="402">
        <v>1</v>
      </c>
      <c r="G43" s="187" t="s">
        <v>93</v>
      </c>
      <c r="H43" s="188">
        <v>42369</v>
      </c>
      <c r="I43" s="188">
        <v>42369</v>
      </c>
      <c r="J43" s="416"/>
      <c r="K43" s="415"/>
      <c r="L43" s="415"/>
      <c r="M43" s="415">
        <v>0.02</v>
      </c>
      <c r="N43" s="400">
        <v>20</v>
      </c>
      <c r="O43" s="194">
        <v>14601.3</v>
      </c>
      <c r="P43" s="194">
        <v>438.04</v>
      </c>
      <c r="Q43" s="431">
        <v>40.94</v>
      </c>
      <c r="R43" s="432"/>
      <c r="S43" s="433">
        <v>40.94</v>
      </c>
      <c r="T43" s="434">
        <v>-90.65</v>
      </c>
      <c r="U43" s="207" t="s">
        <v>94</v>
      </c>
      <c r="V43" s="435"/>
      <c r="W43" s="438"/>
      <c r="X43" s="437"/>
      <c r="Y43" s="437"/>
      <c r="Z43" s="437">
        <v>0.02</v>
      </c>
      <c r="AA43" s="463">
        <v>730.06500000000005</v>
      </c>
      <c r="AB43" s="464">
        <v>-689.125</v>
      </c>
      <c r="AC43" s="465">
        <v>2.8038599302801807E-3</v>
      </c>
      <c r="AD43" s="466"/>
      <c r="AE43" s="470"/>
      <c r="AF43" s="471"/>
      <c r="AG43" s="471"/>
      <c r="AH43" s="471"/>
      <c r="AI43" s="471"/>
      <c r="AJ43" s="471"/>
      <c r="AK43" s="471"/>
      <c r="AL43" s="471"/>
    </row>
    <row r="44" spans="1:38" s="388" customFormat="1" ht="16.5" customHeight="1">
      <c r="A44" s="400">
        <v>37</v>
      </c>
      <c r="B44" s="401" t="s">
        <v>194</v>
      </c>
      <c r="C44" s="187" t="s">
        <v>189</v>
      </c>
      <c r="D44" s="187" t="s">
        <v>190</v>
      </c>
      <c r="E44" s="187" t="s">
        <v>104</v>
      </c>
      <c r="F44" s="402">
        <v>1</v>
      </c>
      <c r="G44" s="187" t="s">
        <v>93</v>
      </c>
      <c r="H44" s="188">
        <v>42369</v>
      </c>
      <c r="I44" s="188">
        <v>42369</v>
      </c>
      <c r="J44" s="416"/>
      <c r="K44" s="415"/>
      <c r="L44" s="415"/>
      <c r="M44" s="415">
        <v>0.02</v>
      </c>
      <c r="N44" s="400">
        <v>20</v>
      </c>
      <c r="O44" s="194">
        <v>14601.3</v>
      </c>
      <c r="P44" s="194">
        <v>438.04</v>
      </c>
      <c r="Q44" s="431">
        <v>40.94</v>
      </c>
      <c r="R44" s="432"/>
      <c r="S44" s="433">
        <v>40.94</v>
      </c>
      <c r="T44" s="434">
        <v>-90.65</v>
      </c>
      <c r="U44" s="207" t="s">
        <v>94</v>
      </c>
      <c r="V44" s="435"/>
      <c r="W44" s="438"/>
      <c r="X44" s="437"/>
      <c r="Y44" s="437"/>
      <c r="Z44" s="437">
        <v>0.02</v>
      </c>
      <c r="AA44" s="463">
        <v>730.06500000000005</v>
      </c>
      <c r="AB44" s="464">
        <v>-689.125</v>
      </c>
      <c r="AC44" s="465">
        <v>2.8038599302801807E-3</v>
      </c>
      <c r="AD44" s="466"/>
      <c r="AE44" s="470"/>
      <c r="AF44" s="471"/>
      <c r="AG44" s="471"/>
      <c r="AH44" s="471"/>
      <c r="AI44" s="471"/>
      <c r="AJ44" s="471"/>
      <c r="AK44" s="471"/>
      <c r="AL44" s="471"/>
    </row>
    <row r="45" spans="1:38" s="388" customFormat="1" ht="16.5" customHeight="1">
      <c r="A45" s="400">
        <v>38</v>
      </c>
      <c r="B45" s="401" t="s">
        <v>195</v>
      </c>
      <c r="C45" s="187" t="s">
        <v>196</v>
      </c>
      <c r="D45" s="187" t="s">
        <v>197</v>
      </c>
      <c r="E45" s="187" t="s">
        <v>104</v>
      </c>
      <c r="F45" s="402">
        <v>1</v>
      </c>
      <c r="G45" s="187" t="s">
        <v>93</v>
      </c>
      <c r="H45" s="188">
        <v>42369</v>
      </c>
      <c r="I45" s="188">
        <v>42369</v>
      </c>
      <c r="J45" s="416"/>
      <c r="K45" s="415"/>
      <c r="L45" s="415"/>
      <c r="M45" s="415">
        <v>0.44</v>
      </c>
      <c r="N45" s="400">
        <v>20</v>
      </c>
      <c r="O45" s="194">
        <v>241705.51</v>
      </c>
      <c r="P45" s="194">
        <v>7251.17</v>
      </c>
      <c r="Q45" s="431">
        <v>900.68</v>
      </c>
      <c r="R45" s="432"/>
      <c r="S45" s="433">
        <v>900.68</v>
      </c>
      <c r="T45" s="434">
        <v>-87.58</v>
      </c>
      <c r="U45" s="207" t="s">
        <v>94</v>
      </c>
      <c r="V45" s="435"/>
      <c r="W45" s="438"/>
      <c r="X45" s="437"/>
      <c r="Y45" s="437"/>
      <c r="Z45" s="437">
        <v>0.44</v>
      </c>
      <c r="AA45" s="463">
        <v>12085.275500000002</v>
      </c>
      <c r="AB45" s="464">
        <v>-11184.595500000001</v>
      </c>
      <c r="AC45" s="465">
        <v>3.7263527836001748E-3</v>
      </c>
      <c r="AD45" s="466"/>
      <c r="AE45" s="470"/>
      <c r="AF45" s="471"/>
      <c r="AG45" s="471"/>
      <c r="AH45" s="471"/>
      <c r="AI45" s="471"/>
      <c r="AJ45" s="471"/>
      <c r="AK45" s="471"/>
      <c r="AL45" s="471"/>
    </row>
    <row r="46" spans="1:38" s="388" customFormat="1" ht="16.5" customHeight="1">
      <c r="A46" s="400">
        <v>39</v>
      </c>
      <c r="B46" s="401" t="s">
        <v>198</v>
      </c>
      <c r="C46" s="187" t="s">
        <v>199</v>
      </c>
      <c r="D46" s="187" t="s">
        <v>200</v>
      </c>
      <c r="E46" s="187" t="s">
        <v>104</v>
      </c>
      <c r="F46" s="402">
        <v>1</v>
      </c>
      <c r="G46" s="187" t="s">
        <v>201</v>
      </c>
      <c r="H46" s="188">
        <v>42369</v>
      </c>
      <c r="I46" s="188">
        <v>42369</v>
      </c>
      <c r="J46" s="416">
        <v>0.5</v>
      </c>
      <c r="K46" s="415"/>
      <c r="L46" s="415"/>
      <c r="M46" s="415"/>
      <c r="N46" s="400">
        <v>20</v>
      </c>
      <c r="O46" s="194">
        <v>52142.45</v>
      </c>
      <c r="P46" s="194">
        <v>2607.12</v>
      </c>
      <c r="Q46" s="431">
        <v>1322</v>
      </c>
      <c r="R46" s="432"/>
      <c r="S46" s="433">
        <v>1322</v>
      </c>
      <c r="T46" s="434">
        <v>-49.29</v>
      </c>
      <c r="U46" s="207" t="s">
        <v>94</v>
      </c>
      <c r="V46" s="435"/>
      <c r="W46" s="438">
        <v>0.5</v>
      </c>
      <c r="X46" s="437"/>
      <c r="Y46" s="437"/>
      <c r="Z46" s="437"/>
      <c r="AA46" s="463">
        <v>2607.1224999999999</v>
      </c>
      <c r="AB46" s="464">
        <v>-1285.1224999999999</v>
      </c>
      <c r="AC46" s="465">
        <v>2.5353622624176658E-2</v>
      </c>
      <c r="AD46" s="466"/>
      <c r="AE46" s="470"/>
      <c r="AF46" s="471"/>
      <c r="AG46" s="471"/>
      <c r="AH46" s="471"/>
      <c r="AI46" s="471"/>
      <c r="AJ46" s="471"/>
      <c r="AK46" s="471"/>
      <c r="AL46" s="471"/>
    </row>
    <row r="47" spans="1:38" s="388" customFormat="1" ht="16.5" customHeight="1">
      <c r="A47" s="400">
        <v>40</v>
      </c>
      <c r="B47" s="401" t="s">
        <v>202</v>
      </c>
      <c r="C47" s="187" t="s">
        <v>203</v>
      </c>
      <c r="D47" s="187" t="s">
        <v>204</v>
      </c>
      <c r="E47" s="187" t="s">
        <v>104</v>
      </c>
      <c r="F47" s="402">
        <v>1</v>
      </c>
      <c r="G47" s="187" t="s">
        <v>105</v>
      </c>
      <c r="H47" s="188">
        <v>42369</v>
      </c>
      <c r="I47" s="188">
        <v>42369</v>
      </c>
      <c r="J47" s="416"/>
      <c r="K47" s="415"/>
      <c r="L47" s="415">
        <v>0.52</v>
      </c>
      <c r="M47" s="415"/>
      <c r="N47" s="400">
        <v>20</v>
      </c>
      <c r="O47" s="194">
        <v>14639.14</v>
      </c>
      <c r="P47" s="194">
        <v>731.96</v>
      </c>
      <c r="Q47" s="431">
        <v>8603.4</v>
      </c>
      <c r="R47" s="432"/>
      <c r="S47" s="433">
        <v>8603.4</v>
      </c>
      <c r="T47" s="434">
        <v>1075.3900000000001</v>
      </c>
      <c r="U47" s="207" t="s">
        <v>94</v>
      </c>
      <c r="V47" s="435"/>
      <c r="W47" s="438"/>
      <c r="X47" s="437"/>
      <c r="Y47" s="437">
        <v>0.52</v>
      </c>
      <c r="Z47" s="437"/>
      <c r="AA47" s="463">
        <v>731.95699999999999</v>
      </c>
      <c r="AB47" s="464">
        <v>7871.4429999999993</v>
      </c>
      <c r="AC47" s="465">
        <v>0.58769845769628548</v>
      </c>
      <c r="AD47" s="466"/>
      <c r="AE47" s="470"/>
      <c r="AF47" s="471"/>
      <c r="AG47" s="471"/>
      <c r="AH47" s="471"/>
      <c r="AI47" s="471"/>
      <c r="AJ47" s="471"/>
      <c r="AK47" s="471"/>
      <c r="AL47" s="471"/>
    </row>
    <row r="48" spans="1:38" s="388" customFormat="1" ht="16.5" customHeight="1">
      <c r="A48" s="400">
        <v>41</v>
      </c>
      <c r="B48" s="401" t="s">
        <v>205</v>
      </c>
      <c r="C48" s="187" t="s">
        <v>203</v>
      </c>
      <c r="D48" s="187" t="s">
        <v>204</v>
      </c>
      <c r="E48" s="187" t="s">
        <v>104</v>
      </c>
      <c r="F48" s="402">
        <v>1</v>
      </c>
      <c r="G48" s="187" t="s">
        <v>105</v>
      </c>
      <c r="H48" s="188">
        <v>42369</v>
      </c>
      <c r="I48" s="188">
        <v>42369</v>
      </c>
      <c r="J48" s="416"/>
      <c r="K48" s="415"/>
      <c r="L48" s="415">
        <v>0.52</v>
      </c>
      <c r="M48" s="415"/>
      <c r="N48" s="400">
        <v>20</v>
      </c>
      <c r="O48" s="194">
        <v>14639.13</v>
      </c>
      <c r="P48" s="194">
        <v>731.95</v>
      </c>
      <c r="Q48" s="431">
        <v>8603.4</v>
      </c>
      <c r="R48" s="432"/>
      <c r="S48" s="433">
        <v>8603.4</v>
      </c>
      <c r="T48" s="434">
        <v>1075.4100000000001</v>
      </c>
      <c r="U48" s="207" t="s">
        <v>94</v>
      </c>
      <c r="V48" s="435"/>
      <c r="W48" s="438"/>
      <c r="X48" s="437"/>
      <c r="Y48" s="437">
        <v>0.52</v>
      </c>
      <c r="Z48" s="437"/>
      <c r="AA48" s="463">
        <v>731.95650000000001</v>
      </c>
      <c r="AB48" s="464">
        <v>7871.4434999999994</v>
      </c>
      <c r="AC48" s="465">
        <v>0.58769885915351527</v>
      </c>
      <c r="AD48" s="466"/>
      <c r="AE48" s="470"/>
      <c r="AF48" s="471"/>
      <c r="AG48" s="471"/>
      <c r="AH48" s="471"/>
      <c r="AI48" s="471"/>
      <c r="AJ48" s="471"/>
      <c r="AK48" s="471"/>
      <c r="AL48" s="471"/>
    </row>
    <row r="49" spans="1:38" s="388" customFormat="1" ht="16.5" customHeight="1">
      <c r="A49" s="400">
        <v>42</v>
      </c>
      <c r="B49" s="401" t="s">
        <v>206</v>
      </c>
      <c r="C49" s="187" t="s">
        <v>207</v>
      </c>
      <c r="D49" s="187" t="s">
        <v>208</v>
      </c>
      <c r="E49" s="187" t="s">
        <v>104</v>
      </c>
      <c r="F49" s="402">
        <v>1</v>
      </c>
      <c r="G49" s="187" t="s">
        <v>209</v>
      </c>
      <c r="H49" s="188">
        <v>42369</v>
      </c>
      <c r="I49" s="188">
        <v>42369</v>
      </c>
      <c r="J49" s="416">
        <v>0.5</v>
      </c>
      <c r="K49" s="415"/>
      <c r="L49" s="415"/>
      <c r="M49" s="415"/>
      <c r="N49" s="400">
        <v>10</v>
      </c>
      <c r="O49" s="194">
        <v>24216.52</v>
      </c>
      <c r="P49" s="194">
        <v>1210.82</v>
      </c>
      <c r="Q49" s="431">
        <v>1322</v>
      </c>
      <c r="R49" s="432"/>
      <c r="S49" s="433">
        <v>1322</v>
      </c>
      <c r="T49" s="434">
        <v>9.18</v>
      </c>
      <c r="U49" s="207" t="s">
        <v>94</v>
      </c>
      <c r="V49" s="435"/>
      <c r="W49" s="438">
        <v>0.5</v>
      </c>
      <c r="X49" s="437"/>
      <c r="Y49" s="437"/>
      <c r="Z49" s="437"/>
      <c r="AA49" s="463">
        <v>1210.826</v>
      </c>
      <c r="AB49" s="464">
        <v>111.17399999999998</v>
      </c>
      <c r="AC49" s="465">
        <v>5.4590833034639165E-2</v>
      </c>
      <c r="AD49" s="466"/>
      <c r="AE49" s="470"/>
      <c r="AF49" s="471"/>
      <c r="AG49" s="471"/>
      <c r="AH49" s="471"/>
      <c r="AI49" s="471"/>
      <c r="AJ49" s="471"/>
      <c r="AK49" s="471"/>
      <c r="AL49" s="471"/>
    </row>
    <row r="50" spans="1:38" s="388" customFormat="1" ht="16.5" customHeight="1">
      <c r="A50" s="400">
        <v>43</v>
      </c>
      <c r="B50" s="401" t="s">
        <v>210</v>
      </c>
      <c r="C50" s="187" t="s">
        <v>207</v>
      </c>
      <c r="D50" s="187" t="s">
        <v>208</v>
      </c>
      <c r="E50" s="187" t="s">
        <v>104</v>
      </c>
      <c r="F50" s="402">
        <v>1</v>
      </c>
      <c r="G50" s="187" t="s">
        <v>209</v>
      </c>
      <c r="H50" s="188">
        <v>42369</v>
      </c>
      <c r="I50" s="188">
        <v>42369</v>
      </c>
      <c r="J50" s="416">
        <v>0.5</v>
      </c>
      <c r="K50" s="415"/>
      <c r="L50" s="415"/>
      <c r="M50" s="415"/>
      <c r="N50" s="400">
        <v>10</v>
      </c>
      <c r="O50" s="194">
        <v>24216.52</v>
      </c>
      <c r="P50" s="194">
        <v>1210.82</v>
      </c>
      <c r="Q50" s="431">
        <v>1322</v>
      </c>
      <c r="R50" s="432"/>
      <c r="S50" s="433">
        <v>1322</v>
      </c>
      <c r="T50" s="434">
        <v>9.18</v>
      </c>
      <c r="U50" s="207" t="s">
        <v>94</v>
      </c>
      <c r="V50" s="435"/>
      <c r="W50" s="438">
        <v>0.5</v>
      </c>
      <c r="X50" s="437"/>
      <c r="Y50" s="437"/>
      <c r="Z50" s="437"/>
      <c r="AA50" s="463">
        <v>1210.826</v>
      </c>
      <c r="AB50" s="464">
        <v>111.17399999999998</v>
      </c>
      <c r="AC50" s="465">
        <v>5.4590833034639165E-2</v>
      </c>
      <c r="AD50" s="466"/>
      <c r="AE50" s="470"/>
      <c r="AF50" s="471"/>
      <c r="AG50" s="471"/>
      <c r="AH50" s="471"/>
      <c r="AI50" s="471"/>
      <c r="AJ50" s="471"/>
      <c r="AK50" s="471"/>
      <c r="AL50" s="471"/>
    </row>
    <row r="51" spans="1:38" s="388" customFormat="1" ht="16.5" customHeight="1">
      <c r="A51" s="400">
        <v>44</v>
      </c>
      <c r="B51" s="401" t="s">
        <v>211</v>
      </c>
      <c r="C51" s="187" t="s">
        <v>207</v>
      </c>
      <c r="D51" s="187" t="s">
        <v>208</v>
      </c>
      <c r="E51" s="187" t="s">
        <v>104</v>
      </c>
      <c r="F51" s="402">
        <v>1</v>
      </c>
      <c r="G51" s="187" t="s">
        <v>209</v>
      </c>
      <c r="H51" s="188">
        <v>42369</v>
      </c>
      <c r="I51" s="188">
        <v>42369</v>
      </c>
      <c r="J51" s="416">
        <v>0.5</v>
      </c>
      <c r="K51" s="415"/>
      <c r="L51" s="415"/>
      <c r="M51" s="415"/>
      <c r="N51" s="400">
        <v>10</v>
      </c>
      <c r="O51" s="194">
        <v>24216.53</v>
      </c>
      <c r="P51" s="194">
        <v>1210.83</v>
      </c>
      <c r="Q51" s="431">
        <v>1322</v>
      </c>
      <c r="R51" s="432"/>
      <c r="S51" s="433">
        <v>1322</v>
      </c>
      <c r="T51" s="434">
        <v>9.18</v>
      </c>
      <c r="U51" s="207" t="s">
        <v>94</v>
      </c>
      <c r="V51" s="435"/>
      <c r="W51" s="438">
        <v>0.5</v>
      </c>
      <c r="X51" s="437"/>
      <c r="Y51" s="437"/>
      <c r="Z51" s="437"/>
      <c r="AA51" s="463">
        <v>1210.8264999999999</v>
      </c>
      <c r="AB51" s="464">
        <v>111.1735000000001</v>
      </c>
      <c r="AC51" s="465">
        <v>5.4590810491841731E-2</v>
      </c>
      <c r="AD51" s="466"/>
      <c r="AE51" s="470"/>
      <c r="AF51" s="471"/>
      <c r="AG51" s="471"/>
      <c r="AH51" s="471"/>
      <c r="AI51" s="471"/>
      <c r="AJ51" s="471"/>
      <c r="AK51" s="471"/>
      <c r="AL51" s="471"/>
    </row>
    <row r="52" spans="1:38" s="388" customFormat="1" ht="16.5" customHeight="1">
      <c r="A52" s="400">
        <v>45</v>
      </c>
      <c r="B52" s="401" t="s">
        <v>212</v>
      </c>
      <c r="C52" s="187" t="s">
        <v>213</v>
      </c>
      <c r="D52" s="187" t="s">
        <v>214</v>
      </c>
      <c r="E52" s="187" t="s">
        <v>104</v>
      </c>
      <c r="F52" s="402">
        <v>1</v>
      </c>
      <c r="G52" s="187" t="s">
        <v>105</v>
      </c>
      <c r="H52" s="188">
        <v>42369</v>
      </c>
      <c r="I52" s="188">
        <v>42369</v>
      </c>
      <c r="J52" s="416"/>
      <c r="K52" s="415"/>
      <c r="L52" s="415">
        <v>0.01</v>
      </c>
      <c r="M52" s="415"/>
      <c r="N52" s="400">
        <v>10</v>
      </c>
      <c r="O52" s="194">
        <v>2136.75</v>
      </c>
      <c r="P52" s="194">
        <v>106.83</v>
      </c>
      <c r="Q52" s="431">
        <v>165.45000000000002</v>
      </c>
      <c r="R52" s="432"/>
      <c r="S52" s="433">
        <v>165.45000000000002</v>
      </c>
      <c r="T52" s="434">
        <v>54.87</v>
      </c>
      <c r="U52" s="207" t="s">
        <v>94</v>
      </c>
      <c r="V52" s="435"/>
      <c r="W52" s="438"/>
      <c r="X52" s="437"/>
      <c r="Y52" s="437">
        <v>0.01</v>
      </c>
      <c r="Z52" s="437"/>
      <c r="AA52" s="463">
        <v>106.83750000000001</v>
      </c>
      <c r="AB52" s="464">
        <v>58.612500000000011</v>
      </c>
      <c r="AC52" s="465">
        <v>7.7430677430677441E-2</v>
      </c>
      <c r="AD52" s="466"/>
      <c r="AE52" s="470"/>
      <c r="AF52" s="471"/>
      <c r="AG52" s="471"/>
      <c r="AH52" s="471"/>
      <c r="AI52" s="471"/>
      <c r="AJ52" s="471"/>
      <c r="AK52" s="471"/>
      <c r="AL52" s="471"/>
    </row>
    <row r="53" spans="1:38" s="388" customFormat="1" ht="16.5" customHeight="1">
      <c r="A53" s="400">
        <v>46</v>
      </c>
      <c r="B53" s="401" t="s">
        <v>215</v>
      </c>
      <c r="C53" s="187" t="s">
        <v>213</v>
      </c>
      <c r="D53" s="187" t="s">
        <v>214</v>
      </c>
      <c r="E53" s="187" t="s">
        <v>104</v>
      </c>
      <c r="F53" s="402">
        <v>1</v>
      </c>
      <c r="G53" s="187" t="s">
        <v>105</v>
      </c>
      <c r="H53" s="188">
        <v>42369</v>
      </c>
      <c r="I53" s="188">
        <v>42369</v>
      </c>
      <c r="J53" s="416"/>
      <c r="K53" s="415"/>
      <c r="L53" s="415">
        <v>0.01</v>
      </c>
      <c r="M53" s="415"/>
      <c r="N53" s="400">
        <v>10</v>
      </c>
      <c r="O53" s="194">
        <v>2136.75</v>
      </c>
      <c r="P53" s="194">
        <v>106.84</v>
      </c>
      <c r="Q53" s="431">
        <v>165.45000000000002</v>
      </c>
      <c r="R53" s="432"/>
      <c r="S53" s="433">
        <v>165.45000000000002</v>
      </c>
      <c r="T53" s="434">
        <v>54.86</v>
      </c>
      <c r="U53" s="207" t="s">
        <v>94</v>
      </c>
      <c r="V53" s="435"/>
      <c r="W53" s="438"/>
      <c r="X53" s="437"/>
      <c r="Y53" s="437">
        <v>0.01</v>
      </c>
      <c r="Z53" s="437"/>
      <c r="AA53" s="463">
        <v>106.83750000000001</v>
      </c>
      <c r="AB53" s="464">
        <v>58.612500000000011</v>
      </c>
      <c r="AC53" s="465">
        <v>7.7430677430677441E-2</v>
      </c>
      <c r="AD53" s="466"/>
      <c r="AE53" s="470"/>
      <c r="AF53" s="471"/>
      <c r="AG53" s="471"/>
      <c r="AH53" s="471"/>
      <c r="AI53" s="471"/>
      <c r="AJ53" s="471"/>
      <c r="AK53" s="471"/>
      <c r="AL53" s="471"/>
    </row>
    <row r="54" spans="1:38" s="388" customFormat="1" ht="16.5" customHeight="1">
      <c r="A54" s="400">
        <v>47</v>
      </c>
      <c r="B54" s="401" t="s">
        <v>216</v>
      </c>
      <c r="C54" s="187" t="s">
        <v>217</v>
      </c>
      <c r="D54" s="187" t="s">
        <v>218</v>
      </c>
      <c r="E54" s="187" t="s">
        <v>104</v>
      </c>
      <c r="F54" s="402">
        <v>1</v>
      </c>
      <c r="G54" s="187" t="s">
        <v>201</v>
      </c>
      <c r="H54" s="188">
        <v>42369</v>
      </c>
      <c r="I54" s="188">
        <v>42369</v>
      </c>
      <c r="J54" s="416"/>
      <c r="K54" s="415"/>
      <c r="L54" s="415">
        <v>0.01</v>
      </c>
      <c r="M54" s="415"/>
      <c r="N54" s="400">
        <v>10</v>
      </c>
      <c r="O54" s="194">
        <v>11787.14</v>
      </c>
      <c r="P54" s="194">
        <v>589.36</v>
      </c>
      <c r="Q54" s="431">
        <v>165.45000000000002</v>
      </c>
      <c r="R54" s="432"/>
      <c r="S54" s="433">
        <v>165.45000000000002</v>
      </c>
      <c r="T54" s="434">
        <v>-71.930000000000007</v>
      </c>
      <c r="U54" s="207" t="s">
        <v>94</v>
      </c>
      <c r="V54" s="435"/>
      <c r="W54" s="438"/>
      <c r="X54" s="437"/>
      <c r="Y54" s="437">
        <v>0.01</v>
      </c>
      <c r="Z54" s="437"/>
      <c r="AA54" s="463">
        <v>589.35699999999997</v>
      </c>
      <c r="AB54" s="464">
        <v>-423.90699999999993</v>
      </c>
      <c r="AC54" s="465">
        <v>1.4036483828986509E-2</v>
      </c>
      <c r="AD54" s="466"/>
      <c r="AE54" s="470"/>
      <c r="AF54" s="471"/>
      <c r="AG54" s="471"/>
      <c r="AH54" s="471"/>
      <c r="AI54" s="471"/>
      <c r="AJ54" s="471"/>
      <c r="AK54" s="471"/>
      <c r="AL54" s="471"/>
    </row>
    <row r="55" spans="1:38" s="388" customFormat="1" ht="16.5" customHeight="1">
      <c r="A55" s="400">
        <v>48</v>
      </c>
      <c r="B55" s="401" t="s">
        <v>219</v>
      </c>
      <c r="C55" s="187" t="s">
        <v>217</v>
      </c>
      <c r="D55" s="187" t="s">
        <v>218</v>
      </c>
      <c r="E55" s="187" t="s">
        <v>104</v>
      </c>
      <c r="F55" s="402">
        <v>1</v>
      </c>
      <c r="G55" s="187" t="s">
        <v>201</v>
      </c>
      <c r="H55" s="188">
        <v>42369</v>
      </c>
      <c r="I55" s="188">
        <v>42369</v>
      </c>
      <c r="J55" s="416"/>
      <c r="K55" s="415"/>
      <c r="L55" s="415">
        <v>0.01</v>
      </c>
      <c r="M55" s="415"/>
      <c r="N55" s="400">
        <v>10</v>
      </c>
      <c r="O55" s="194">
        <v>11787.13</v>
      </c>
      <c r="P55" s="194">
        <v>589.35</v>
      </c>
      <c r="Q55" s="431">
        <v>165.45000000000002</v>
      </c>
      <c r="R55" s="432"/>
      <c r="S55" s="433">
        <v>165.45000000000002</v>
      </c>
      <c r="T55" s="434">
        <v>-71.930000000000007</v>
      </c>
      <c r="U55" s="207" t="s">
        <v>94</v>
      </c>
      <c r="V55" s="435"/>
      <c r="W55" s="438"/>
      <c r="X55" s="437"/>
      <c r="Y55" s="437">
        <v>0.01</v>
      </c>
      <c r="Z55" s="437"/>
      <c r="AA55" s="463">
        <v>589.35649999999998</v>
      </c>
      <c r="AB55" s="464">
        <v>-423.90649999999994</v>
      </c>
      <c r="AC55" s="465">
        <v>1.4036495737299922E-2</v>
      </c>
      <c r="AD55" s="466"/>
      <c r="AE55" s="470"/>
      <c r="AF55" s="471"/>
      <c r="AG55" s="471"/>
      <c r="AH55" s="471"/>
      <c r="AI55" s="471"/>
      <c r="AJ55" s="471"/>
      <c r="AK55" s="471"/>
      <c r="AL55" s="471"/>
    </row>
    <row r="56" spans="1:38" s="388" customFormat="1" ht="16.5" customHeight="1">
      <c r="A56" s="400">
        <v>49</v>
      </c>
      <c r="B56" s="401" t="s">
        <v>220</v>
      </c>
      <c r="C56" s="187" t="s">
        <v>221</v>
      </c>
      <c r="D56" s="187" t="s">
        <v>222</v>
      </c>
      <c r="E56" s="187" t="s">
        <v>104</v>
      </c>
      <c r="F56" s="402">
        <v>1</v>
      </c>
      <c r="G56" s="187" t="s">
        <v>223</v>
      </c>
      <c r="H56" s="188">
        <v>42369</v>
      </c>
      <c r="I56" s="188">
        <v>42369</v>
      </c>
      <c r="J56" s="416"/>
      <c r="K56" s="415"/>
      <c r="L56" s="415">
        <v>0.01</v>
      </c>
      <c r="M56" s="415"/>
      <c r="N56" s="400">
        <v>10</v>
      </c>
      <c r="O56" s="194">
        <v>3846.15</v>
      </c>
      <c r="P56" s="194">
        <v>192.3</v>
      </c>
      <c r="Q56" s="431">
        <v>165.45000000000002</v>
      </c>
      <c r="R56" s="432"/>
      <c r="S56" s="433">
        <v>165.45000000000002</v>
      </c>
      <c r="T56" s="434">
        <v>-13.96</v>
      </c>
      <c r="U56" s="207" t="s">
        <v>94</v>
      </c>
      <c r="V56" s="435"/>
      <c r="W56" s="438"/>
      <c r="X56" s="437"/>
      <c r="Y56" s="437">
        <v>0.01</v>
      </c>
      <c r="Z56" s="437"/>
      <c r="AA56" s="463">
        <v>192.3075</v>
      </c>
      <c r="AB56" s="464">
        <v>-26.857499999999987</v>
      </c>
      <c r="AC56" s="465">
        <v>4.3017043017043018E-2</v>
      </c>
      <c r="AD56" s="466"/>
      <c r="AE56" s="470"/>
      <c r="AF56" s="471"/>
      <c r="AG56" s="471"/>
      <c r="AH56" s="471"/>
      <c r="AI56" s="471"/>
      <c r="AJ56" s="471"/>
      <c r="AK56" s="471"/>
      <c r="AL56" s="471"/>
    </row>
    <row r="57" spans="1:38" s="388" customFormat="1" ht="16.5" customHeight="1">
      <c r="A57" s="400">
        <v>50</v>
      </c>
      <c r="B57" s="401" t="s">
        <v>224</v>
      </c>
      <c r="C57" s="187" t="s">
        <v>221</v>
      </c>
      <c r="D57" s="187" t="s">
        <v>222</v>
      </c>
      <c r="E57" s="187" t="s">
        <v>104</v>
      </c>
      <c r="F57" s="402">
        <v>1</v>
      </c>
      <c r="G57" s="187" t="s">
        <v>223</v>
      </c>
      <c r="H57" s="188">
        <v>42369</v>
      </c>
      <c r="I57" s="188">
        <v>42369</v>
      </c>
      <c r="J57" s="416"/>
      <c r="K57" s="415"/>
      <c r="L57" s="415">
        <v>0.01</v>
      </c>
      <c r="M57" s="415"/>
      <c r="N57" s="400">
        <v>10</v>
      </c>
      <c r="O57" s="194">
        <v>3846.15</v>
      </c>
      <c r="P57" s="194">
        <v>192.3</v>
      </c>
      <c r="Q57" s="431">
        <v>165.45000000000002</v>
      </c>
      <c r="R57" s="432"/>
      <c r="S57" s="433">
        <v>165.45000000000002</v>
      </c>
      <c r="T57" s="434">
        <v>-13.96</v>
      </c>
      <c r="U57" s="207" t="s">
        <v>94</v>
      </c>
      <c r="V57" s="435"/>
      <c r="W57" s="438"/>
      <c r="X57" s="437"/>
      <c r="Y57" s="437">
        <v>0.01</v>
      </c>
      <c r="Z57" s="437"/>
      <c r="AA57" s="463">
        <v>192.3075</v>
      </c>
      <c r="AB57" s="464">
        <v>-26.857499999999987</v>
      </c>
      <c r="AC57" s="465">
        <v>4.3017043017043018E-2</v>
      </c>
      <c r="AD57" s="466"/>
      <c r="AE57" s="470"/>
      <c r="AF57" s="471"/>
      <c r="AG57" s="471"/>
      <c r="AH57" s="471"/>
      <c r="AI57" s="471"/>
      <c r="AJ57" s="471"/>
      <c r="AK57" s="471"/>
      <c r="AL57" s="471"/>
    </row>
    <row r="58" spans="1:38" s="388" customFormat="1" ht="16.5" customHeight="1">
      <c r="A58" s="400">
        <v>51</v>
      </c>
      <c r="B58" s="401" t="s">
        <v>225</v>
      </c>
      <c r="C58" s="187" t="s">
        <v>221</v>
      </c>
      <c r="D58" s="187" t="s">
        <v>222</v>
      </c>
      <c r="E58" s="187" t="s">
        <v>104</v>
      </c>
      <c r="F58" s="402">
        <v>1</v>
      </c>
      <c r="G58" s="187" t="s">
        <v>223</v>
      </c>
      <c r="H58" s="188">
        <v>42369</v>
      </c>
      <c r="I58" s="188">
        <v>42369</v>
      </c>
      <c r="J58" s="416"/>
      <c r="K58" s="415"/>
      <c r="L58" s="415">
        <v>0.01</v>
      </c>
      <c r="M58" s="415"/>
      <c r="N58" s="400">
        <v>10</v>
      </c>
      <c r="O58" s="194">
        <v>3846.16</v>
      </c>
      <c r="P58" s="194">
        <v>192.32</v>
      </c>
      <c r="Q58" s="431">
        <v>165.45000000000002</v>
      </c>
      <c r="R58" s="432"/>
      <c r="S58" s="433">
        <v>165.45000000000002</v>
      </c>
      <c r="T58" s="434">
        <v>-13.97</v>
      </c>
      <c r="U58" s="207" t="s">
        <v>94</v>
      </c>
      <c r="V58" s="435"/>
      <c r="W58" s="438"/>
      <c r="X58" s="437"/>
      <c r="Y58" s="437">
        <v>0.01</v>
      </c>
      <c r="Z58" s="437"/>
      <c r="AA58" s="463">
        <v>192.30799999999999</v>
      </c>
      <c r="AB58" s="464">
        <v>-26.857999999999976</v>
      </c>
      <c r="AC58" s="465">
        <v>4.3016931172910132E-2</v>
      </c>
      <c r="AD58" s="466"/>
      <c r="AE58" s="470"/>
      <c r="AF58" s="471"/>
      <c r="AG58" s="471"/>
      <c r="AH58" s="471"/>
      <c r="AI58" s="471"/>
      <c r="AJ58" s="471"/>
      <c r="AK58" s="471"/>
      <c r="AL58" s="471"/>
    </row>
    <row r="59" spans="1:38" s="388" customFormat="1" ht="16.5" customHeight="1">
      <c r="A59" s="400">
        <v>52</v>
      </c>
      <c r="B59" s="401" t="s">
        <v>226</v>
      </c>
      <c r="C59" s="187" t="s">
        <v>227</v>
      </c>
      <c r="D59" s="187" t="s">
        <v>228</v>
      </c>
      <c r="E59" s="187" t="s">
        <v>104</v>
      </c>
      <c r="F59" s="402">
        <v>1</v>
      </c>
      <c r="G59" s="187" t="s">
        <v>229</v>
      </c>
      <c r="H59" s="188">
        <v>42369</v>
      </c>
      <c r="I59" s="188">
        <v>42369</v>
      </c>
      <c r="J59" s="416"/>
      <c r="K59" s="415"/>
      <c r="L59" s="415">
        <v>0.01</v>
      </c>
      <c r="M59" s="415"/>
      <c r="N59" s="400">
        <v>10</v>
      </c>
      <c r="O59" s="194">
        <v>2136.75</v>
      </c>
      <c r="P59" s="194">
        <v>106.83</v>
      </c>
      <c r="Q59" s="431">
        <v>165.45000000000002</v>
      </c>
      <c r="R59" s="432"/>
      <c r="S59" s="433">
        <v>165.45000000000002</v>
      </c>
      <c r="T59" s="434">
        <v>54.87</v>
      </c>
      <c r="U59" s="207" t="s">
        <v>94</v>
      </c>
      <c r="V59" s="435"/>
      <c r="W59" s="438"/>
      <c r="X59" s="437"/>
      <c r="Y59" s="437">
        <v>0.01</v>
      </c>
      <c r="Z59" s="437"/>
      <c r="AA59" s="463">
        <v>106.83750000000001</v>
      </c>
      <c r="AB59" s="464">
        <v>58.612500000000011</v>
      </c>
      <c r="AC59" s="465">
        <v>7.7430677430677441E-2</v>
      </c>
      <c r="AD59" s="466"/>
      <c r="AE59" s="470"/>
      <c r="AF59" s="471"/>
      <c r="AG59" s="471"/>
      <c r="AH59" s="471"/>
      <c r="AI59" s="471"/>
      <c r="AJ59" s="471"/>
      <c r="AK59" s="471"/>
      <c r="AL59" s="471"/>
    </row>
    <row r="60" spans="1:38" s="388" customFormat="1" ht="16.5" customHeight="1">
      <c r="A60" s="400">
        <v>53</v>
      </c>
      <c r="B60" s="401" t="s">
        <v>230</v>
      </c>
      <c r="C60" s="187" t="s">
        <v>227</v>
      </c>
      <c r="D60" s="187" t="s">
        <v>228</v>
      </c>
      <c r="E60" s="187" t="s">
        <v>104</v>
      </c>
      <c r="F60" s="402">
        <v>1</v>
      </c>
      <c r="G60" s="187" t="s">
        <v>229</v>
      </c>
      <c r="H60" s="188">
        <v>42369</v>
      </c>
      <c r="I60" s="188">
        <v>42369</v>
      </c>
      <c r="J60" s="416"/>
      <c r="K60" s="415"/>
      <c r="L60" s="415">
        <v>0.01</v>
      </c>
      <c r="M60" s="415"/>
      <c r="N60" s="400">
        <v>10</v>
      </c>
      <c r="O60" s="194">
        <v>2136.75</v>
      </c>
      <c r="P60" s="194">
        <v>106.83</v>
      </c>
      <c r="Q60" s="431">
        <v>165.45000000000002</v>
      </c>
      <c r="R60" s="432"/>
      <c r="S60" s="433">
        <v>165.45000000000002</v>
      </c>
      <c r="T60" s="434">
        <v>54.87</v>
      </c>
      <c r="U60" s="207" t="s">
        <v>94</v>
      </c>
      <c r="V60" s="435"/>
      <c r="W60" s="438"/>
      <c r="X60" s="437"/>
      <c r="Y60" s="437">
        <v>0.01</v>
      </c>
      <c r="Z60" s="437"/>
      <c r="AA60" s="463">
        <v>106.83750000000001</v>
      </c>
      <c r="AB60" s="464">
        <v>58.612500000000011</v>
      </c>
      <c r="AC60" s="465">
        <v>7.7430677430677441E-2</v>
      </c>
      <c r="AD60" s="466"/>
      <c r="AE60" s="470"/>
      <c r="AF60" s="471"/>
      <c r="AG60" s="471"/>
      <c r="AH60" s="471"/>
      <c r="AI60" s="471"/>
      <c r="AJ60" s="471"/>
      <c r="AK60" s="471"/>
      <c r="AL60" s="471"/>
    </row>
    <row r="61" spans="1:38" s="388" customFormat="1" ht="16.5" customHeight="1">
      <c r="A61" s="400">
        <v>54</v>
      </c>
      <c r="B61" s="401" t="s">
        <v>231</v>
      </c>
      <c r="C61" s="187" t="s">
        <v>227</v>
      </c>
      <c r="D61" s="187" t="s">
        <v>228</v>
      </c>
      <c r="E61" s="187" t="s">
        <v>104</v>
      </c>
      <c r="F61" s="402">
        <v>1</v>
      </c>
      <c r="G61" s="187" t="s">
        <v>229</v>
      </c>
      <c r="H61" s="188">
        <v>42369</v>
      </c>
      <c r="I61" s="188">
        <v>42369</v>
      </c>
      <c r="J61" s="416"/>
      <c r="K61" s="415"/>
      <c r="L61" s="415">
        <v>0.01</v>
      </c>
      <c r="M61" s="415"/>
      <c r="N61" s="400">
        <v>10</v>
      </c>
      <c r="O61" s="194">
        <v>2136.7600000000002</v>
      </c>
      <c r="P61" s="194">
        <v>106.84</v>
      </c>
      <c r="Q61" s="431">
        <v>165.45000000000002</v>
      </c>
      <c r="R61" s="432"/>
      <c r="S61" s="433">
        <v>165.45000000000002</v>
      </c>
      <c r="T61" s="434">
        <v>54.86</v>
      </c>
      <c r="U61" s="207" t="s">
        <v>94</v>
      </c>
      <c r="V61" s="435"/>
      <c r="W61" s="438"/>
      <c r="X61" s="437"/>
      <c r="Y61" s="437">
        <v>0.01</v>
      </c>
      <c r="Z61" s="437"/>
      <c r="AA61" s="463">
        <v>106.83800000000002</v>
      </c>
      <c r="AB61" s="464">
        <v>58.611999999999995</v>
      </c>
      <c r="AC61" s="465">
        <v>7.7430315056440588E-2</v>
      </c>
      <c r="AD61" s="466"/>
      <c r="AE61" s="470"/>
      <c r="AF61" s="471"/>
      <c r="AG61" s="471"/>
      <c r="AH61" s="471"/>
      <c r="AI61" s="471"/>
      <c r="AJ61" s="471"/>
      <c r="AK61" s="471"/>
      <c r="AL61" s="471"/>
    </row>
    <row r="62" spans="1:38" s="388" customFormat="1" ht="16.5" customHeight="1">
      <c r="A62" s="400">
        <v>55</v>
      </c>
      <c r="B62" s="401" t="s">
        <v>232</v>
      </c>
      <c r="C62" s="187" t="s">
        <v>213</v>
      </c>
      <c r="D62" s="187" t="s">
        <v>214</v>
      </c>
      <c r="E62" s="187" t="s">
        <v>104</v>
      </c>
      <c r="F62" s="402">
        <v>1</v>
      </c>
      <c r="G62" s="187" t="s">
        <v>233</v>
      </c>
      <c r="H62" s="188">
        <v>42369</v>
      </c>
      <c r="I62" s="188">
        <v>42369</v>
      </c>
      <c r="J62" s="416"/>
      <c r="K62" s="415"/>
      <c r="L62" s="415">
        <v>0.01</v>
      </c>
      <c r="M62" s="415"/>
      <c r="N62" s="400">
        <v>10</v>
      </c>
      <c r="O62" s="194">
        <v>2403.0100000000002</v>
      </c>
      <c r="P62" s="194">
        <v>120.15</v>
      </c>
      <c r="Q62" s="431">
        <v>165.45000000000002</v>
      </c>
      <c r="R62" s="432"/>
      <c r="S62" s="433">
        <v>165.45000000000002</v>
      </c>
      <c r="T62" s="434">
        <v>37.700000000000003</v>
      </c>
      <c r="U62" s="207" t="s">
        <v>94</v>
      </c>
      <c r="V62" s="435"/>
      <c r="W62" s="438"/>
      <c r="X62" s="437"/>
      <c r="Y62" s="437">
        <v>0.01</v>
      </c>
      <c r="Z62" s="437"/>
      <c r="AA62" s="463">
        <v>120.15050000000002</v>
      </c>
      <c r="AB62" s="464">
        <v>45.299499999999995</v>
      </c>
      <c r="AC62" s="465">
        <v>6.8851149183732072E-2</v>
      </c>
      <c r="AD62" s="466"/>
      <c r="AE62" s="470"/>
      <c r="AF62" s="471"/>
      <c r="AG62" s="471"/>
      <c r="AH62" s="471"/>
      <c r="AI62" s="471"/>
      <c r="AJ62" s="471"/>
      <c r="AK62" s="471"/>
      <c r="AL62" s="471"/>
    </row>
    <row r="63" spans="1:38" s="388" customFormat="1" ht="16.5" customHeight="1">
      <c r="A63" s="400">
        <v>56</v>
      </c>
      <c r="B63" s="401" t="s">
        <v>234</v>
      </c>
      <c r="C63" s="187" t="s">
        <v>213</v>
      </c>
      <c r="D63" s="187" t="s">
        <v>214</v>
      </c>
      <c r="E63" s="187" t="s">
        <v>104</v>
      </c>
      <c r="F63" s="402">
        <v>1</v>
      </c>
      <c r="G63" s="187" t="s">
        <v>233</v>
      </c>
      <c r="H63" s="188">
        <v>42369</v>
      </c>
      <c r="I63" s="188">
        <v>42369</v>
      </c>
      <c r="J63" s="416"/>
      <c r="K63" s="415"/>
      <c r="L63" s="415">
        <v>0.01</v>
      </c>
      <c r="M63" s="415"/>
      <c r="N63" s="400">
        <v>10</v>
      </c>
      <c r="O63" s="194">
        <v>2403.0100000000002</v>
      </c>
      <c r="P63" s="194">
        <v>120.15</v>
      </c>
      <c r="Q63" s="431">
        <v>165.45000000000002</v>
      </c>
      <c r="R63" s="432"/>
      <c r="S63" s="433">
        <v>165.45000000000002</v>
      </c>
      <c r="T63" s="434">
        <v>37.700000000000003</v>
      </c>
      <c r="U63" s="207" t="s">
        <v>94</v>
      </c>
      <c r="V63" s="435"/>
      <c r="W63" s="438"/>
      <c r="X63" s="437"/>
      <c r="Y63" s="437">
        <v>0.01</v>
      </c>
      <c r="Z63" s="437"/>
      <c r="AA63" s="463">
        <v>120.15050000000002</v>
      </c>
      <c r="AB63" s="464">
        <v>45.299499999999995</v>
      </c>
      <c r="AC63" s="465">
        <v>6.8851149183732072E-2</v>
      </c>
      <c r="AD63" s="466"/>
      <c r="AE63" s="470"/>
      <c r="AF63" s="471"/>
      <c r="AG63" s="471"/>
      <c r="AH63" s="471"/>
      <c r="AI63" s="471"/>
      <c r="AJ63" s="471"/>
      <c r="AK63" s="471"/>
      <c r="AL63" s="471"/>
    </row>
    <row r="64" spans="1:38" s="388" customFormat="1" ht="16.5" customHeight="1">
      <c r="A64" s="400">
        <v>57</v>
      </c>
      <c r="B64" s="401" t="s">
        <v>235</v>
      </c>
      <c r="C64" s="187" t="s">
        <v>213</v>
      </c>
      <c r="D64" s="187" t="s">
        <v>214</v>
      </c>
      <c r="E64" s="187" t="s">
        <v>104</v>
      </c>
      <c r="F64" s="402">
        <v>1</v>
      </c>
      <c r="G64" s="187" t="s">
        <v>233</v>
      </c>
      <c r="H64" s="188">
        <v>42369</v>
      </c>
      <c r="I64" s="188">
        <v>42369</v>
      </c>
      <c r="J64" s="416"/>
      <c r="K64" s="415"/>
      <c r="L64" s="415">
        <v>0.01</v>
      </c>
      <c r="M64" s="415"/>
      <c r="N64" s="400">
        <v>10</v>
      </c>
      <c r="O64" s="194">
        <v>2403.0100000000002</v>
      </c>
      <c r="P64" s="194">
        <v>120.15</v>
      </c>
      <c r="Q64" s="431">
        <v>165.45000000000002</v>
      </c>
      <c r="R64" s="432"/>
      <c r="S64" s="433">
        <v>165.45000000000002</v>
      </c>
      <c r="T64" s="434">
        <v>37.700000000000003</v>
      </c>
      <c r="U64" s="207" t="s">
        <v>94</v>
      </c>
      <c r="V64" s="435"/>
      <c r="W64" s="438"/>
      <c r="X64" s="437"/>
      <c r="Y64" s="437">
        <v>0.01</v>
      </c>
      <c r="Z64" s="437"/>
      <c r="AA64" s="463">
        <v>120.15050000000002</v>
      </c>
      <c r="AB64" s="464">
        <v>45.299499999999995</v>
      </c>
      <c r="AC64" s="465">
        <v>6.8851149183732072E-2</v>
      </c>
      <c r="AD64" s="466"/>
      <c r="AE64" s="470"/>
      <c r="AF64" s="471"/>
      <c r="AG64" s="471"/>
      <c r="AH64" s="471"/>
      <c r="AI64" s="471"/>
      <c r="AJ64" s="471"/>
      <c r="AK64" s="471"/>
      <c r="AL64" s="471"/>
    </row>
    <row r="65" spans="1:38" s="388" customFormat="1" ht="16.5" customHeight="1">
      <c r="A65" s="400">
        <v>58</v>
      </c>
      <c r="B65" s="401" t="s">
        <v>236</v>
      </c>
      <c r="C65" s="187" t="s">
        <v>213</v>
      </c>
      <c r="D65" s="187" t="s">
        <v>214</v>
      </c>
      <c r="E65" s="187" t="s">
        <v>104</v>
      </c>
      <c r="F65" s="402">
        <v>1</v>
      </c>
      <c r="G65" s="187" t="s">
        <v>233</v>
      </c>
      <c r="H65" s="188">
        <v>42369</v>
      </c>
      <c r="I65" s="188">
        <v>42369</v>
      </c>
      <c r="J65" s="416"/>
      <c r="K65" s="415"/>
      <c r="L65" s="415">
        <v>0.01</v>
      </c>
      <c r="M65" s="415"/>
      <c r="N65" s="400">
        <v>10</v>
      </c>
      <c r="O65" s="194">
        <v>2403.0100000000002</v>
      </c>
      <c r="P65" s="194">
        <v>120.15</v>
      </c>
      <c r="Q65" s="431">
        <v>165.45000000000002</v>
      </c>
      <c r="R65" s="432"/>
      <c r="S65" s="433">
        <v>165.45000000000002</v>
      </c>
      <c r="T65" s="434">
        <v>37.700000000000003</v>
      </c>
      <c r="U65" s="207" t="s">
        <v>94</v>
      </c>
      <c r="V65" s="435"/>
      <c r="W65" s="438"/>
      <c r="X65" s="437"/>
      <c r="Y65" s="437">
        <v>0.01</v>
      </c>
      <c r="Z65" s="437"/>
      <c r="AA65" s="463">
        <v>120.15050000000002</v>
      </c>
      <c r="AB65" s="464">
        <v>45.299499999999995</v>
      </c>
      <c r="AC65" s="465">
        <v>6.8851149183732072E-2</v>
      </c>
      <c r="AD65" s="466"/>
      <c r="AE65" s="470"/>
      <c r="AF65" s="471"/>
      <c r="AG65" s="471"/>
      <c r="AH65" s="471"/>
      <c r="AI65" s="471"/>
      <c r="AJ65" s="471"/>
      <c r="AK65" s="471"/>
      <c r="AL65" s="471"/>
    </row>
    <row r="66" spans="1:38" s="388" customFormat="1" ht="16.5" customHeight="1">
      <c r="A66" s="400">
        <v>59</v>
      </c>
      <c r="B66" s="401" t="s">
        <v>237</v>
      </c>
      <c r="C66" s="187" t="s">
        <v>213</v>
      </c>
      <c r="D66" s="187" t="s">
        <v>214</v>
      </c>
      <c r="E66" s="187" t="s">
        <v>104</v>
      </c>
      <c r="F66" s="402">
        <v>1</v>
      </c>
      <c r="G66" s="187" t="s">
        <v>233</v>
      </c>
      <c r="H66" s="188">
        <v>42369</v>
      </c>
      <c r="I66" s="188">
        <v>42369</v>
      </c>
      <c r="J66" s="416"/>
      <c r="K66" s="415"/>
      <c r="L66" s="415">
        <v>0.01</v>
      </c>
      <c r="M66" s="415"/>
      <c r="N66" s="400">
        <v>10</v>
      </c>
      <c r="O66" s="194">
        <v>2403.0100000000002</v>
      </c>
      <c r="P66" s="194">
        <v>120.15</v>
      </c>
      <c r="Q66" s="431">
        <v>165.45000000000002</v>
      </c>
      <c r="R66" s="432"/>
      <c r="S66" s="433">
        <v>165.45000000000002</v>
      </c>
      <c r="T66" s="434">
        <v>37.700000000000003</v>
      </c>
      <c r="U66" s="207" t="s">
        <v>94</v>
      </c>
      <c r="V66" s="435"/>
      <c r="W66" s="438"/>
      <c r="X66" s="437"/>
      <c r="Y66" s="437">
        <v>0.01</v>
      </c>
      <c r="Z66" s="437"/>
      <c r="AA66" s="463">
        <v>120.15050000000002</v>
      </c>
      <c r="AB66" s="464">
        <v>45.299499999999995</v>
      </c>
      <c r="AC66" s="465">
        <v>6.8851149183732072E-2</v>
      </c>
      <c r="AD66" s="466"/>
      <c r="AE66" s="470"/>
      <c r="AF66" s="471"/>
      <c r="AG66" s="471"/>
      <c r="AH66" s="471"/>
      <c r="AI66" s="471"/>
      <c r="AJ66" s="471"/>
      <c r="AK66" s="471"/>
      <c r="AL66" s="471"/>
    </row>
    <row r="67" spans="1:38" s="388" customFormat="1" ht="16.5" customHeight="1">
      <c r="A67" s="400">
        <v>60</v>
      </c>
      <c r="B67" s="401" t="s">
        <v>238</v>
      </c>
      <c r="C67" s="187" t="s">
        <v>239</v>
      </c>
      <c r="D67" s="187" t="s">
        <v>240</v>
      </c>
      <c r="E67" s="187" t="s">
        <v>104</v>
      </c>
      <c r="F67" s="402">
        <v>1</v>
      </c>
      <c r="G67" s="187" t="s">
        <v>241</v>
      </c>
      <c r="H67" s="188">
        <v>42369</v>
      </c>
      <c r="I67" s="188">
        <v>42369</v>
      </c>
      <c r="J67" s="416">
        <v>0.03</v>
      </c>
      <c r="K67" s="415"/>
      <c r="L67" s="415"/>
      <c r="M67" s="415"/>
      <c r="N67" s="400">
        <v>10</v>
      </c>
      <c r="O67" s="194">
        <v>49640.29</v>
      </c>
      <c r="P67" s="194">
        <v>2482.0100000000002</v>
      </c>
      <c r="Q67" s="431">
        <v>79.319999999999993</v>
      </c>
      <c r="R67" s="432"/>
      <c r="S67" s="433">
        <v>79.319999999999993</v>
      </c>
      <c r="T67" s="434">
        <v>-96.8</v>
      </c>
      <c r="U67" s="207" t="s">
        <v>94</v>
      </c>
      <c r="V67" s="435"/>
      <c r="W67" s="438">
        <v>0.03</v>
      </c>
      <c r="X67" s="437"/>
      <c r="Y67" s="437"/>
      <c r="Z67" s="437"/>
      <c r="AA67" s="463">
        <v>2482.0145000000002</v>
      </c>
      <c r="AB67" s="464">
        <v>-2402.6945000000001</v>
      </c>
      <c r="AC67" s="465">
        <v>1.5978955803844013E-3</v>
      </c>
      <c r="AD67" s="466"/>
      <c r="AE67" s="470"/>
      <c r="AF67" s="471"/>
      <c r="AG67" s="471"/>
      <c r="AH67" s="471"/>
      <c r="AI67" s="471"/>
      <c r="AJ67" s="471"/>
      <c r="AK67" s="471"/>
      <c r="AL67" s="471"/>
    </row>
    <row r="68" spans="1:38" s="388" customFormat="1" ht="16.5" customHeight="1">
      <c r="A68" s="400">
        <v>61</v>
      </c>
      <c r="B68" s="401" t="s">
        <v>242</v>
      </c>
      <c r="C68" s="187" t="s">
        <v>239</v>
      </c>
      <c r="D68" s="187" t="s">
        <v>240</v>
      </c>
      <c r="E68" s="187" t="s">
        <v>104</v>
      </c>
      <c r="F68" s="402">
        <v>1</v>
      </c>
      <c r="G68" s="187" t="s">
        <v>241</v>
      </c>
      <c r="H68" s="188">
        <v>42369</v>
      </c>
      <c r="I68" s="188">
        <v>42369</v>
      </c>
      <c r="J68" s="416">
        <v>0.03</v>
      </c>
      <c r="K68" s="415"/>
      <c r="L68" s="415"/>
      <c r="M68" s="415"/>
      <c r="N68" s="400">
        <v>10</v>
      </c>
      <c r="O68" s="194">
        <v>49640.29</v>
      </c>
      <c r="P68" s="194">
        <v>2482.02</v>
      </c>
      <c r="Q68" s="431">
        <v>79.319999999999993</v>
      </c>
      <c r="R68" s="432"/>
      <c r="S68" s="433">
        <v>79.319999999999993</v>
      </c>
      <c r="T68" s="434">
        <v>-96.8</v>
      </c>
      <c r="U68" s="207" t="s">
        <v>94</v>
      </c>
      <c r="V68" s="435"/>
      <c r="W68" s="438">
        <v>0.03</v>
      </c>
      <c r="X68" s="437"/>
      <c r="Y68" s="437"/>
      <c r="Z68" s="437"/>
      <c r="AA68" s="463">
        <v>2482.0145000000002</v>
      </c>
      <c r="AB68" s="464">
        <v>-2402.6945000000001</v>
      </c>
      <c r="AC68" s="465">
        <v>1.5978955803844013E-3</v>
      </c>
      <c r="AD68" s="466"/>
      <c r="AE68" s="470"/>
      <c r="AF68" s="471"/>
      <c r="AG68" s="471"/>
      <c r="AH68" s="471"/>
      <c r="AI68" s="471"/>
      <c r="AJ68" s="471"/>
      <c r="AK68" s="471"/>
      <c r="AL68" s="471"/>
    </row>
    <row r="69" spans="1:38" s="388" customFormat="1" ht="16.5" customHeight="1">
      <c r="A69" s="400">
        <v>62</v>
      </c>
      <c r="B69" s="401" t="s">
        <v>243</v>
      </c>
      <c r="C69" s="187" t="s">
        <v>244</v>
      </c>
      <c r="D69" s="187" t="s">
        <v>245</v>
      </c>
      <c r="E69" s="187" t="s">
        <v>104</v>
      </c>
      <c r="F69" s="402">
        <v>1</v>
      </c>
      <c r="G69" s="187" t="s">
        <v>93</v>
      </c>
      <c r="H69" s="188">
        <v>42369</v>
      </c>
      <c r="I69" s="188">
        <v>42369</v>
      </c>
      <c r="J69" s="416">
        <v>0.3</v>
      </c>
      <c r="K69" s="415"/>
      <c r="L69" s="415"/>
      <c r="M69" s="415"/>
      <c r="N69" s="400">
        <v>10</v>
      </c>
      <c r="O69" s="194">
        <v>50753.66</v>
      </c>
      <c r="P69" s="194">
        <v>2537.6799999999998</v>
      </c>
      <c r="Q69" s="431">
        <v>793.19999999999993</v>
      </c>
      <c r="R69" s="432"/>
      <c r="S69" s="433">
        <v>793.19999999999993</v>
      </c>
      <c r="T69" s="434">
        <v>-68.739999999999995</v>
      </c>
      <c r="U69" s="207" t="s">
        <v>94</v>
      </c>
      <c r="V69" s="435"/>
      <c r="W69" s="438">
        <v>0.3</v>
      </c>
      <c r="X69" s="437"/>
      <c r="Y69" s="437"/>
      <c r="Z69" s="437"/>
      <c r="AA69" s="463">
        <v>2537.6830000000004</v>
      </c>
      <c r="AB69" s="464">
        <v>-1744.4830000000006</v>
      </c>
      <c r="AC69" s="465">
        <v>1.5628429555622193E-2</v>
      </c>
      <c r="AD69" s="466"/>
      <c r="AE69" s="470"/>
      <c r="AF69" s="471"/>
      <c r="AG69" s="471"/>
      <c r="AH69" s="471"/>
      <c r="AI69" s="471"/>
      <c r="AJ69" s="471"/>
      <c r="AK69" s="471"/>
      <c r="AL69" s="471"/>
    </row>
    <row r="70" spans="1:38" s="388" customFormat="1" ht="16.5" customHeight="1">
      <c r="A70" s="400">
        <v>63</v>
      </c>
      <c r="B70" s="401" t="s">
        <v>246</v>
      </c>
      <c r="C70" s="187" t="s">
        <v>244</v>
      </c>
      <c r="D70" s="187" t="s">
        <v>245</v>
      </c>
      <c r="E70" s="187" t="s">
        <v>104</v>
      </c>
      <c r="F70" s="402">
        <v>1</v>
      </c>
      <c r="G70" s="187" t="s">
        <v>93</v>
      </c>
      <c r="H70" s="188">
        <v>42369</v>
      </c>
      <c r="I70" s="188">
        <v>42369</v>
      </c>
      <c r="J70" s="416">
        <v>0.3</v>
      </c>
      <c r="K70" s="415"/>
      <c r="L70" s="415"/>
      <c r="M70" s="415"/>
      <c r="N70" s="400">
        <v>10</v>
      </c>
      <c r="O70" s="194">
        <v>50753.66</v>
      </c>
      <c r="P70" s="194">
        <v>2537.69</v>
      </c>
      <c r="Q70" s="431">
        <v>793.19999999999993</v>
      </c>
      <c r="R70" s="432"/>
      <c r="S70" s="433">
        <v>793.19999999999993</v>
      </c>
      <c r="T70" s="434">
        <v>-68.739999999999995</v>
      </c>
      <c r="U70" s="207" t="s">
        <v>94</v>
      </c>
      <c r="V70" s="435"/>
      <c r="W70" s="438">
        <v>0.3</v>
      </c>
      <c r="X70" s="437"/>
      <c r="Y70" s="437"/>
      <c r="Z70" s="437"/>
      <c r="AA70" s="463">
        <v>2537.6830000000004</v>
      </c>
      <c r="AB70" s="464">
        <v>-1744.4830000000006</v>
      </c>
      <c r="AC70" s="465">
        <v>1.5628429555622193E-2</v>
      </c>
      <c r="AD70" s="466"/>
      <c r="AE70" s="470"/>
      <c r="AF70" s="471"/>
      <c r="AG70" s="471"/>
      <c r="AH70" s="471"/>
      <c r="AI70" s="471"/>
      <c r="AJ70" s="471"/>
      <c r="AK70" s="471"/>
      <c r="AL70" s="471"/>
    </row>
    <row r="71" spans="1:38" s="388" customFormat="1" ht="16.5" customHeight="1">
      <c r="A71" s="400">
        <v>64</v>
      </c>
      <c r="B71" s="401" t="s">
        <v>247</v>
      </c>
      <c r="C71" s="187" t="s">
        <v>248</v>
      </c>
      <c r="D71" s="187"/>
      <c r="E71" s="187" t="s">
        <v>104</v>
      </c>
      <c r="F71" s="402">
        <v>1</v>
      </c>
      <c r="G71" s="187" t="s">
        <v>201</v>
      </c>
      <c r="H71" s="188">
        <v>42369</v>
      </c>
      <c r="I71" s="188">
        <v>42369</v>
      </c>
      <c r="J71" s="416"/>
      <c r="K71" s="415"/>
      <c r="L71" s="415">
        <v>0.01</v>
      </c>
      <c r="M71" s="415"/>
      <c r="N71" s="400">
        <v>10</v>
      </c>
      <c r="O71" s="194">
        <v>9307.67</v>
      </c>
      <c r="P71" s="194">
        <v>465.39</v>
      </c>
      <c r="Q71" s="431">
        <v>165.45000000000002</v>
      </c>
      <c r="R71" s="432"/>
      <c r="S71" s="433">
        <v>165.45000000000002</v>
      </c>
      <c r="T71" s="434">
        <v>-64.45</v>
      </c>
      <c r="U71" s="207" t="s">
        <v>94</v>
      </c>
      <c r="V71" s="435"/>
      <c r="W71" s="438"/>
      <c r="X71" s="437"/>
      <c r="Y71" s="437">
        <v>0.01</v>
      </c>
      <c r="Z71" s="437"/>
      <c r="AA71" s="463">
        <v>465.38350000000003</v>
      </c>
      <c r="AB71" s="464">
        <v>-299.93349999999998</v>
      </c>
      <c r="AC71" s="465">
        <v>1.7775662437538076E-2</v>
      </c>
      <c r="AD71" s="466"/>
      <c r="AE71" s="470"/>
      <c r="AF71" s="471"/>
      <c r="AG71" s="471"/>
      <c r="AH71" s="471"/>
      <c r="AI71" s="471"/>
      <c r="AJ71" s="471"/>
      <c r="AK71" s="471"/>
      <c r="AL71" s="471"/>
    </row>
    <row r="72" spans="1:38" s="388" customFormat="1" ht="16.5" customHeight="1">
      <c r="A72" s="400">
        <v>65</v>
      </c>
      <c r="B72" s="401" t="s">
        <v>249</v>
      </c>
      <c r="C72" s="187" t="s">
        <v>248</v>
      </c>
      <c r="D72" s="187"/>
      <c r="E72" s="187" t="s">
        <v>104</v>
      </c>
      <c r="F72" s="402">
        <v>1</v>
      </c>
      <c r="G72" s="187" t="s">
        <v>201</v>
      </c>
      <c r="H72" s="188">
        <v>42369</v>
      </c>
      <c r="I72" s="188">
        <v>42369</v>
      </c>
      <c r="J72" s="416"/>
      <c r="K72" s="415"/>
      <c r="L72" s="415">
        <v>0.01</v>
      </c>
      <c r="M72" s="415"/>
      <c r="N72" s="400">
        <v>10</v>
      </c>
      <c r="O72" s="194">
        <v>9307.66</v>
      </c>
      <c r="P72" s="194">
        <v>465.38</v>
      </c>
      <c r="Q72" s="431">
        <v>165.45000000000002</v>
      </c>
      <c r="R72" s="432"/>
      <c r="S72" s="433">
        <v>165.45000000000002</v>
      </c>
      <c r="T72" s="434">
        <v>-64.45</v>
      </c>
      <c r="U72" s="207" t="s">
        <v>94</v>
      </c>
      <c r="V72" s="435"/>
      <c r="W72" s="438"/>
      <c r="X72" s="437"/>
      <c r="Y72" s="437">
        <v>0.01</v>
      </c>
      <c r="Z72" s="437"/>
      <c r="AA72" s="463">
        <v>465.38300000000004</v>
      </c>
      <c r="AB72" s="464">
        <v>-299.93299999999999</v>
      </c>
      <c r="AC72" s="465">
        <v>1.7775681535423513E-2</v>
      </c>
      <c r="AD72" s="466"/>
      <c r="AE72" s="470"/>
      <c r="AF72" s="471"/>
      <c r="AG72" s="471"/>
      <c r="AH72" s="471"/>
      <c r="AI72" s="471"/>
      <c r="AJ72" s="471"/>
      <c r="AK72" s="471"/>
      <c r="AL72" s="471"/>
    </row>
    <row r="73" spans="1:38" s="388" customFormat="1" ht="16.5" customHeight="1">
      <c r="A73" s="400">
        <v>66</v>
      </c>
      <c r="B73" s="401" t="s">
        <v>250</v>
      </c>
      <c r="C73" s="482" t="s">
        <v>251</v>
      </c>
      <c r="D73" s="482" t="s">
        <v>252</v>
      </c>
      <c r="E73" s="482" t="s">
        <v>92</v>
      </c>
      <c r="F73" s="483">
        <v>800</v>
      </c>
      <c r="G73" s="482" t="s">
        <v>201</v>
      </c>
      <c r="H73" s="188">
        <v>36891</v>
      </c>
      <c r="I73" s="188">
        <v>36891</v>
      </c>
      <c r="J73" s="416"/>
      <c r="K73" s="415">
        <v>0.8</v>
      </c>
      <c r="L73" s="415"/>
      <c r="M73" s="415"/>
      <c r="N73" s="400">
        <v>10</v>
      </c>
      <c r="O73" s="194">
        <v>65600</v>
      </c>
      <c r="P73" s="194">
        <v>1948.32</v>
      </c>
      <c r="Q73" s="431">
        <v>51160</v>
      </c>
      <c r="R73" s="432"/>
      <c r="S73" s="433">
        <v>51160</v>
      </c>
      <c r="T73" s="434">
        <v>2525.85</v>
      </c>
      <c r="U73" s="207" t="s">
        <v>94</v>
      </c>
      <c r="V73" s="435"/>
      <c r="W73" s="438"/>
      <c r="X73" s="437">
        <v>0.8</v>
      </c>
      <c r="Y73" s="437"/>
      <c r="Z73" s="437"/>
      <c r="AA73" s="463">
        <v>3280</v>
      </c>
      <c r="AB73" s="464">
        <v>47880</v>
      </c>
      <c r="AC73" s="465">
        <v>0.77987804878048783</v>
      </c>
      <c r="AD73" s="466"/>
      <c r="AE73" s="470"/>
      <c r="AF73" s="471"/>
      <c r="AG73" s="471"/>
      <c r="AH73" s="471"/>
      <c r="AI73" s="471"/>
      <c r="AJ73" s="471"/>
      <c r="AK73" s="471"/>
      <c r="AL73" s="471"/>
    </row>
    <row r="74" spans="1:38" s="388" customFormat="1" ht="16.5" customHeight="1">
      <c r="A74" s="400">
        <v>67</v>
      </c>
      <c r="B74" s="401" t="s">
        <v>253</v>
      </c>
      <c r="C74" s="187" t="s">
        <v>251</v>
      </c>
      <c r="D74" s="187" t="s">
        <v>254</v>
      </c>
      <c r="E74" s="187" t="s">
        <v>92</v>
      </c>
      <c r="F74" s="402">
        <v>750</v>
      </c>
      <c r="G74" s="187" t="s">
        <v>201</v>
      </c>
      <c r="H74" s="188">
        <v>36891</v>
      </c>
      <c r="I74" s="188">
        <v>36891</v>
      </c>
      <c r="J74" s="416"/>
      <c r="K74" s="415">
        <v>0.75</v>
      </c>
      <c r="L74" s="415"/>
      <c r="M74" s="415"/>
      <c r="N74" s="400">
        <v>10</v>
      </c>
      <c r="O74" s="194">
        <v>98250</v>
      </c>
      <c r="P74" s="194">
        <v>2918.04</v>
      </c>
      <c r="Q74" s="431">
        <v>47962.5</v>
      </c>
      <c r="R74" s="432"/>
      <c r="S74" s="433">
        <v>47962.5</v>
      </c>
      <c r="T74" s="434">
        <v>1543.65</v>
      </c>
      <c r="U74" s="207" t="s">
        <v>94</v>
      </c>
      <c r="V74" s="435"/>
      <c r="W74" s="438"/>
      <c r="X74" s="437">
        <v>0.75</v>
      </c>
      <c r="Y74" s="437"/>
      <c r="Z74" s="437"/>
      <c r="AA74" s="463">
        <v>4912.5</v>
      </c>
      <c r="AB74" s="464">
        <v>43050</v>
      </c>
      <c r="AC74" s="465">
        <v>0.48816793893129773</v>
      </c>
      <c r="AD74" s="466"/>
      <c r="AE74" s="470"/>
      <c r="AF74" s="471"/>
      <c r="AG74" s="471"/>
      <c r="AH74" s="471"/>
      <c r="AI74" s="471"/>
      <c r="AJ74" s="471"/>
      <c r="AK74" s="471"/>
      <c r="AL74" s="471"/>
    </row>
    <row r="75" spans="1:38" s="388" customFormat="1" ht="16.5" customHeight="1">
      <c r="A75" s="400">
        <v>68</v>
      </c>
      <c r="B75" s="401" t="s">
        <v>255</v>
      </c>
      <c r="C75" s="187" t="s">
        <v>251</v>
      </c>
      <c r="D75" s="187" t="s">
        <v>256</v>
      </c>
      <c r="E75" s="187" t="s">
        <v>92</v>
      </c>
      <c r="F75" s="402">
        <v>500</v>
      </c>
      <c r="G75" s="187" t="s">
        <v>201</v>
      </c>
      <c r="H75" s="188">
        <v>36891</v>
      </c>
      <c r="I75" s="188">
        <v>36891</v>
      </c>
      <c r="J75" s="416"/>
      <c r="K75" s="415">
        <v>0.5</v>
      </c>
      <c r="L75" s="415"/>
      <c r="M75" s="415"/>
      <c r="N75" s="400">
        <v>10</v>
      </c>
      <c r="O75" s="194">
        <v>41000</v>
      </c>
      <c r="P75" s="194">
        <v>1217.7</v>
      </c>
      <c r="Q75" s="431">
        <v>31975</v>
      </c>
      <c r="R75" s="432"/>
      <c r="S75" s="433">
        <v>31975</v>
      </c>
      <c r="T75" s="434">
        <v>2525.85</v>
      </c>
      <c r="U75" s="207" t="s">
        <v>94</v>
      </c>
      <c r="V75" s="435"/>
      <c r="W75" s="438"/>
      <c r="X75" s="437">
        <v>0.5</v>
      </c>
      <c r="Y75" s="437"/>
      <c r="Z75" s="437"/>
      <c r="AA75" s="463">
        <v>2050</v>
      </c>
      <c r="AB75" s="464">
        <v>29925</v>
      </c>
      <c r="AC75" s="465">
        <v>0.77987804878048783</v>
      </c>
      <c r="AD75" s="466"/>
      <c r="AE75" s="470"/>
      <c r="AF75" s="471"/>
      <c r="AG75" s="471"/>
      <c r="AH75" s="471"/>
      <c r="AI75" s="471"/>
      <c r="AJ75" s="471"/>
      <c r="AK75" s="471"/>
      <c r="AL75" s="471"/>
    </row>
    <row r="76" spans="1:38" s="388" customFormat="1" ht="16.5" customHeight="1">
      <c r="A76" s="400">
        <v>69</v>
      </c>
      <c r="B76" s="401" t="s">
        <v>257</v>
      </c>
      <c r="C76" s="187" t="s">
        <v>251</v>
      </c>
      <c r="D76" s="187" t="s">
        <v>256</v>
      </c>
      <c r="E76" s="187" t="s">
        <v>92</v>
      </c>
      <c r="F76" s="402">
        <v>1200</v>
      </c>
      <c r="G76" s="187" t="s">
        <v>201</v>
      </c>
      <c r="H76" s="188">
        <v>36891</v>
      </c>
      <c r="I76" s="188">
        <v>36891</v>
      </c>
      <c r="J76" s="416"/>
      <c r="K76" s="415">
        <v>1</v>
      </c>
      <c r="L76" s="415"/>
      <c r="M76" s="415"/>
      <c r="N76" s="400">
        <v>10</v>
      </c>
      <c r="O76" s="194">
        <v>98400</v>
      </c>
      <c r="P76" s="194">
        <v>2922.48</v>
      </c>
      <c r="Q76" s="431">
        <v>63950</v>
      </c>
      <c r="R76" s="432"/>
      <c r="S76" s="433">
        <v>63950</v>
      </c>
      <c r="T76" s="434">
        <v>2088.21</v>
      </c>
      <c r="U76" s="207" t="s">
        <v>94</v>
      </c>
      <c r="V76" s="435"/>
      <c r="W76" s="438"/>
      <c r="X76" s="437">
        <v>1</v>
      </c>
      <c r="Y76" s="437"/>
      <c r="Z76" s="437"/>
      <c r="AA76" s="463">
        <v>4920</v>
      </c>
      <c r="AB76" s="464">
        <v>59030</v>
      </c>
      <c r="AC76" s="465">
        <v>0.64989837398373984</v>
      </c>
      <c r="AD76" s="466"/>
      <c r="AE76" s="470"/>
      <c r="AF76" s="471"/>
      <c r="AG76" s="471"/>
      <c r="AH76" s="471"/>
      <c r="AI76" s="471"/>
      <c r="AJ76" s="471"/>
      <c r="AK76" s="471"/>
      <c r="AL76" s="471"/>
    </row>
    <row r="77" spans="1:38" s="388" customFormat="1" ht="16.5" customHeight="1">
      <c r="A77" s="400">
        <v>70</v>
      </c>
      <c r="B77" s="401" t="s">
        <v>258</v>
      </c>
      <c r="C77" s="187" t="s">
        <v>251</v>
      </c>
      <c r="D77" s="187" t="s">
        <v>254</v>
      </c>
      <c r="E77" s="187" t="s">
        <v>92</v>
      </c>
      <c r="F77" s="402">
        <v>600</v>
      </c>
      <c r="G77" s="187" t="s">
        <v>201</v>
      </c>
      <c r="H77" s="188">
        <v>36891</v>
      </c>
      <c r="I77" s="188">
        <v>36891</v>
      </c>
      <c r="J77" s="416"/>
      <c r="K77" s="415">
        <v>0.6</v>
      </c>
      <c r="L77" s="415"/>
      <c r="M77" s="415"/>
      <c r="N77" s="400">
        <v>10</v>
      </c>
      <c r="O77" s="194">
        <v>78600</v>
      </c>
      <c r="P77" s="194">
        <v>2334.42</v>
      </c>
      <c r="Q77" s="431">
        <v>38370</v>
      </c>
      <c r="R77" s="432"/>
      <c r="S77" s="433">
        <v>38370</v>
      </c>
      <c r="T77" s="434">
        <v>1543.66</v>
      </c>
      <c r="U77" s="207" t="s">
        <v>94</v>
      </c>
      <c r="V77" s="435"/>
      <c r="W77" s="438"/>
      <c r="X77" s="437">
        <v>0.6</v>
      </c>
      <c r="Y77" s="437"/>
      <c r="Z77" s="437"/>
      <c r="AA77" s="463">
        <v>3930</v>
      </c>
      <c r="AB77" s="464">
        <v>34440</v>
      </c>
      <c r="AC77" s="465">
        <v>0.48816793893129773</v>
      </c>
      <c r="AD77" s="466"/>
      <c r="AE77" s="470"/>
      <c r="AF77" s="471"/>
      <c r="AG77" s="471"/>
      <c r="AH77" s="471"/>
      <c r="AI77" s="471"/>
      <c r="AJ77" s="471"/>
      <c r="AK77" s="471"/>
      <c r="AL77" s="471"/>
    </row>
    <row r="78" spans="1:38" s="388" customFormat="1" ht="16.5" customHeight="1">
      <c r="A78" s="400">
        <v>71</v>
      </c>
      <c r="B78" s="401" t="s">
        <v>259</v>
      </c>
      <c r="C78" s="187" t="s">
        <v>251</v>
      </c>
      <c r="D78" s="187" t="s">
        <v>260</v>
      </c>
      <c r="E78" s="187" t="s">
        <v>92</v>
      </c>
      <c r="F78" s="402">
        <v>850</v>
      </c>
      <c r="G78" s="187" t="s">
        <v>201</v>
      </c>
      <c r="H78" s="188">
        <v>36891</v>
      </c>
      <c r="I78" s="188">
        <v>36891</v>
      </c>
      <c r="J78" s="416"/>
      <c r="K78" s="415">
        <v>0.85</v>
      </c>
      <c r="L78" s="415"/>
      <c r="M78" s="415"/>
      <c r="N78" s="400">
        <v>10</v>
      </c>
      <c r="O78" s="194">
        <v>69700</v>
      </c>
      <c r="P78" s="194">
        <v>2070.09</v>
      </c>
      <c r="Q78" s="431">
        <v>54357.5</v>
      </c>
      <c r="R78" s="432"/>
      <c r="S78" s="433">
        <v>54357.5</v>
      </c>
      <c r="T78" s="434">
        <v>2525.85</v>
      </c>
      <c r="U78" s="207" t="s">
        <v>94</v>
      </c>
      <c r="V78" s="435"/>
      <c r="W78" s="438"/>
      <c r="X78" s="437">
        <v>0.85</v>
      </c>
      <c r="Y78" s="437"/>
      <c r="Z78" s="437"/>
      <c r="AA78" s="463">
        <v>3485</v>
      </c>
      <c r="AB78" s="464">
        <v>50872.5</v>
      </c>
      <c r="AC78" s="465">
        <v>0.77987804878048783</v>
      </c>
      <c r="AD78" s="466"/>
      <c r="AE78" s="470"/>
      <c r="AF78" s="471"/>
      <c r="AG78" s="471"/>
      <c r="AH78" s="471"/>
      <c r="AI78" s="471"/>
      <c r="AJ78" s="471"/>
      <c r="AK78" s="471"/>
      <c r="AL78" s="471"/>
    </row>
    <row r="79" spans="1:38" s="388" customFormat="1" ht="16.5" customHeight="1">
      <c r="A79" s="400">
        <v>72</v>
      </c>
      <c r="B79" s="401" t="s">
        <v>261</v>
      </c>
      <c r="C79" s="187" t="s">
        <v>251</v>
      </c>
      <c r="D79" s="187" t="s">
        <v>262</v>
      </c>
      <c r="E79" s="187" t="s">
        <v>92</v>
      </c>
      <c r="F79" s="402">
        <v>800</v>
      </c>
      <c r="G79" s="187" t="s">
        <v>263</v>
      </c>
      <c r="H79" s="188">
        <v>36890</v>
      </c>
      <c r="I79" s="188">
        <v>36890</v>
      </c>
      <c r="J79" s="416"/>
      <c r="K79" s="415">
        <v>0.8</v>
      </c>
      <c r="L79" s="415"/>
      <c r="M79" s="415"/>
      <c r="N79" s="400">
        <v>10</v>
      </c>
      <c r="O79" s="194">
        <v>60800</v>
      </c>
      <c r="P79" s="194">
        <v>1805.76</v>
      </c>
      <c r="Q79" s="431">
        <v>51160</v>
      </c>
      <c r="R79" s="432"/>
      <c r="S79" s="433">
        <v>51160</v>
      </c>
      <c r="T79" s="434">
        <v>2733.16</v>
      </c>
      <c r="U79" s="207" t="s">
        <v>94</v>
      </c>
      <c r="V79" s="435"/>
      <c r="W79" s="438"/>
      <c r="X79" s="437">
        <v>0.8</v>
      </c>
      <c r="Y79" s="437"/>
      <c r="Z79" s="437"/>
      <c r="AA79" s="463">
        <v>3040</v>
      </c>
      <c r="AB79" s="464">
        <v>48120</v>
      </c>
      <c r="AC79" s="465">
        <v>0.84144736842105261</v>
      </c>
      <c r="AD79" s="466"/>
      <c r="AE79" s="470"/>
      <c r="AF79" s="471"/>
      <c r="AG79" s="471"/>
      <c r="AH79" s="471"/>
      <c r="AI79" s="471"/>
      <c r="AJ79" s="471"/>
      <c r="AK79" s="471"/>
      <c r="AL79" s="471"/>
    </row>
    <row r="80" spans="1:38" s="388" customFormat="1" ht="16.5" customHeight="1">
      <c r="A80" s="400">
        <v>73</v>
      </c>
      <c r="B80" s="401" t="s">
        <v>264</v>
      </c>
      <c r="C80" s="187" t="s">
        <v>251</v>
      </c>
      <c r="D80" s="187" t="s">
        <v>265</v>
      </c>
      <c r="E80" s="187" t="s">
        <v>266</v>
      </c>
      <c r="F80" s="402">
        <v>1</v>
      </c>
      <c r="G80" s="187" t="s">
        <v>263</v>
      </c>
      <c r="H80" s="188">
        <v>36888</v>
      </c>
      <c r="I80" s="188">
        <v>36888</v>
      </c>
      <c r="J80" s="416"/>
      <c r="K80" s="415">
        <v>0.2</v>
      </c>
      <c r="L80" s="415"/>
      <c r="M80" s="415"/>
      <c r="N80" s="400">
        <v>10</v>
      </c>
      <c r="O80" s="194">
        <v>78652.86</v>
      </c>
      <c r="P80" s="194">
        <v>2359.59</v>
      </c>
      <c r="Q80" s="431">
        <v>12790</v>
      </c>
      <c r="R80" s="432"/>
      <c r="S80" s="433">
        <v>12790</v>
      </c>
      <c r="T80" s="434">
        <v>442.04</v>
      </c>
      <c r="U80" s="207" t="s">
        <v>94</v>
      </c>
      <c r="V80" s="435"/>
      <c r="W80" s="438"/>
      <c r="X80" s="437">
        <v>0.2</v>
      </c>
      <c r="Y80" s="437"/>
      <c r="Z80" s="437"/>
      <c r="AA80" s="463">
        <v>3932.643</v>
      </c>
      <c r="AB80" s="464">
        <v>8857.357</v>
      </c>
      <c r="AC80" s="465">
        <v>0.16261328577244363</v>
      </c>
      <c r="AD80" s="466"/>
      <c r="AE80" s="470"/>
      <c r="AF80" s="471"/>
      <c r="AG80" s="471"/>
      <c r="AH80" s="471"/>
      <c r="AI80" s="471"/>
      <c r="AJ80" s="471"/>
      <c r="AK80" s="471"/>
      <c r="AL80" s="471"/>
    </row>
    <row r="81" spans="1:38" s="388" customFormat="1" ht="16.5" customHeight="1">
      <c r="A81" s="400">
        <v>74</v>
      </c>
      <c r="B81" s="401" t="s">
        <v>267</v>
      </c>
      <c r="C81" s="187" t="s">
        <v>268</v>
      </c>
      <c r="D81" s="187" t="s">
        <v>269</v>
      </c>
      <c r="E81" s="187" t="s">
        <v>92</v>
      </c>
      <c r="F81" s="402">
        <v>400</v>
      </c>
      <c r="G81" s="187" t="s">
        <v>270</v>
      </c>
      <c r="H81" s="188">
        <v>36877</v>
      </c>
      <c r="I81" s="188">
        <v>36877</v>
      </c>
      <c r="J81" s="416"/>
      <c r="K81" s="415">
        <v>0.4</v>
      </c>
      <c r="L81" s="415"/>
      <c r="M81" s="415"/>
      <c r="N81" s="400">
        <v>10</v>
      </c>
      <c r="O81" s="194">
        <v>19200</v>
      </c>
      <c r="P81" s="492">
        <v>0</v>
      </c>
      <c r="Q81" s="431">
        <v>25580</v>
      </c>
      <c r="R81" s="432"/>
      <c r="S81" s="433">
        <v>25580</v>
      </c>
      <c r="T81" s="434" t="s">
        <v>53</v>
      </c>
      <c r="U81" s="207" t="s">
        <v>94</v>
      </c>
      <c r="V81" s="435"/>
      <c r="W81" s="438"/>
      <c r="X81" s="437">
        <v>0.4</v>
      </c>
      <c r="Y81" s="437"/>
      <c r="Z81" s="437"/>
      <c r="AA81" s="463">
        <v>960</v>
      </c>
      <c r="AB81" s="464">
        <v>24620</v>
      </c>
      <c r="AC81" s="465">
        <v>1.3322916666666667</v>
      </c>
      <c r="AD81" s="466"/>
      <c r="AE81" s="470"/>
      <c r="AF81" s="471"/>
      <c r="AG81" s="471"/>
      <c r="AH81" s="471"/>
      <c r="AI81" s="471"/>
      <c r="AJ81" s="471"/>
      <c r="AK81" s="471"/>
      <c r="AL81" s="471"/>
    </row>
    <row r="82" spans="1:38" s="388" customFormat="1" ht="16.5" customHeight="1">
      <c r="A82" s="400">
        <v>75</v>
      </c>
      <c r="B82" s="401" t="s">
        <v>271</v>
      </c>
      <c r="C82" s="187" t="s">
        <v>272</v>
      </c>
      <c r="D82" s="187" t="s">
        <v>273</v>
      </c>
      <c r="E82" s="187" t="s">
        <v>92</v>
      </c>
      <c r="F82" s="402">
        <v>600</v>
      </c>
      <c r="G82" s="187" t="s">
        <v>270</v>
      </c>
      <c r="H82" s="188">
        <v>36511</v>
      </c>
      <c r="I82" s="188">
        <v>36511</v>
      </c>
      <c r="J82" s="416"/>
      <c r="K82" s="415">
        <v>0.6</v>
      </c>
      <c r="L82" s="415"/>
      <c r="M82" s="415"/>
      <c r="N82" s="400">
        <v>10</v>
      </c>
      <c r="O82" s="194">
        <v>46200</v>
      </c>
      <c r="P82" s="492">
        <v>0</v>
      </c>
      <c r="Q82" s="431">
        <v>38370</v>
      </c>
      <c r="R82" s="432"/>
      <c r="S82" s="433">
        <v>38370</v>
      </c>
      <c r="T82" s="434" t="s">
        <v>53</v>
      </c>
      <c r="U82" s="207" t="s">
        <v>94</v>
      </c>
      <c r="V82" s="435"/>
      <c r="W82" s="438"/>
      <c r="X82" s="437">
        <v>0.6</v>
      </c>
      <c r="Y82" s="437"/>
      <c r="Z82" s="437"/>
      <c r="AA82" s="463">
        <v>2310</v>
      </c>
      <c r="AB82" s="464">
        <v>36060</v>
      </c>
      <c r="AC82" s="465">
        <v>0.83051948051948055</v>
      </c>
      <c r="AD82" s="466"/>
      <c r="AE82" s="470"/>
      <c r="AF82" s="471"/>
      <c r="AG82" s="471"/>
      <c r="AH82" s="471"/>
      <c r="AI82" s="471"/>
      <c r="AJ82" s="471"/>
      <c r="AK82" s="471"/>
      <c r="AL82" s="471"/>
    </row>
    <row r="83" spans="1:38" s="388" customFormat="1" ht="16.5" customHeight="1">
      <c r="A83" s="400">
        <v>76</v>
      </c>
      <c r="B83" s="401" t="s">
        <v>274</v>
      </c>
      <c r="C83" s="187" t="s">
        <v>272</v>
      </c>
      <c r="D83" s="187" t="s">
        <v>275</v>
      </c>
      <c r="E83" s="187" t="s">
        <v>92</v>
      </c>
      <c r="F83" s="402">
        <v>600</v>
      </c>
      <c r="G83" s="187" t="s">
        <v>270</v>
      </c>
      <c r="H83" s="188">
        <v>36511</v>
      </c>
      <c r="I83" s="188">
        <v>36511</v>
      </c>
      <c r="J83" s="416"/>
      <c r="K83" s="415">
        <v>0.6</v>
      </c>
      <c r="L83" s="415"/>
      <c r="M83" s="415"/>
      <c r="N83" s="400">
        <v>10</v>
      </c>
      <c r="O83" s="194">
        <v>40800</v>
      </c>
      <c r="P83" s="492">
        <v>0</v>
      </c>
      <c r="Q83" s="431">
        <v>38370</v>
      </c>
      <c r="R83" s="432"/>
      <c r="S83" s="433">
        <v>38370</v>
      </c>
      <c r="T83" s="434" t="s">
        <v>53</v>
      </c>
      <c r="U83" s="207" t="s">
        <v>94</v>
      </c>
      <c r="V83" s="435"/>
      <c r="W83" s="438"/>
      <c r="X83" s="437">
        <v>0.6</v>
      </c>
      <c r="Y83" s="437"/>
      <c r="Z83" s="437"/>
      <c r="AA83" s="463">
        <v>2040</v>
      </c>
      <c r="AB83" s="464">
        <v>36330</v>
      </c>
      <c r="AC83" s="465">
        <v>0.94044117647058822</v>
      </c>
      <c r="AD83" s="466"/>
      <c r="AE83" s="470"/>
      <c r="AF83" s="471"/>
      <c r="AG83" s="471"/>
      <c r="AH83" s="471"/>
      <c r="AI83" s="471"/>
      <c r="AJ83" s="471"/>
      <c r="AK83" s="471"/>
      <c r="AL83" s="471"/>
    </row>
    <row r="84" spans="1:38" s="388" customFormat="1" ht="16.5" customHeight="1">
      <c r="A84" s="400"/>
      <c r="B84" s="401"/>
      <c r="C84" s="484"/>
      <c r="D84" s="484"/>
      <c r="E84" s="6"/>
      <c r="F84" s="185"/>
      <c r="G84" s="185"/>
      <c r="H84" s="485"/>
      <c r="I84" s="485"/>
      <c r="J84" s="485"/>
      <c r="K84" s="485"/>
      <c r="L84" s="485"/>
      <c r="M84" s="485"/>
      <c r="N84" s="485"/>
      <c r="O84" s="493"/>
      <c r="P84" s="494"/>
      <c r="Q84" s="161"/>
      <c r="R84" s="498"/>
      <c r="S84" s="498"/>
      <c r="T84" s="499"/>
      <c r="U84" s="207"/>
      <c r="V84" s="500"/>
      <c r="W84" s="501"/>
      <c r="X84" s="501"/>
      <c r="Y84" s="501"/>
      <c r="Z84" s="456"/>
      <c r="AA84" s="505"/>
      <c r="AB84" s="506"/>
      <c r="AC84" s="507"/>
      <c r="AD84" s="390"/>
      <c r="AE84" s="389"/>
    </row>
    <row r="85" spans="1:38" s="390" customFormat="1" ht="15.75" customHeight="1">
      <c r="A85" s="589" t="s">
        <v>276</v>
      </c>
      <c r="B85" s="589"/>
      <c r="C85" s="589"/>
      <c r="D85" s="185"/>
      <c r="E85" s="185"/>
      <c r="F85" s="185"/>
      <c r="G85" s="413"/>
      <c r="H85" s="486"/>
      <c r="I85" s="486"/>
      <c r="J85" s="486"/>
      <c r="K85" s="486"/>
      <c r="L85" s="486"/>
      <c r="M85" s="486"/>
      <c r="N85" s="486"/>
      <c r="O85" s="195">
        <v>3592039.3399999989</v>
      </c>
      <c r="P85" s="195">
        <v>149974.41999999998</v>
      </c>
      <c r="Q85" s="195">
        <v>556545.61999999988</v>
      </c>
      <c r="R85" s="195"/>
      <c r="S85" s="195">
        <v>556545.61999999988</v>
      </c>
      <c r="T85" s="434">
        <v>271.08999999999997</v>
      </c>
      <c r="U85" s="502"/>
      <c r="W85" s="503"/>
      <c r="X85" s="504"/>
      <c r="Y85" s="504"/>
      <c r="Z85" s="503"/>
      <c r="AE85" s="503"/>
    </row>
    <row r="86" spans="1:38" s="390" customFormat="1" ht="15.75" customHeight="1">
      <c r="A86" s="589" t="s">
        <v>277</v>
      </c>
      <c r="B86" s="589"/>
      <c r="C86" s="589"/>
      <c r="D86" s="486"/>
      <c r="E86" s="486"/>
      <c r="F86" s="185"/>
      <c r="G86" s="185"/>
      <c r="H86" s="486"/>
      <c r="I86" s="486"/>
      <c r="J86" s="486"/>
      <c r="K86" s="486"/>
      <c r="L86" s="486"/>
      <c r="M86" s="486"/>
      <c r="N86" s="486"/>
      <c r="O86" s="495"/>
      <c r="P86" s="495"/>
      <c r="Q86" s="195"/>
      <c r="R86" s="195"/>
      <c r="S86" s="195"/>
      <c r="T86" s="502"/>
      <c r="U86" s="502"/>
      <c r="W86" s="503"/>
      <c r="X86" s="504"/>
      <c r="Y86" s="504"/>
      <c r="Z86" s="503"/>
      <c r="AE86" s="503"/>
    </row>
    <row r="87" spans="1:38" s="390" customFormat="1" ht="15.75" customHeight="1">
      <c r="A87" s="589" t="s">
        <v>278</v>
      </c>
      <c r="B87" s="589"/>
      <c r="C87" s="589"/>
      <c r="D87" s="185"/>
      <c r="E87" s="185"/>
      <c r="F87" s="185"/>
      <c r="G87" s="487"/>
      <c r="H87" s="486"/>
      <c r="I87" s="486"/>
      <c r="J87" s="486"/>
      <c r="K87" s="486"/>
      <c r="L87" s="486"/>
      <c r="M87" s="486"/>
      <c r="N87" s="486"/>
      <c r="O87" s="495">
        <v>3592039.3399999989</v>
      </c>
      <c r="P87" s="495">
        <v>149974.41999999998</v>
      </c>
      <c r="Q87" s="195">
        <v>556545.61999999988</v>
      </c>
      <c r="R87" s="195"/>
      <c r="S87" s="195">
        <v>556545.61999999988</v>
      </c>
      <c r="T87" s="434">
        <v>271.08999999999997</v>
      </c>
      <c r="U87" s="502"/>
      <c r="W87" s="503"/>
      <c r="X87" s="504"/>
      <c r="Y87" s="504"/>
      <c r="Z87" s="503"/>
      <c r="AE87" s="503"/>
    </row>
    <row r="88" spans="1:38" s="390" customFormat="1" ht="15.75" customHeight="1">
      <c r="A88" s="488" t="s">
        <v>65</v>
      </c>
      <c r="B88" s="489"/>
      <c r="C88" s="489"/>
      <c r="D88" s="489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496"/>
      <c r="P88" s="496"/>
      <c r="Q88" s="496"/>
      <c r="R88" s="496"/>
      <c r="S88" s="496"/>
      <c r="T88" s="496"/>
      <c r="U88" s="496" t="s">
        <v>66</v>
      </c>
      <c r="W88" s="503"/>
      <c r="X88" s="504"/>
      <c r="Y88" s="504"/>
      <c r="Z88" s="503"/>
      <c r="AE88" s="503"/>
    </row>
    <row r="89" spans="1:38" s="390" customFormat="1" ht="15.75" customHeight="1">
      <c r="A89" s="490" t="s">
        <v>67</v>
      </c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409"/>
      <c r="P89" s="409"/>
      <c r="Q89" s="455"/>
      <c r="R89" s="455"/>
      <c r="S89" s="455"/>
      <c r="T89" s="409"/>
      <c r="U89" s="409"/>
      <c r="W89" s="503"/>
      <c r="X89" s="504"/>
      <c r="Y89" s="504"/>
      <c r="Z89" s="503"/>
      <c r="AE89" s="503"/>
    </row>
    <row r="90" spans="1:38" s="390" customFormat="1" ht="15.75" customHeight="1">
      <c r="O90" s="447"/>
      <c r="P90" s="447"/>
      <c r="Q90" s="447"/>
      <c r="R90" s="447"/>
      <c r="S90" s="447"/>
      <c r="T90" s="447"/>
      <c r="U90" s="447"/>
      <c r="W90" s="503"/>
      <c r="X90" s="503"/>
      <c r="Y90" s="503"/>
      <c r="Z90" s="503"/>
      <c r="AE90" s="503"/>
    </row>
    <row r="91" spans="1:38" s="390" customFormat="1" ht="15.75" customHeight="1">
      <c r="O91" s="447"/>
      <c r="P91" s="447"/>
      <c r="Q91" s="447"/>
      <c r="R91" s="447"/>
      <c r="S91" s="447"/>
      <c r="T91" s="447"/>
      <c r="U91" s="447"/>
      <c r="W91" s="503"/>
      <c r="X91" s="503"/>
      <c r="Y91" s="503"/>
      <c r="Z91" s="503"/>
      <c r="AE91" s="503"/>
    </row>
    <row r="92" spans="1:38" s="390" customFormat="1" ht="15.75" customHeight="1">
      <c r="C92" s="491" t="e">
        <v>#REF!</v>
      </c>
      <c r="O92" s="447"/>
      <c r="P92" s="447"/>
      <c r="Q92" s="447"/>
      <c r="R92" s="447"/>
      <c r="S92" s="447"/>
      <c r="T92" s="447"/>
      <c r="U92" s="447"/>
      <c r="W92" s="503"/>
      <c r="X92" s="503"/>
      <c r="Y92" s="503"/>
      <c r="Z92" s="503"/>
      <c r="AE92" s="503"/>
    </row>
    <row r="93" spans="1:38" s="390" customFormat="1" ht="15.75" customHeight="1">
      <c r="O93" s="447"/>
      <c r="P93" s="447"/>
      <c r="Q93" s="447"/>
      <c r="R93" s="447"/>
      <c r="S93" s="447"/>
      <c r="T93" s="447"/>
      <c r="U93" s="447"/>
      <c r="W93" s="503"/>
      <c r="X93" s="503"/>
      <c r="Y93" s="503"/>
      <c r="Z93" s="503"/>
      <c r="AE93" s="503"/>
    </row>
    <row r="94" spans="1:38" s="390" customFormat="1" ht="15.75" customHeight="1">
      <c r="O94" s="447"/>
      <c r="P94" s="447"/>
      <c r="Q94" s="447"/>
      <c r="R94" s="447"/>
      <c r="S94" s="447"/>
      <c r="T94" s="447"/>
      <c r="U94" s="447"/>
      <c r="W94" s="503"/>
      <c r="X94" s="503"/>
      <c r="Y94" s="503"/>
      <c r="Z94" s="503"/>
      <c r="AE94" s="503"/>
    </row>
    <row r="95" spans="1:38" s="390" customFormat="1" ht="15.75" customHeight="1">
      <c r="O95" s="447"/>
      <c r="P95" s="447"/>
      <c r="Q95" s="447"/>
      <c r="R95" s="447"/>
      <c r="S95" s="447"/>
      <c r="T95" s="447"/>
      <c r="U95" s="447"/>
      <c r="W95" s="503"/>
      <c r="X95" s="503"/>
      <c r="Y95" s="503"/>
      <c r="Z95" s="503"/>
      <c r="AE95" s="503"/>
    </row>
    <row r="96" spans="1:38" s="390" customFormat="1" ht="15.75" customHeight="1">
      <c r="O96" s="447"/>
      <c r="P96" s="447"/>
      <c r="Q96" s="447"/>
      <c r="R96" s="447"/>
      <c r="S96" s="447"/>
      <c r="T96" s="447"/>
      <c r="U96" s="447"/>
      <c r="W96" s="503"/>
      <c r="X96" s="503"/>
      <c r="Y96" s="503"/>
      <c r="Z96" s="503"/>
      <c r="AE96" s="503"/>
    </row>
    <row r="97" spans="9:31" s="390" customFormat="1" ht="15.75" customHeight="1">
      <c r="I97" s="497">
        <v>2644</v>
      </c>
      <c r="K97" s="390">
        <v>1.3220000000000001</v>
      </c>
      <c r="O97" s="447"/>
      <c r="P97" s="447"/>
      <c r="Q97" s="447"/>
      <c r="R97" s="447"/>
      <c r="S97" s="447"/>
      <c r="T97" s="447"/>
      <c r="U97" s="447"/>
      <c r="W97" s="503"/>
      <c r="X97" s="503"/>
      <c r="Y97" s="503"/>
      <c r="Z97" s="503"/>
      <c r="AE97" s="503"/>
    </row>
    <row r="98" spans="9:31" s="390" customFormat="1" ht="15.75" customHeight="1">
      <c r="I98" s="497">
        <v>2047</v>
      </c>
      <c r="K98" s="390">
        <v>1.0235000000000001</v>
      </c>
      <c r="O98" s="447"/>
      <c r="P98" s="447"/>
      <c r="Q98" s="447"/>
      <c r="R98" s="447"/>
      <c r="S98" s="447"/>
      <c r="T98" s="447"/>
      <c r="U98" s="447"/>
      <c r="W98" s="503"/>
      <c r="X98" s="503"/>
      <c r="Y98" s="503"/>
      <c r="Z98" s="503"/>
      <c r="AE98" s="503"/>
    </row>
    <row r="99" spans="9:31" s="390" customFormat="1" ht="15.75" customHeight="1">
      <c r="I99" s="497">
        <v>63950</v>
      </c>
      <c r="K99" s="390">
        <v>31.975000000000001</v>
      </c>
      <c r="O99" s="447"/>
      <c r="P99" s="447"/>
      <c r="Q99" s="447"/>
      <c r="R99" s="447"/>
      <c r="S99" s="447"/>
      <c r="T99" s="447"/>
      <c r="U99" s="447"/>
      <c r="W99" s="503"/>
      <c r="X99" s="503"/>
      <c r="Y99" s="503"/>
      <c r="Z99" s="503"/>
      <c r="AE99" s="503"/>
    </row>
    <row r="100" spans="9:31" s="390" customFormat="1" ht="15.75" customHeight="1">
      <c r="I100" s="497">
        <v>16545</v>
      </c>
      <c r="K100" s="390">
        <v>8.2725000000000009</v>
      </c>
      <c r="O100" s="447"/>
      <c r="P100" s="447"/>
      <c r="Q100" s="447"/>
      <c r="R100" s="447"/>
      <c r="S100" s="447"/>
      <c r="T100" s="447"/>
      <c r="U100" s="447"/>
      <c r="W100" s="503"/>
      <c r="X100" s="503"/>
      <c r="Y100" s="503"/>
      <c r="Z100" s="503"/>
      <c r="AE100" s="503"/>
    </row>
    <row r="103" spans="9:31" ht="15.75" customHeight="1">
      <c r="J103" s="491">
        <v>593</v>
      </c>
    </row>
  </sheetData>
  <autoFilter ref="A7:AD83" xr:uid="{00000000-0009-0000-0000-000002000000}"/>
  <mergeCells count="26">
    <mergeCell ref="A2:U2"/>
    <mergeCell ref="A3:U3"/>
    <mergeCell ref="Q4:U4"/>
    <mergeCell ref="Q5:U5"/>
    <mergeCell ref="J6:M6"/>
    <mergeCell ref="O6:P6"/>
    <mergeCell ref="Q6:S6"/>
    <mergeCell ref="U6:U7"/>
    <mergeCell ref="A86:C86"/>
    <mergeCell ref="A87:C87"/>
    <mergeCell ref="A6:A7"/>
    <mergeCell ref="B6:B7"/>
    <mergeCell ref="C6:C7"/>
    <mergeCell ref="AA6:AA7"/>
    <mergeCell ref="AD6:AD7"/>
    <mergeCell ref="W6:Z6"/>
    <mergeCell ref="AF12:AI12"/>
    <mergeCell ref="A85:C85"/>
    <mergeCell ref="D6:D7"/>
    <mergeCell ref="E6:E7"/>
    <mergeCell ref="F6:F7"/>
    <mergeCell ref="G6:G7"/>
    <mergeCell ref="H6:H7"/>
    <mergeCell ref="I6:I7"/>
    <mergeCell ref="N6:N7"/>
    <mergeCell ref="T6:T7"/>
  </mergeCells>
  <phoneticPr fontId="25" type="noConversion"/>
  <dataValidations count="1">
    <dataValidation allowBlank="1" showInputMessage="1" showErrorMessage="1" sqref="H84:M84 N8:N84" xr:uid="{00000000-0002-0000-0200-000000000000}"/>
  </dataValidations>
  <hyperlinks>
    <hyperlink ref="AF7" r:id="rId1" tooltip="http://www.zgfp.com/price/View/14/5633691.htm" xr:uid="{00000000-0004-0000-0200-000000000000}"/>
    <hyperlink ref="AF8" r:id="rId2" xr:uid="{00000000-0004-0000-0200-000001000000}"/>
    <hyperlink ref="AF9" r:id="rId3" xr:uid="{00000000-0004-0000-0200-000002000000}"/>
    <hyperlink ref="AF10" r:id="rId4" xr:uid="{00000000-0004-0000-0200-000003000000}"/>
  </hyperlinks>
  <printOptions horizontalCentered="1"/>
  <pageMargins left="0.35" right="0.35" top="0.40902777777777799" bottom="0.38124999999999998" header="0.83819444444444402" footer="0.20069444444444401"/>
  <pageSetup paperSize="9" scale="61" fitToHeight="0" orientation="landscape" r:id="rId5"/>
  <headerFooter alignWithMargins="0">
    <oddFooter>&amp;R第&amp;P页/共&amp;N页</oddFooter>
  </headerFooter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Q33"/>
  <sheetViews>
    <sheetView view="pageBreakPreview" topLeftCell="A19" zoomScale="90" zoomScaleNormal="80" workbookViewId="0">
      <selection sqref="A1:XFD1048576"/>
    </sheetView>
  </sheetViews>
  <sheetFormatPr defaultColWidth="9" defaultRowHeight="15.5"/>
  <cols>
    <col min="1" max="1" width="5.4140625" style="286" customWidth="1"/>
    <col min="2" max="2" width="10.5" style="286" hidden="1" customWidth="1"/>
    <col min="3" max="3" width="9" style="286" hidden="1" customWidth="1"/>
    <col min="4" max="4" width="17.58203125" style="286" hidden="1" customWidth="1"/>
    <col min="5" max="5" width="17.58203125" style="286" customWidth="1"/>
    <col min="6" max="6" width="21.25" style="287" customWidth="1"/>
    <col min="7" max="7" width="14.1640625" style="286" customWidth="1"/>
    <col min="8" max="8" width="16.5" style="286" customWidth="1"/>
    <col min="9" max="9" width="20.1640625" style="286" customWidth="1"/>
    <col min="10" max="10" width="8.25" style="286" customWidth="1"/>
    <col min="11" max="11" width="6" style="286" customWidth="1"/>
    <col min="12" max="12" width="10.58203125" style="286"/>
    <col min="13" max="13" width="10.1640625" style="286" customWidth="1"/>
    <col min="14" max="14" width="7.9140625" style="286" hidden="1" customWidth="1"/>
    <col min="15" max="15" width="13.08203125" style="286" customWidth="1"/>
    <col min="16" max="16" width="11.1640625" style="286"/>
    <col min="17" max="17" width="11.33203125" style="286" customWidth="1"/>
    <col min="18" max="18" width="9.25" style="286" customWidth="1"/>
    <col min="19" max="19" width="11.33203125" style="286" customWidth="1"/>
    <col min="20" max="21" width="9" style="286"/>
    <col min="22" max="16384" width="9" style="288"/>
  </cols>
  <sheetData>
    <row r="2" spans="1:43" s="282" customFormat="1" ht="30" customHeight="1">
      <c r="A2" s="634" t="s">
        <v>279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4"/>
      <c r="U2" s="634"/>
      <c r="V2" s="320"/>
      <c r="W2" s="320"/>
    </row>
    <row r="3" spans="1:43" s="282" customFormat="1" ht="13">
      <c r="A3" s="635" t="s">
        <v>38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289"/>
      <c r="W3" s="289"/>
      <c r="AB3" s="345" t="s">
        <v>280</v>
      </c>
    </row>
    <row r="4" spans="1:43" s="282" customFormat="1" ht="15" customHeight="1">
      <c r="A4" s="289"/>
      <c r="B4" s="289"/>
      <c r="C4" s="290"/>
      <c r="D4" s="290"/>
      <c r="E4" s="290"/>
      <c r="F4" s="289"/>
      <c r="G4" s="290"/>
      <c r="H4" s="290"/>
      <c r="I4" s="290"/>
      <c r="J4" s="290"/>
      <c r="K4" s="290"/>
      <c r="L4" s="305"/>
      <c r="M4" s="290"/>
      <c r="N4" s="290"/>
      <c r="O4" s="306"/>
      <c r="P4" s="307"/>
      <c r="Q4" s="321"/>
      <c r="R4" s="321"/>
      <c r="S4" s="321"/>
      <c r="T4" s="322"/>
      <c r="U4" s="323" t="s">
        <v>281</v>
      </c>
      <c r="V4" s="289"/>
      <c r="W4" s="323"/>
    </row>
    <row r="5" spans="1:43" s="282" customFormat="1" ht="14.25" customHeight="1">
      <c r="A5" s="291" t="s">
        <v>40</v>
      </c>
      <c r="B5" s="291"/>
      <c r="C5" s="290"/>
      <c r="D5" s="290"/>
      <c r="E5" s="290"/>
      <c r="F5" s="289"/>
      <c r="G5" s="290"/>
      <c r="H5" s="290"/>
      <c r="I5" s="290"/>
      <c r="J5" s="290"/>
      <c r="K5" s="290"/>
      <c r="L5" s="305"/>
      <c r="M5" s="290"/>
      <c r="N5" s="290"/>
      <c r="O5" s="306"/>
      <c r="P5" s="307"/>
      <c r="Q5" s="321"/>
      <c r="R5" s="321"/>
      <c r="S5" s="321"/>
      <c r="T5" s="322"/>
      <c r="U5" s="324" t="s">
        <v>282</v>
      </c>
      <c r="V5" s="289"/>
      <c r="W5" s="324"/>
    </row>
    <row r="6" spans="1:43" s="283" customFormat="1" ht="16.5" customHeight="1">
      <c r="A6" s="627" t="s">
        <v>70</v>
      </c>
      <c r="B6" s="628" t="s">
        <v>283</v>
      </c>
      <c r="C6" s="629" t="s">
        <v>284</v>
      </c>
      <c r="D6" s="630" t="s">
        <v>285</v>
      </c>
      <c r="E6" s="631" t="s">
        <v>286</v>
      </c>
      <c r="F6" s="630" t="s">
        <v>284</v>
      </c>
      <c r="G6" s="633" t="s">
        <v>287</v>
      </c>
      <c r="H6" s="633" t="s">
        <v>288</v>
      </c>
      <c r="I6" s="633" t="s">
        <v>73</v>
      </c>
      <c r="J6" s="637" t="s">
        <v>74</v>
      </c>
      <c r="K6" s="637" t="s">
        <v>75</v>
      </c>
      <c r="L6" s="638" t="s">
        <v>77</v>
      </c>
      <c r="M6" s="629" t="s">
        <v>78</v>
      </c>
      <c r="N6" s="629" t="s">
        <v>289</v>
      </c>
      <c r="O6" s="627" t="s">
        <v>4</v>
      </c>
      <c r="P6" s="627"/>
      <c r="Q6" s="636" t="s">
        <v>5</v>
      </c>
      <c r="R6" s="636"/>
      <c r="S6" s="636"/>
      <c r="T6" s="325" t="s">
        <v>43</v>
      </c>
      <c r="U6" s="292" t="s">
        <v>81</v>
      </c>
      <c r="V6" s="289"/>
      <c r="W6" s="620" t="s">
        <v>290</v>
      </c>
      <c r="X6" s="620" t="s">
        <v>291</v>
      </c>
      <c r="Y6" s="622" t="s">
        <v>292</v>
      </c>
      <c r="Z6" s="622" t="s">
        <v>293</v>
      </c>
      <c r="AA6" s="624" t="s">
        <v>294</v>
      </c>
      <c r="AB6" s="616" t="s">
        <v>295</v>
      </c>
      <c r="AC6" s="608" t="s">
        <v>296</v>
      </c>
      <c r="AD6" s="608" t="s">
        <v>297</v>
      </c>
      <c r="AE6" s="608" t="s">
        <v>298</v>
      </c>
      <c r="AF6" s="618" t="s">
        <v>299</v>
      </c>
      <c r="AG6" s="608" t="s">
        <v>300</v>
      </c>
      <c r="AH6" s="608" t="s">
        <v>301</v>
      </c>
      <c r="AI6" s="608" t="s">
        <v>302</v>
      </c>
      <c r="AJ6" s="612" t="s">
        <v>303</v>
      </c>
      <c r="AK6" s="614" t="s">
        <v>304</v>
      </c>
      <c r="AL6" s="606" t="s">
        <v>305</v>
      </c>
      <c r="AM6" s="608" t="s">
        <v>306</v>
      </c>
      <c r="AN6" s="608" t="s">
        <v>307</v>
      </c>
      <c r="AO6" s="608" t="s">
        <v>308</v>
      </c>
      <c r="AP6" s="610" t="s">
        <v>309</v>
      </c>
      <c r="AQ6" s="604" t="s">
        <v>310</v>
      </c>
    </row>
    <row r="7" spans="1:43" s="283" customFormat="1" ht="16.5" customHeight="1">
      <c r="A7" s="627"/>
      <c r="B7" s="628"/>
      <c r="C7" s="629"/>
      <c r="D7" s="630"/>
      <c r="E7" s="632"/>
      <c r="F7" s="630"/>
      <c r="G7" s="633"/>
      <c r="H7" s="633"/>
      <c r="I7" s="633"/>
      <c r="J7" s="637"/>
      <c r="K7" s="637"/>
      <c r="L7" s="638"/>
      <c r="M7" s="629"/>
      <c r="N7" s="629"/>
      <c r="O7" s="308" t="s">
        <v>44</v>
      </c>
      <c r="P7" s="309" t="s">
        <v>45</v>
      </c>
      <c r="Q7" s="326" t="s">
        <v>44</v>
      </c>
      <c r="R7" s="326" t="s">
        <v>86</v>
      </c>
      <c r="S7" s="326" t="s">
        <v>45</v>
      </c>
      <c r="T7" s="325"/>
      <c r="U7" s="292"/>
      <c r="V7" s="289"/>
      <c r="W7" s="621"/>
      <c r="X7" s="621"/>
      <c r="Y7" s="622"/>
      <c r="Z7" s="623"/>
      <c r="AA7" s="625"/>
      <c r="AB7" s="617"/>
      <c r="AC7" s="609"/>
      <c r="AD7" s="609"/>
      <c r="AE7" s="609"/>
      <c r="AF7" s="619"/>
      <c r="AG7" s="609"/>
      <c r="AH7" s="609"/>
      <c r="AI7" s="609"/>
      <c r="AJ7" s="613"/>
      <c r="AK7" s="615"/>
      <c r="AL7" s="607"/>
      <c r="AM7" s="609"/>
      <c r="AN7" s="609"/>
      <c r="AO7" s="609"/>
      <c r="AP7" s="611"/>
      <c r="AQ7" s="605"/>
    </row>
    <row r="8" spans="1:43" s="284" customFormat="1" ht="16" customHeight="1">
      <c r="A8" s="293">
        <v>1</v>
      </c>
      <c r="B8" s="294" t="s">
        <v>311</v>
      </c>
      <c r="C8" s="294"/>
      <c r="D8" s="294"/>
      <c r="E8" s="293" t="s">
        <v>312</v>
      </c>
      <c r="F8" s="294" t="s">
        <v>313</v>
      </c>
      <c r="G8" s="295" t="s">
        <v>314</v>
      </c>
      <c r="H8" s="296" t="s">
        <v>315</v>
      </c>
      <c r="I8" s="294" t="s">
        <v>316</v>
      </c>
      <c r="J8" s="310" t="s">
        <v>317</v>
      </c>
      <c r="K8" s="310">
        <v>1</v>
      </c>
      <c r="L8" s="311">
        <v>40316</v>
      </c>
      <c r="M8" s="311">
        <v>40316</v>
      </c>
      <c r="N8" s="293"/>
      <c r="O8" s="312">
        <v>74542</v>
      </c>
      <c r="P8" s="312">
        <v>3727</v>
      </c>
      <c r="Q8" s="327">
        <v>2000</v>
      </c>
      <c r="R8" s="327"/>
      <c r="S8" s="327">
        <v>2000</v>
      </c>
      <c r="T8" s="328">
        <v>-0.46</v>
      </c>
      <c r="U8" s="329" t="s">
        <v>94</v>
      </c>
      <c r="V8" s="289"/>
      <c r="W8" s="143" t="s">
        <v>315</v>
      </c>
      <c r="X8" s="330" t="s">
        <v>318</v>
      </c>
      <c r="Y8" s="346">
        <v>2.5</v>
      </c>
      <c r="Z8" s="334">
        <v>800</v>
      </c>
      <c r="AA8" s="347"/>
      <c r="AB8" s="348"/>
      <c r="AC8" s="349"/>
      <c r="AD8" s="349"/>
      <c r="AE8" s="350"/>
      <c r="AF8" s="350"/>
      <c r="AG8" s="350"/>
      <c r="AH8" s="350"/>
      <c r="AI8" s="361"/>
      <c r="AJ8" s="362">
        <v>-97.32</v>
      </c>
      <c r="AK8" s="363">
        <v>44499</v>
      </c>
      <c r="AL8" s="364">
        <v>11.46</v>
      </c>
      <c r="AM8" s="365">
        <v>10</v>
      </c>
      <c r="AN8" s="366">
        <v>600000</v>
      </c>
      <c r="AO8" s="377">
        <v>0</v>
      </c>
      <c r="AP8" s="378">
        <v>0</v>
      </c>
      <c r="AQ8" s="379">
        <v>0</v>
      </c>
    </row>
    <row r="9" spans="1:43" s="284" customFormat="1" ht="16" customHeight="1">
      <c r="A9" s="293">
        <v>2</v>
      </c>
      <c r="B9" s="294" t="s">
        <v>319</v>
      </c>
      <c r="C9" s="294"/>
      <c r="D9" s="294"/>
      <c r="E9" s="293" t="s">
        <v>312</v>
      </c>
      <c r="F9" s="296" t="s">
        <v>320</v>
      </c>
      <c r="G9" s="297" t="s">
        <v>321</v>
      </c>
      <c r="H9" s="296" t="s">
        <v>315</v>
      </c>
      <c r="I9" s="294" t="s">
        <v>316</v>
      </c>
      <c r="J9" s="310" t="s">
        <v>317</v>
      </c>
      <c r="K9" s="310">
        <v>1</v>
      </c>
      <c r="L9" s="311">
        <v>40316</v>
      </c>
      <c r="M9" s="311">
        <v>40316</v>
      </c>
      <c r="N9" s="293"/>
      <c r="O9" s="312">
        <v>74542</v>
      </c>
      <c r="P9" s="312">
        <v>3727</v>
      </c>
      <c r="Q9" s="327">
        <v>2000</v>
      </c>
      <c r="R9" s="327"/>
      <c r="S9" s="327">
        <v>2000</v>
      </c>
      <c r="T9" s="328">
        <v>-0.46</v>
      </c>
      <c r="U9" s="329" t="s">
        <v>94</v>
      </c>
      <c r="V9" s="289"/>
      <c r="W9" s="143" t="s">
        <v>315</v>
      </c>
      <c r="X9" s="331" t="s">
        <v>318</v>
      </c>
      <c r="Y9" s="346">
        <v>2.5</v>
      </c>
      <c r="Z9" s="334">
        <v>800</v>
      </c>
      <c r="AA9" s="347"/>
      <c r="AB9" s="348"/>
      <c r="AC9" s="349"/>
      <c r="AD9" s="349"/>
      <c r="AE9" s="350"/>
      <c r="AF9" s="350"/>
      <c r="AG9" s="350"/>
      <c r="AH9" s="350"/>
      <c r="AI9" s="361"/>
      <c r="AJ9" s="362">
        <v>-97.32</v>
      </c>
      <c r="AK9" s="363">
        <v>44499</v>
      </c>
      <c r="AL9" s="364">
        <v>11.46</v>
      </c>
      <c r="AM9" s="365">
        <v>10</v>
      </c>
      <c r="AN9" s="366">
        <v>600000</v>
      </c>
      <c r="AO9" s="377">
        <v>0</v>
      </c>
      <c r="AP9" s="378">
        <v>0</v>
      </c>
      <c r="AQ9" s="379">
        <v>0</v>
      </c>
    </row>
    <row r="10" spans="1:43" s="284" customFormat="1" ht="16" customHeight="1">
      <c r="A10" s="293">
        <v>3</v>
      </c>
      <c r="B10" s="294" t="s">
        <v>322</v>
      </c>
      <c r="C10" s="294"/>
      <c r="D10" s="294"/>
      <c r="E10" s="293" t="s">
        <v>312</v>
      </c>
      <c r="F10" s="297" t="s">
        <v>323</v>
      </c>
      <c r="G10" s="297" t="s">
        <v>324</v>
      </c>
      <c r="H10" s="295" t="s">
        <v>325</v>
      </c>
      <c r="I10" s="294" t="s">
        <v>326</v>
      </c>
      <c r="J10" s="313" t="s">
        <v>317</v>
      </c>
      <c r="K10" s="313">
        <v>1</v>
      </c>
      <c r="L10" s="311">
        <v>40714</v>
      </c>
      <c r="M10" s="311">
        <v>40714</v>
      </c>
      <c r="N10" s="293"/>
      <c r="O10" s="312">
        <v>64581</v>
      </c>
      <c r="P10" s="312">
        <v>3229</v>
      </c>
      <c r="Q10" s="327">
        <v>2000</v>
      </c>
      <c r="R10" s="327"/>
      <c r="S10" s="327">
        <v>2000</v>
      </c>
      <c r="T10" s="328">
        <v>-0.38</v>
      </c>
      <c r="U10" s="329" t="s">
        <v>94</v>
      </c>
      <c r="V10" s="289"/>
      <c r="W10" s="332" t="s">
        <v>327</v>
      </c>
      <c r="X10" s="330" t="s">
        <v>328</v>
      </c>
      <c r="Y10" s="346">
        <v>2.5</v>
      </c>
      <c r="Z10" s="334">
        <v>800</v>
      </c>
      <c r="AA10" s="347"/>
      <c r="AB10" s="348"/>
      <c r="AC10" s="349"/>
      <c r="AD10" s="349"/>
      <c r="AE10" s="350"/>
      <c r="AF10" s="350"/>
      <c r="AG10" s="350"/>
      <c r="AH10" s="350"/>
      <c r="AI10" s="361"/>
      <c r="AJ10" s="362">
        <v>-96.9</v>
      </c>
      <c r="AK10" s="363">
        <v>44499</v>
      </c>
      <c r="AL10" s="364">
        <v>10.37</v>
      </c>
      <c r="AM10" s="365">
        <v>10</v>
      </c>
      <c r="AN10" s="366">
        <v>600000</v>
      </c>
      <c r="AO10" s="377">
        <v>0</v>
      </c>
      <c r="AP10" s="378">
        <v>0</v>
      </c>
      <c r="AQ10" s="379">
        <v>0</v>
      </c>
    </row>
    <row r="11" spans="1:43" s="284" customFormat="1" ht="16" customHeight="1">
      <c r="A11" s="293">
        <v>4</v>
      </c>
      <c r="B11" s="298">
        <v>301.00002699999999</v>
      </c>
      <c r="C11" s="294"/>
      <c r="D11" s="294"/>
      <c r="E11" s="293" t="s">
        <v>312</v>
      </c>
      <c r="F11" s="297" t="s">
        <v>329</v>
      </c>
      <c r="G11" s="297" t="s">
        <v>330</v>
      </c>
      <c r="H11" s="295" t="s">
        <v>325</v>
      </c>
      <c r="I11" s="294" t="s">
        <v>326</v>
      </c>
      <c r="J11" s="310" t="s">
        <v>317</v>
      </c>
      <c r="K11" s="310">
        <v>1</v>
      </c>
      <c r="L11" s="311">
        <v>40714</v>
      </c>
      <c r="M11" s="311">
        <v>40714</v>
      </c>
      <c r="N11" s="293"/>
      <c r="O11" s="312">
        <v>64581</v>
      </c>
      <c r="P11" s="312">
        <v>3229</v>
      </c>
      <c r="Q11" s="327">
        <v>2000</v>
      </c>
      <c r="R11" s="327"/>
      <c r="S11" s="327">
        <v>2000</v>
      </c>
      <c r="T11" s="328">
        <v>-0.38</v>
      </c>
      <c r="U11" s="329" t="s">
        <v>94</v>
      </c>
      <c r="V11" s="289"/>
      <c r="W11" s="332" t="s">
        <v>327</v>
      </c>
      <c r="X11" s="333" t="s">
        <v>328</v>
      </c>
      <c r="Y11" s="346">
        <v>2.5</v>
      </c>
      <c r="Z11" s="334">
        <v>800</v>
      </c>
      <c r="AA11" s="347"/>
      <c r="AB11" s="348"/>
      <c r="AC11" s="349"/>
      <c r="AD11" s="349"/>
      <c r="AE11" s="350"/>
      <c r="AF11" s="350"/>
      <c r="AG11" s="350"/>
      <c r="AH11" s="350"/>
      <c r="AI11" s="361"/>
      <c r="AJ11" s="362">
        <v>-96.9</v>
      </c>
      <c r="AK11" s="363">
        <v>44499</v>
      </c>
      <c r="AL11" s="364">
        <v>10.37</v>
      </c>
      <c r="AM11" s="365">
        <v>10</v>
      </c>
      <c r="AN11" s="366">
        <v>600000</v>
      </c>
      <c r="AO11" s="377">
        <v>0</v>
      </c>
      <c r="AP11" s="378">
        <v>0</v>
      </c>
      <c r="AQ11" s="379">
        <v>0</v>
      </c>
    </row>
    <row r="12" spans="1:43" s="284" customFormat="1" ht="16" customHeight="1">
      <c r="A12" s="293">
        <v>5</v>
      </c>
      <c r="B12" s="298">
        <v>301.00002799999999</v>
      </c>
      <c r="C12" s="294"/>
      <c r="D12" s="294"/>
      <c r="E12" s="293" t="s">
        <v>312</v>
      </c>
      <c r="F12" s="297" t="s">
        <v>331</v>
      </c>
      <c r="G12" s="297" t="s">
        <v>119</v>
      </c>
      <c r="H12" s="295" t="s">
        <v>325</v>
      </c>
      <c r="I12" s="294" t="s">
        <v>326</v>
      </c>
      <c r="J12" s="310" t="s">
        <v>317</v>
      </c>
      <c r="K12" s="314">
        <v>1</v>
      </c>
      <c r="L12" s="311">
        <v>40714</v>
      </c>
      <c r="M12" s="311">
        <v>40714</v>
      </c>
      <c r="N12" s="293"/>
      <c r="O12" s="312">
        <v>64581</v>
      </c>
      <c r="P12" s="312">
        <v>3229</v>
      </c>
      <c r="Q12" s="327">
        <v>2000</v>
      </c>
      <c r="R12" s="327"/>
      <c r="S12" s="327">
        <v>2000</v>
      </c>
      <c r="T12" s="328">
        <v>-0.38</v>
      </c>
      <c r="U12" s="329" t="s">
        <v>94</v>
      </c>
      <c r="V12" s="289"/>
      <c r="W12" s="332" t="s">
        <v>327</v>
      </c>
      <c r="X12" s="333" t="s">
        <v>328</v>
      </c>
      <c r="Y12" s="346">
        <v>2.5</v>
      </c>
      <c r="Z12" s="334">
        <v>800</v>
      </c>
      <c r="AA12" s="347"/>
      <c r="AB12" s="348"/>
      <c r="AC12" s="349"/>
      <c r="AD12" s="349"/>
      <c r="AE12" s="350"/>
      <c r="AF12" s="350"/>
      <c r="AG12" s="350"/>
      <c r="AH12" s="350"/>
      <c r="AI12" s="361"/>
      <c r="AJ12" s="362">
        <v>-96.9</v>
      </c>
      <c r="AK12" s="363">
        <v>44499</v>
      </c>
      <c r="AL12" s="364">
        <v>10.37</v>
      </c>
      <c r="AM12" s="365">
        <v>10</v>
      </c>
      <c r="AN12" s="366">
        <v>600000</v>
      </c>
      <c r="AO12" s="377">
        <v>0</v>
      </c>
      <c r="AP12" s="378">
        <v>0</v>
      </c>
      <c r="AQ12" s="379">
        <v>0</v>
      </c>
    </row>
    <row r="13" spans="1:43" s="284" customFormat="1" ht="16" customHeight="1">
      <c r="A13" s="293">
        <v>6</v>
      </c>
      <c r="B13" s="298"/>
      <c r="C13" s="294"/>
      <c r="D13" s="294"/>
      <c r="E13" s="293" t="s">
        <v>312</v>
      </c>
      <c r="F13" s="297" t="s">
        <v>332</v>
      </c>
      <c r="G13" s="297" t="s">
        <v>333</v>
      </c>
      <c r="H13" s="295" t="s">
        <v>325</v>
      </c>
      <c r="I13" s="294" t="s">
        <v>326</v>
      </c>
      <c r="J13" s="310" t="s">
        <v>317</v>
      </c>
      <c r="K13" s="314">
        <v>1</v>
      </c>
      <c r="L13" s="311">
        <v>40714</v>
      </c>
      <c r="M13" s="311">
        <v>40714</v>
      </c>
      <c r="N13" s="293"/>
      <c r="O13" s="312">
        <v>64581</v>
      </c>
      <c r="P13" s="312">
        <v>3229</v>
      </c>
      <c r="Q13" s="327">
        <v>2000</v>
      </c>
      <c r="R13" s="327"/>
      <c r="S13" s="327">
        <v>2000</v>
      </c>
      <c r="T13" s="328">
        <v>-0.38</v>
      </c>
      <c r="U13" s="329" t="s">
        <v>94</v>
      </c>
      <c r="V13" s="289"/>
      <c r="W13" s="332" t="s">
        <v>327</v>
      </c>
      <c r="X13" s="333" t="s">
        <v>328</v>
      </c>
      <c r="Y13" s="346">
        <v>2.5</v>
      </c>
      <c r="Z13" s="334">
        <v>800</v>
      </c>
      <c r="AA13" s="351"/>
      <c r="AB13" s="352"/>
      <c r="AC13" s="353"/>
      <c r="AD13" s="353"/>
      <c r="AE13" s="354"/>
      <c r="AF13" s="354"/>
      <c r="AG13" s="354"/>
      <c r="AH13" s="354"/>
      <c r="AI13" s="367"/>
      <c r="AJ13" s="362">
        <v>-96.9</v>
      </c>
      <c r="AK13" s="363">
        <v>44499</v>
      </c>
      <c r="AL13" s="364">
        <v>10.37</v>
      </c>
      <c r="AM13" s="365">
        <v>10</v>
      </c>
      <c r="AN13" s="366">
        <v>600000</v>
      </c>
      <c r="AO13" s="377">
        <v>0</v>
      </c>
      <c r="AP13" s="378">
        <v>0</v>
      </c>
      <c r="AQ13" s="379">
        <v>0</v>
      </c>
    </row>
    <row r="14" spans="1:43" s="284" customFormat="1" ht="16" customHeight="1">
      <c r="A14" s="293">
        <v>7</v>
      </c>
      <c r="B14" s="298"/>
      <c r="C14" s="294"/>
      <c r="D14" s="294"/>
      <c r="E14" s="293" t="s">
        <v>312</v>
      </c>
      <c r="F14" s="295" t="s">
        <v>334</v>
      </c>
      <c r="G14" s="297" t="s">
        <v>115</v>
      </c>
      <c r="H14" s="295" t="s">
        <v>335</v>
      </c>
      <c r="I14" s="294" t="s">
        <v>336</v>
      </c>
      <c r="J14" s="310" t="s">
        <v>317</v>
      </c>
      <c r="K14" s="314">
        <v>1</v>
      </c>
      <c r="L14" s="311">
        <v>40714</v>
      </c>
      <c r="M14" s="311">
        <v>40714</v>
      </c>
      <c r="N14" s="293"/>
      <c r="O14" s="312">
        <v>53111</v>
      </c>
      <c r="P14" s="312">
        <v>2655</v>
      </c>
      <c r="Q14" s="327">
        <v>2000</v>
      </c>
      <c r="R14" s="327"/>
      <c r="S14" s="327">
        <v>2000</v>
      </c>
      <c r="T14" s="328">
        <v>-0.25</v>
      </c>
      <c r="U14" s="329" t="s">
        <v>94</v>
      </c>
      <c r="V14" s="289"/>
      <c r="W14" s="332" t="s">
        <v>337</v>
      </c>
      <c r="X14" s="333" t="s">
        <v>338</v>
      </c>
      <c r="Y14" s="346">
        <v>2.5</v>
      </c>
      <c r="Z14" s="334">
        <v>800</v>
      </c>
      <c r="AA14" s="351"/>
      <c r="AB14" s="352"/>
      <c r="AC14" s="353"/>
      <c r="AD14" s="353"/>
      <c r="AE14" s="354"/>
      <c r="AF14" s="354"/>
      <c r="AG14" s="354"/>
      <c r="AH14" s="354"/>
      <c r="AI14" s="367"/>
      <c r="AJ14" s="362">
        <v>-96.23</v>
      </c>
      <c r="AK14" s="363">
        <v>44499</v>
      </c>
      <c r="AL14" s="364">
        <v>10.37</v>
      </c>
      <c r="AM14" s="365">
        <v>10</v>
      </c>
      <c r="AN14" s="366">
        <v>600000</v>
      </c>
      <c r="AO14" s="377">
        <v>0</v>
      </c>
      <c r="AP14" s="378">
        <v>0</v>
      </c>
      <c r="AQ14" s="379">
        <v>0</v>
      </c>
    </row>
    <row r="15" spans="1:43" s="284" customFormat="1" ht="16" customHeight="1">
      <c r="A15" s="293">
        <v>8</v>
      </c>
      <c r="B15" s="298"/>
      <c r="C15" s="294"/>
      <c r="D15" s="294"/>
      <c r="E15" s="293" t="s">
        <v>312</v>
      </c>
      <c r="F15" s="295" t="s">
        <v>339</v>
      </c>
      <c r="G15" s="297" t="s">
        <v>321</v>
      </c>
      <c r="H15" s="295" t="s">
        <v>340</v>
      </c>
      <c r="I15" s="294" t="s">
        <v>336</v>
      </c>
      <c r="J15" s="310" t="s">
        <v>317</v>
      </c>
      <c r="K15" s="314">
        <v>1</v>
      </c>
      <c r="L15" s="311">
        <v>40714</v>
      </c>
      <c r="M15" s="311">
        <v>40714</v>
      </c>
      <c r="N15" s="293"/>
      <c r="O15" s="312">
        <v>53111</v>
      </c>
      <c r="P15" s="312">
        <v>2655</v>
      </c>
      <c r="Q15" s="327">
        <v>2000</v>
      </c>
      <c r="R15" s="327"/>
      <c r="S15" s="327">
        <v>2000</v>
      </c>
      <c r="T15" s="328">
        <v>-0.25</v>
      </c>
      <c r="U15" s="329" t="s">
        <v>94</v>
      </c>
      <c r="V15" s="289"/>
      <c r="W15" s="332" t="s">
        <v>340</v>
      </c>
      <c r="X15" s="333" t="s">
        <v>338</v>
      </c>
      <c r="Y15" s="346">
        <v>2.5</v>
      </c>
      <c r="Z15" s="334">
        <v>800</v>
      </c>
      <c r="AA15" s="351"/>
      <c r="AB15" s="352"/>
      <c r="AC15" s="353"/>
      <c r="AD15" s="353"/>
      <c r="AE15" s="354"/>
      <c r="AF15" s="354"/>
      <c r="AG15" s="354"/>
      <c r="AH15" s="354"/>
      <c r="AI15" s="367"/>
      <c r="AJ15" s="362">
        <v>-96.23</v>
      </c>
      <c r="AK15" s="363">
        <v>44499</v>
      </c>
      <c r="AL15" s="364">
        <v>10.37</v>
      </c>
      <c r="AM15" s="365">
        <v>10</v>
      </c>
      <c r="AN15" s="366">
        <v>600000</v>
      </c>
      <c r="AO15" s="377">
        <v>0</v>
      </c>
      <c r="AP15" s="378">
        <v>0</v>
      </c>
      <c r="AQ15" s="379">
        <v>0</v>
      </c>
    </row>
    <row r="16" spans="1:43" s="284" customFormat="1" ht="16" customHeight="1">
      <c r="A16" s="293">
        <v>9</v>
      </c>
      <c r="B16" s="298"/>
      <c r="C16" s="294"/>
      <c r="D16" s="294"/>
      <c r="E16" s="293" t="s">
        <v>312</v>
      </c>
      <c r="F16" s="297" t="s">
        <v>341</v>
      </c>
      <c r="G16" s="297" t="s">
        <v>330</v>
      </c>
      <c r="H16" s="295" t="s">
        <v>342</v>
      </c>
      <c r="I16" s="294" t="s">
        <v>343</v>
      </c>
      <c r="J16" s="310" t="s">
        <v>317</v>
      </c>
      <c r="K16" s="314">
        <v>1</v>
      </c>
      <c r="L16" s="311">
        <v>40714</v>
      </c>
      <c r="M16" s="311">
        <v>40714</v>
      </c>
      <c r="N16" s="293"/>
      <c r="O16" s="312">
        <v>59140</v>
      </c>
      <c r="P16" s="312">
        <v>2655</v>
      </c>
      <c r="Q16" s="327">
        <v>2080</v>
      </c>
      <c r="R16" s="327"/>
      <c r="S16" s="327">
        <v>2080</v>
      </c>
      <c r="T16" s="328">
        <v>-0.22</v>
      </c>
      <c r="U16" s="329" t="s">
        <v>94</v>
      </c>
      <c r="V16" s="289"/>
      <c r="W16" s="332" t="s">
        <v>344</v>
      </c>
      <c r="X16" s="333" t="s">
        <v>345</v>
      </c>
      <c r="Y16" s="346">
        <v>2.6</v>
      </c>
      <c r="Z16" s="334">
        <v>800</v>
      </c>
      <c r="AA16" s="351"/>
      <c r="AB16" s="352"/>
      <c r="AC16" s="353"/>
      <c r="AD16" s="353"/>
      <c r="AE16" s="354"/>
      <c r="AF16" s="354"/>
      <c r="AG16" s="354"/>
      <c r="AH16" s="354"/>
      <c r="AI16" s="367"/>
      <c r="AJ16" s="362">
        <v>-96.48</v>
      </c>
      <c r="AK16" s="363">
        <v>44499</v>
      </c>
      <c r="AL16" s="364">
        <v>10.37</v>
      </c>
      <c r="AM16" s="365">
        <v>10</v>
      </c>
      <c r="AN16" s="366">
        <v>600000</v>
      </c>
      <c r="AO16" s="377">
        <v>0</v>
      </c>
      <c r="AP16" s="378">
        <v>0</v>
      </c>
      <c r="AQ16" s="379">
        <v>0</v>
      </c>
    </row>
    <row r="17" spans="1:43" s="284" customFormat="1" ht="16" customHeight="1">
      <c r="A17" s="293">
        <v>10</v>
      </c>
      <c r="B17" s="298"/>
      <c r="C17" s="294"/>
      <c r="D17" s="294"/>
      <c r="E17" s="293" t="s">
        <v>312</v>
      </c>
      <c r="F17" s="297" t="s">
        <v>346</v>
      </c>
      <c r="G17" s="297" t="s">
        <v>324</v>
      </c>
      <c r="H17" s="295" t="s">
        <v>335</v>
      </c>
      <c r="I17" s="294" t="s">
        <v>336</v>
      </c>
      <c r="J17" s="310" t="s">
        <v>317</v>
      </c>
      <c r="K17" s="314">
        <v>1</v>
      </c>
      <c r="L17" s="311">
        <v>40714</v>
      </c>
      <c r="M17" s="311">
        <v>40714</v>
      </c>
      <c r="N17" s="293"/>
      <c r="O17" s="312">
        <v>53111</v>
      </c>
      <c r="P17" s="312">
        <v>2655</v>
      </c>
      <c r="Q17" s="327">
        <v>2000</v>
      </c>
      <c r="R17" s="327"/>
      <c r="S17" s="327">
        <v>2000</v>
      </c>
      <c r="T17" s="328">
        <v>-0.25</v>
      </c>
      <c r="U17" s="329" t="s">
        <v>94</v>
      </c>
      <c r="V17" s="289"/>
      <c r="W17" s="332" t="s">
        <v>337</v>
      </c>
      <c r="X17" s="333" t="s">
        <v>338</v>
      </c>
      <c r="Y17" s="346">
        <v>2.5</v>
      </c>
      <c r="Z17" s="334">
        <v>800</v>
      </c>
      <c r="AA17" s="351"/>
      <c r="AB17" s="352"/>
      <c r="AC17" s="353"/>
      <c r="AD17" s="353"/>
      <c r="AE17" s="354"/>
      <c r="AF17" s="354"/>
      <c r="AG17" s="354"/>
      <c r="AH17" s="354"/>
      <c r="AI17" s="367"/>
      <c r="AJ17" s="362">
        <v>-96.23</v>
      </c>
      <c r="AK17" s="363">
        <v>44499</v>
      </c>
      <c r="AL17" s="364">
        <v>10.37</v>
      </c>
      <c r="AM17" s="365">
        <v>10</v>
      </c>
      <c r="AN17" s="366">
        <v>600000</v>
      </c>
      <c r="AO17" s="377">
        <v>0</v>
      </c>
      <c r="AP17" s="378">
        <v>0</v>
      </c>
      <c r="AQ17" s="379">
        <v>0</v>
      </c>
    </row>
    <row r="18" spans="1:43" s="284" customFormat="1" ht="16" customHeight="1">
      <c r="A18" s="293">
        <v>11</v>
      </c>
      <c r="B18" s="298"/>
      <c r="C18" s="294"/>
      <c r="D18" s="294"/>
      <c r="E18" s="293" t="s">
        <v>312</v>
      </c>
      <c r="F18" s="295" t="s">
        <v>347</v>
      </c>
      <c r="G18" s="297" t="s">
        <v>333</v>
      </c>
      <c r="H18" s="295" t="s">
        <v>342</v>
      </c>
      <c r="I18" s="294" t="s">
        <v>343</v>
      </c>
      <c r="J18" s="310" t="s">
        <v>317</v>
      </c>
      <c r="K18" s="314">
        <v>1</v>
      </c>
      <c r="L18" s="311">
        <v>40714</v>
      </c>
      <c r="M18" s="311">
        <v>40714</v>
      </c>
      <c r="N18" s="293"/>
      <c r="O18" s="312">
        <v>59140</v>
      </c>
      <c r="P18" s="312">
        <v>2957</v>
      </c>
      <c r="Q18" s="327">
        <v>2080</v>
      </c>
      <c r="R18" s="327"/>
      <c r="S18" s="327">
        <v>2080</v>
      </c>
      <c r="T18" s="328">
        <v>-0.3</v>
      </c>
      <c r="U18" s="329" t="s">
        <v>94</v>
      </c>
      <c r="V18" s="289"/>
      <c r="W18" s="332" t="s">
        <v>344</v>
      </c>
      <c r="X18" s="334" t="s">
        <v>345</v>
      </c>
      <c r="Y18" s="346">
        <v>2.6</v>
      </c>
      <c r="Z18" s="334">
        <v>800</v>
      </c>
      <c r="AA18" s="351"/>
      <c r="AB18" s="352"/>
      <c r="AC18" s="353"/>
      <c r="AD18" s="353"/>
      <c r="AE18" s="354"/>
      <c r="AF18" s="354"/>
      <c r="AG18" s="354"/>
      <c r="AH18" s="354"/>
      <c r="AI18" s="367"/>
      <c r="AJ18" s="362">
        <v>-96.48</v>
      </c>
      <c r="AK18" s="363">
        <v>44499</v>
      </c>
      <c r="AL18" s="364">
        <v>10.37</v>
      </c>
      <c r="AM18" s="365">
        <v>10</v>
      </c>
      <c r="AN18" s="366">
        <v>600000</v>
      </c>
      <c r="AO18" s="377">
        <v>0</v>
      </c>
      <c r="AP18" s="378">
        <v>0</v>
      </c>
      <c r="AQ18" s="379">
        <v>0</v>
      </c>
    </row>
    <row r="19" spans="1:43" s="284" customFormat="1" ht="16" customHeight="1">
      <c r="A19" s="293">
        <v>12</v>
      </c>
      <c r="B19" s="298"/>
      <c r="C19" s="294"/>
      <c r="D19" s="294"/>
      <c r="E19" s="293" t="s">
        <v>312</v>
      </c>
      <c r="F19" s="295" t="s">
        <v>348</v>
      </c>
      <c r="G19" s="297" t="s">
        <v>105</v>
      </c>
      <c r="H19" s="295" t="s">
        <v>342</v>
      </c>
      <c r="I19" s="294" t="s">
        <v>343</v>
      </c>
      <c r="J19" s="310" t="s">
        <v>317</v>
      </c>
      <c r="K19" s="314">
        <v>1</v>
      </c>
      <c r="L19" s="311">
        <v>40714</v>
      </c>
      <c r="M19" s="311">
        <v>40714</v>
      </c>
      <c r="N19" s="293"/>
      <c r="O19" s="312">
        <v>59140</v>
      </c>
      <c r="P19" s="312">
        <v>2957</v>
      </c>
      <c r="Q19" s="327">
        <v>2080</v>
      </c>
      <c r="R19" s="327"/>
      <c r="S19" s="327">
        <v>2080</v>
      </c>
      <c r="T19" s="328">
        <v>-0.3</v>
      </c>
      <c r="U19" s="329" t="s">
        <v>94</v>
      </c>
      <c r="V19" s="289"/>
      <c r="W19" s="332" t="s">
        <v>344</v>
      </c>
      <c r="X19" s="334" t="s">
        <v>345</v>
      </c>
      <c r="Y19" s="346">
        <v>2.6</v>
      </c>
      <c r="Z19" s="334">
        <v>800</v>
      </c>
      <c r="AA19" s="351"/>
      <c r="AB19" s="352"/>
      <c r="AC19" s="353"/>
      <c r="AD19" s="353"/>
      <c r="AE19" s="354"/>
      <c r="AF19" s="354"/>
      <c r="AG19" s="354"/>
      <c r="AH19" s="354"/>
      <c r="AI19" s="367"/>
      <c r="AJ19" s="362">
        <v>-96.48</v>
      </c>
      <c r="AK19" s="363">
        <v>44499</v>
      </c>
      <c r="AL19" s="364">
        <v>10.37</v>
      </c>
      <c r="AM19" s="365">
        <v>10</v>
      </c>
      <c r="AN19" s="366">
        <v>600000</v>
      </c>
      <c r="AO19" s="377">
        <v>0</v>
      </c>
      <c r="AP19" s="378">
        <v>0</v>
      </c>
      <c r="AQ19" s="379">
        <v>0</v>
      </c>
    </row>
    <row r="20" spans="1:43" s="284" customFormat="1" ht="16" customHeight="1">
      <c r="A20" s="293">
        <v>13</v>
      </c>
      <c r="B20" s="298"/>
      <c r="C20" s="294"/>
      <c r="D20" s="294"/>
      <c r="E20" s="293" t="s">
        <v>312</v>
      </c>
      <c r="F20" s="295" t="s">
        <v>349</v>
      </c>
      <c r="G20" s="297" t="s">
        <v>105</v>
      </c>
      <c r="H20" s="295" t="s">
        <v>350</v>
      </c>
      <c r="I20" s="294" t="s">
        <v>351</v>
      </c>
      <c r="J20" s="310" t="s">
        <v>317</v>
      </c>
      <c r="K20" s="314">
        <v>1</v>
      </c>
      <c r="L20" s="311">
        <v>40841</v>
      </c>
      <c r="M20" s="311">
        <v>40841</v>
      </c>
      <c r="N20" s="293"/>
      <c r="O20" s="312">
        <v>77580</v>
      </c>
      <c r="P20" s="312">
        <v>3879</v>
      </c>
      <c r="Q20" s="327">
        <v>2000</v>
      </c>
      <c r="R20" s="327"/>
      <c r="S20" s="327">
        <v>2000</v>
      </c>
      <c r="T20" s="328">
        <v>-0.48</v>
      </c>
      <c r="U20" s="329" t="s">
        <v>94</v>
      </c>
      <c r="V20" s="289"/>
      <c r="W20" s="332" t="s">
        <v>350</v>
      </c>
      <c r="X20" s="334" t="s">
        <v>352</v>
      </c>
      <c r="Y20" s="346">
        <v>2.5</v>
      </c>
      <c r="Z20" s="334">
        <v>800</v>
      </c>
      <c r="AA20" s="351"/>
      <c r="AB20" s="352"/>
      <c r="AC20" s="353"/>
      <c r="AD20" s="353"/>
      <c r="AE20" s="354"/>
      <c r="AF20" s="354"/>
      <c r="AG20" s="354"/>
      <c r="AH20" s="354"/>
      <c r="AI20" s="367"/>
      <c r="AJ20" s="362">
        <v>-97.42</v>
      </c>
      <c r="AK20" s="363">
        <v>44499</v>
      </c>
      <c r="AL20" s="364">
        <v>10.02</v>
      </c>
      <c r="AM20" s="365">
        <v>10</v>
      </c>
      <c r="AN20" s="366">
        <v>600000</v>
      </c>
      <c r="AO20" s="377">
        <v>0</v>
      </c>
      <c r="AP20" s="378">
        <v>0</v>
      </c>
      <c r="AQ20" s="379">
        <v>0</v>
      </c>
    </row>
    <row r="21" spans="1:43" s="284" customFormat="1" ht="16" customHeight="1">
      <c r="A21" s="293">
        <v>14</v>
      </c>
      <c r="B21" s="298"/>
      <c r="C21" s="294"/>
      <c r="D21" s="294"/>
      <c r="E21" s="293" t="s">
        <v>312</v>
      </c>
      <c r="F21" s="294" t="s">
        <v>353</v>
      </c>
      <c r="G21" s="297" t="s">
        <v>105</v>
      </c>
      <c r="H21" s="296" t="s">
        <v>354</v>
      </c>
      <c r="I21" s="296" t="s">
        <v>355</v>
      </c>
      <c r="J21" s="310" t="s">
        <v>317</v>
      </c>
      <c r="K21" s="314">
        <v>1</v>
      </c>
      <c r="L21" s="311">
        <v>41240</v>
      </c>
      <c r="M21" s="311">
        <v>41240</v>
      </c>
      <c r="N21" s="293"/>
      <c r="O21" s="312">
        <v>115437</v>
      </c>
      <c r="P21" s="312">
        <v>5771</v>
      </c>
      <c r="Q21" s="327">
        <v>2000</v>
      </c>
      <c r="R21" s="327"/>
      <c r="S21" s="327">
        <v>2000</v>
      </c>
      <c r="T21" s="328">
        <v>-0.65</v>
      </c>
      <c r="U21" s="329" t="s">
        <v>94</v>
      </c>
      <c r="V21" s="289"/>
      <c r="W21" s="143" t="s">
        <v>354</v>
      </c>
      <c r="X21" s="334" t="s">
        <v>356</v>
      </c>
      <c r="Y21" s="346">
        <v>2.5</v>
      </c>
      <c r="Z21" s="334">
        <v>800</v>
      </c>
      <c r="AA21" s="351"/>
      <c r="AB21" s="352"/>
      <c r="AC21" s="353"/>
      <c r="AD21" s="353"/>
      <c r="AE21" s="354"/>
      <c r="AF21" s="354"/>
      <c r="AG21" s="354"/>
      <c r="AH21" s="354"/>
      <c r="AI21" s="367"/>
      <c r="AJ21" s="362">
        <v>-98.27</v>
      </c>
      <c r="AK21" s="363">
        <v>44499</v>
      </c>
      <c r="AL21" s="364">
        <v>8.93</v>
      </c>
      <c r="AM21" s="365">
        <v>10</v>
      </c>
      <c r="AN21" s="366">
        <v>600000</v>
      </c>
      <c r="AO21" s="377">
        <v>11</v>
      </c>
      <c r="AP21" s="378">
        <v>15</v>
      </c>
      <c r="AQ21" s="379">
        <v>13</v>
      </c>
    </row>
    <row r="22" spans="1:43" s="284" customFormat="1" ht="16" customHeight="1">
      <c r="A22" s="293">
        <v>15</v>
      </c>
      <c r="B22" s="298"/>
      <c r="C22" s="294"/>
      <c r="D22" s="294"/>
      <c r="E22" s="293" t="s">
        <v>312</v>
      </c>
      <c r="F22" s="299" t="s">
        <v>357</v>
      </c>
      <c r="G22" s="300" t="s">
        <v>105</v>
      </c>
      <c r="H22" s="299" t="s">
        <v>358</v>
      </c>
      <c r="I22" s="299" t="s">
        <v>359</v>
      </c>
      <c r="J22" s="310" t="s">
        <v>317</v>
      </c>
      <c r="K22" s="314">
        <v>1</v>
      </c>
      <c r="L22" s="311">
        <v>43799</v>
      </c>
      <c r="M22" s="311">
        <v>43799</v>
      </c>
      <c r="N22" s="293"/>
      <c r="O22" s="312">
        <v>413320</v>
      </c>
      <c r="P22" s="312">
        <v>12399</v>
      </c>
      <c r="Q22" s="327">
        <v>2080</v>
      </c>
      <c r="R22" s="327"/>
      <c r="S22" s="327">
        <v>2080</v>
      </c>
      <c r="T22" s="328">
        <v>-0.83</v>
      </c>
      <c r="U22" s="329" t="s">
        <v>94</v>
      </c>
      <c r="V22" s="289"/>
      <c r="W22" s="335" t="s">
        <v>358</v>
      </c>
      <c r="X22" s="334" t="s">
        <v>360</v>
      </c>
      <c r="Y22" s="346">
        <v>2.6</v>
      </c>
      <c r="Z22" s="334">
        <v>800</v>
      </c>
      <c r="AA22" s="351"/>
      <c r="AB22" s="352"/>
      <c r="AC22" s="353"/>
      <c r="AD22" s="353"/>
      <c r="AE22" s="354"/>
      <c r="AF22" s="354"/>
      <c r="AG22" s="354"/>
      <c r="AH22" s="354"/>
      <c r="AI22" s="367"/>
      <c r="AJ22" s="362">
        <v>-99.5</v>
      </c>
      <c r="AK22" s="363">
        <v>44499</v>
      </c>
      <c r="AL22" s="364">
        <v>1.92</v>
      </c>
      <c r="AM22" s="365">
        <v>10</v>
      </c>
      <c r="AN22" s="366">
        <v>600000</v>
      </c>
      <c r="AO22" s="377">
        <v>81</v>
      </c>
      <c r="AP22" s="378">
        <v>85</v>
      </c>
      <c r="AQ22" s="379">
        <v>83</v>
      </c>
    </row>
    <row r="23" spans="1:43" s="284" customFormat="1" ht="16" customHeight="1">
      <c r="A23" s="293">
        <v>16</v>
      </c>
      <c r="B23" s="298"/>
      <c r="C23" s="294"/>
      <c r="D23" s="294"/>
      <c r="E23" s="293" t="s">
        <v>312</v>
      </c>
      <c r="F23" s="294" t="s">
        <v>361</v>
      </c>
      <c r="G23" s="297" t="s">
        <v>362</v>
      </c>
      <c r="H23" s="294" t="s">
        <v>350</v>
      </c>
      <c r="I23" s="294" t="s">
        <v>351</v>
      </c>
      <c r="J23" s="310" t="s">
        <v>317</v>
      </c>
      <c r="K23" s="314">
        <v>1</v>
      </c>
      <c r="L23" s="311">
        <v>40841</v>
      </c>
      <c r="M23" s="311">
        <v>40841</v>
      </c>
      <c r="N23" s="293"/>
      <c r="O23" s="312">
        <v>3879</v>
      </c>
      <c r="P23" s="312">
        <v>193</v>
      </c>
      <c r="Q23" s="327">
        <v>2000</v>
      </c>
      <c r="R23" s="327"/>
      <c r="S23" s="327">
        <v>2000</v>
      </c>
      <c r="T23" s="328">
        <v>9.36</v>
      </c>
      <c r="U23" s="329" t="s">
        <v>94</v>
      </c>
      <c r="V23" s="289"/>
      <c r="W23" s="336" t="s">
        <v>350</v>
      </c>
      <c r="X23" s="334" t="s">
        <v>352</v>
      </c>
      <c r="Y23" s="346">
        <v>2.5</v>
      </c>
      <c r="Z23" s="334">
        <v>800</v>
      </c>
      <c r="AA23" s="351"/>
      <c r="AB23" s="352"/>
      <c r="AC23" s="353"/>
      <c r="AD23" s="353"/>
      <c r="AE23" s="354"/>
      <c r="AF23" s="354"/>
      <c r="AG23" s="354"/>
      <c r="AH23" s="354"/>
      <c r="AI23" s="367"/>
      <c r="AJ23" s="362">
        <v>-48.44</v>
      </c>
      <c r="AK23" s="363">
        <v>44499</v>
      </c>
      <c r="AL23" s="364">
        <v>10.02</v>
      </c>
      <c r="AM23" s="365">
        <v>10</v>
      </c>
      <c r="AN23" s="366">
        <v>600000</v>
      </c>
      <c r="AO23" s="377">
        <v>0</v>
      </c>
      <c r="AP23" s="378">
        <v>0</v>
      </c>
      <c r="AQ23" s="379">
        <v>0</v>
      </c>
    </row>
    <row r="24" spans="1:43" s="284" customFormat="1" ht="16" customHeight="1">
      <c r="A24" s="293">
        <v>17</v>
      </c>
      <c r="B24" s="298"/>
      <c r="C24" s="294"/>
      <c r="D24" s="294"/>
      <c r="E24" s="293" t="s">
        <v>312</v>
      </c>
      <c r="F24" s="297" t="s">
        <v>363</v>
      </c>
      <c r="G24" s="297" t="s">
        <v>362</v>
      </c>
      <c r="H24" s="295" t="s">
        <v>350</v>
      </c>
      <c r="I24" s="294" t="s">
        <v>316</v>
      </c>
      <c r="J24" s="310" t="s">
        <v>317</v>
      </c>
      <c r="K24" s="314">
        <v>1</v>
      </c>
      <c r="L24" s="311">
        <v>40319</v>
      </c>
      <c r="M24" s="311">
        <v>40319</v>
      </c>
      <c r="N24" s="293"/>
      <c r="O24" s="312">
        <v>3837</v>
      </c>
      <c r="P24" s="312">
        <v>1918</v>
      </c>
      <c r="Q24" s="327">
        <v>2000</v>
      </c>
      <c r="R24" s="327"/>
      <c r="S24" s="327">
        <v>2000</v>
      </c>
      <c r="T24" s="328">
        <v>0.04</v>
      </c>
      <c r="U24" s="329" t="s">
        <v>94</v>
      </c>
      <c r="V24" s="289"/>
      <c r="W24" s="332" t="s">
        <v>350</v>
      </c>
      <c r="X24" s="334" t="s">
        <v>352</v>
      </c>
      <c r="Y24" s="346">
        <v>2.5</v>
      </c>
      <c r="Z24" s="334">
        <v>800</v>
      </c>
      <c r="AA24" s="351"/>
      <c r="AB24" s="352"/>
      <c r="AC24" s="353"/>
      <c r="AD24" s="353"/>
      <c r="AE24" s="354"/>
      <c r="AF24" s="354"/>
      <c r="AG24" s="354"/>
      <c r="AH24" s="354"/>
      <c r="AI24" s="367"/>
      <c r="AJ24" s="362">
        <v>-47.88</v>
      </c>
      <c r="AK24" s="363">
        <v>44499</v>
      </c>
      <c r="AL24" s="364">
        <v>11.45</v>
      </c>
      <c r="AM24" s="365">
        <v>10</v>
      </c>
      <c r="AN24" s="366">
        <v>600000</v>
      </c>
      <c r="AO24" s="377">
        <v>0</v>
      </c>
      <c r="AP24" s="378">
        <v>0</v>
      </c>
      <c r="AQ24" s="379">
        <v>0</v>
      </c>
    </row>
    <row r="25" spans="1:43" s="284" customFormat="1" ht="16" customHeight="1">
      <c r="A25" s="293">
        <v>18</v>
      </c>
      <c r="B25" s="298"/>
      <c r="C25" s="294"/>
      <c r="D25" s="294"/>
      <c r="E25" s="293" t="s">
        <v>312</v>
      </c>
      <c r="F25" s="297" t="s">
        <v>364</v>
      </c>
      <c r="G25" s="297" t="s">
        <v>362</v>
      </c>
      <c r="H25" s="295" t="s">
        <v>350</v>
      </c>
      <c r="I25" s="294" t="s">
        <v>316</v>
      </c>
      <c r="J25" s="310" t="s">
        <v>317</v>
      </c>
      <c r="K25" s="314">
        <v>1</v>
      </c>
      <c r="L25" s="311">
        <v>40140</v>
      </c>
      <c r="M25" s="311">
        <v>40140</v>
      </c>
      <c r="N25" s="293"/>
      <c r="O25" s="312">
        <v>3314</v>
      </c>
      <c r="P25" s="312">
        <v>165.74</v>
      </c>
      <c r="Q25" s="327">
        <v>2000</v>
      </c>
      <c r="R25" s="327"/>
      <c r="S25" s="327">
        <v>2000</v>
      </c>
      <c r="T25" s="328">
        <v>11.07</v>
      </c>
      <c r="U25" s="329" t="s">
        <v>94</v>
      </c>
      <c r="V25" s="289"/>
      <c r="W25" s="332" t="s">
        <v>350</v>
      </c>
      <c r="X25" s="334" t="s">
        <v>352</v>
      </c>
      <c r="Y25" s="346">
        <v>2.5</v>
      </c>
      <c r="Z25" s="334">
        <v>800</v>
      </c>
      <c r="AA25" s="351"/>
      <c r="AB25" s="352"/>
      <c r="AC25" s="353"/>
      <c r="AD25" s="353"/>
      <c r="AE25" s="354"/>
      <c r="AF25" s="354"/>
      <c r="AG25" s="354"/>
      <c r="AH25" s="354"/>
      <c r="AI25" s="367"/>
      <c r="AJ25" s="362">
        <v>-39.65</v>
      </c>
      <c r="AK25" s="363">
        <v>44499</v>
      </c>
      <c r="AL25" s="364">
        <v>11.94</v>
      </c>
      <c r="AM25" s="365">
        <v>10</v>
      </c>
      <c r="AN25" s="366">
        <v>600000</v>
      </c>
      <c r="AO25" s="377">
        <v>0</v>
      </c>
      <c r="AP25" s="378">
        <v>0</v>
      </c>
      <c r="AQ25" s="379">
        <v>0</v>
      </c>
    </row>
    <row r="26" spans="1:43" s="284" customFormat="1" ht="16" customHeight="1">
      <c r="A26" s="293"/>
      <c r="B26" s="298"/>
      <c r="C26" s="294"/>
      <c r="D26" s="294"/>
      <c r="E26" s="294"/>
      <c r="F26" s="294"/>
      <c r="G26" s="294"/>
      <c r="H26" s="299"/>
      <c r="I26" s="315"/>
      <c r="J26" s="315"/>
      <c r="K26" s="315"/>
      <c r="L26" s="316"/>
      <c r="M26" s="316"/>
      <c r="N26" s="293"/>
      <c r="O26" s="315"/>
      <c r="P26" s="315"/>
      <c r="Q26" s="327"/>
      <c r="R26" s="327"/>
      <c r="S26" s="327"/>
      <c r="T26" s="337"/>
      <c r="U26" s="329"/>
      <c r="V26" s="289"/>
      <c r="W26" s="338"/>
      <c r="X26" s="339"/>
      <c r="Z26" s="355"/>
      <c r="AA26" s="356"/>
      <c r="AB26" s="352"/>
      <c r="AC26" s="353"/>
      <c r="AD26" s="353"/>
      <c r="AE26" s="354"/>
      <c r="AF26" s="354"/>
      <c r="AG26" s="354"/>
      <c r="AH26" s="354"/>
      <c r="AI26" s="367"/>
      <c r="AJ26" s="368"/>
      <c r="AK26" s="369"/>
      <c r="AL26" s="370"/>
      <c r="AM26" s="371"/>
      <c r="AN26" s="371"/>
      <c r="AO26" s="380"/>
      <c r="AP26" s="381"/>
      <c r="AQ26" s="382"/>
    </row>
    <row r="27" spans="1:43" s="284" customFormat="1" ht="16" customHeight="1">
      <c r="A27" s="293"/>
      <c r="B27" s="298"/>
      <c r="C27" s="294"/>
      <c r="D27" s="294"/>
      <c r="E27" s="294"/>
      <c r="F27" s="294"/>
      <c r="G27" s="294"/>
      <c r="H27" s="299"/>
      <c r="I27" s="315"/>
      <c r="J27" s="315"/>
      <c r="K27" s="315"/>
      <c r="L27" s="316"/>
      <c r="M27" s="316"/>
      <c r="N27" s="293"/>
      <c r="O27" s="315"/>
      <c r="P27" s="315"/>
      <c r="Q27" s="327"/>
      <c r="R27" s="327"/>
      <c r="S27" s="327"/>
      <c r="T27" s="337"/>
      <c r="U27" s="329"/>
      <c r="V27" s="340"/>
      <c r="W27" s="338"/>
      <c r="X27" s="339"/>
      <c r="Z27" s="355"/>
      <c r="AA27" s="356"/>
      <c r="AB27" s="352"/>
      <c r="AC27" s="353"/>
      <c r="AD27" s="353"/>
      <c r="AE27" s="354"/>
      <c r="AF27" s="354"/>
      <c r="AG27" s="354"/>
      <c r="AH27" s="354"/>
      <c r="AI27" s="367"/>
      <c r="AJ27" s="368"/>
      <c r="AK27" s="369"/>
      <c r="AL27" s="370"/>
      <c r="AM27" s="371"/>
      <c r="AN27" s="371"/>
      <c r="AO27" s="380"/>
      <c r="AP27" s="381"/>
      <c r="AQ27" s="382"/>
    </row>
    <row r="28" spans="1:43" ht="16" customHeight="1">
      <c r="A28" s="293"/>
      <c r="B28" s="301"/>
      <c r="C28" s="302"/>
      <c r="D28" s="302"/>
      <c r="E28" s="302"/>
      <c r="F28" s="303"/>
      <c r="G28" s="302"/>
      <c r="H28" s="302"/>
      <c r="I28" s="293"/>
      <c r="J28" s="293"/>
      <c r="K28" s="317"/>
      <c r="L28" s="302"/>
      <c r="M28" s="302"/>
      <c r="N28" s="302"/>
      <c r="O28" s="302"/>
      <c r="P28" s="302"/>
      <c r="Q28" s="302"/>
      <c r="R28" s="302"/>
      <c r="S28" s="302"/>
      <c r="T28" s="337" t="s">
        <v>53</v>
      </c>
      <c r="U28" s="302"/>
      <c r="V28" s="286"/>
      <c r="W28" s="286"/>
      <c r="AA28" s="357"/>
      <c r="AB28" s="358"/>
      <c r="AC28" s="359"/>
      <c r="AD28" s="359"/>
      <c r="AE28" s="360"/>
      <c r="AF28" s="360"/>
      <c r="AG28" s="360"/>
      <c r="AH28" s="360"/>
      <c r="AI28" s="372"/>
      <c r="AJ28" s="373"/>
      <c r="AK28" s="374"/>
      <c r="AL28" s="375"/>
      <c r="AM28" s="376"/>
      <c r="AN28" s="376"/>
      <c r="AO28" s="383"/>
      <c r="AP28" s="384"/>
      <c r="AQ28" s="385"/>
    </row>
    <row r="29" spans="1:43" s="285" customFormat="1" ht="16" customHeight="1">
      <c r="A29" s="626" t="s">
        <v>365</v>
      </c>
      <c r="B29" s="626"/>
      <c r="C29" s="626"/>
      <c r="D29" s="626"/>
      <c r="E29" s="626"/>
      <c r="F29" s="626"/>
      <c r="G29" s="626"/>
      <c r="H29" s="304"/>
      <c r="I29" s="304"/>
      <c r="J29" s="304"/>
      <c r="K29" s="304"/>
      <c r="L29" s="304"/>
      <c r="M29" s="318"/>
      <c r="N29" s="318"/>
      <c r="O29" s="318">
        <v>1361528</v>
      </c>
      <c r="P29" s="318">
        <v>61229.74</v>
      </c>
      <c r="Q29" s="318">
        <v>36320</v>
      </c>
      <c r="R29" s="318"/>
      <c r="S29" s="318">
        <v>36320</v>
      </c>
      <c r="T29" s="337">
        <v>-40.68</v>
      </c>
      <c r="U29" s="341"/>
      <c r="V29" s="342"/>
      <c r="W29" s="342"/>
    </row>
    <row r="30" spans="1:43" s="285" customFormat="1" ht="16" customHeight="1">
      <c r="A30" s="626" t="s">
        <v>366</v>
      </c>
      <c r="B30" s="626"/>
      <c r="C30" s="626"/>
      <c r="D30" s="626"/>
      <c r="E30" s="626"/>
      <c r="F30" s="626"/>
      <c r="G30" s="626"/>
      <c r="H30" s="304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37"/>
      <c r="U30" s="319"/>
      <c r="V30" s="343"/>
      <c r="W30" s="343"/>
    </row>
    <row r="31" spans="1:43" s="285" customFormat="1" ht="16" customHeight="1">
      <c r="A31" s="626" t="s">
        <v>367</v>
      </c>
      <c r="B31" s="626"/>
      <c r="C31" s="626"/>
      <c r="D31" s="626"/>
      <c r="E31" s="626"/>
      <c r="F31" s="626"/>
      <c r="G31" s="626"/>
      <c r="H31" s="304"/>
      <c r="I31" s="304"/>
      <c r="J31" s="304"/>
      <c r="K31" s="304"/>
      <c r="L31" s="304"/>
      <c r="M31" s="319"/>
      <c r="N31" s="318"/>
      <c r="O31" s="318">
        <v>1361528</v>
      </c>
      <c r="P31" s="318">
        <v>61229.74</v>
      </c>
      <c r="Q31" s="318">
        <v>36320</v>
      </c>
      <c r="R31" s="318"/>
      <c r="S31" s="318">
        <v>36320</v>
      </c>
      <c r="T31" s="337">
        <v>-40.68</v>
      </c>
      <c r="U31" s="341"/>
      <c r="V31" s="342"/>
      <c r="W31" s="342"/>
    </row>
    <row r="32" spans="1:43">
      <c r="A32" s="286" t="s">
        <v>65</v>
      </c>
      <c r="U32" s="344" t="s">
        <v>66</v>
      </c>
      <c r="V32" s="344"/>
      <c r="W32" s="344"/>
    </row>
    <row r="33" spans="1:23">
      <c r="A33" s="286" t="s">
        <v>67</v>
      </c>
      <c r="V33" s="286"/>
      <c r="W33" s="286"/>
    </row>
  </sheetData>
  <autoFilter ref="A7:AQ25" xr:uid="{00000000-0009-0000-0000-000003000000}"/>
  <mergeCells count="42">
    <mergeCell ref="A2:U2"/>
    <mergeCell ref="A3:U3"/>
    <mergeCell ref="O6:P6"/>
    <mergeCell ref="Q6:S6"/>
    <mergeCell ref="A29:G29"/>
    <mergeCell ref="H6:H7"/>
    <mergeCell ref="I6:I7"/>
    <mergeCell ref="J6:J7"/>
    <mergeCell ref="K6:K7"/>
    <mergeCell ref="L6:L7"/>
    <mergeCell ref="M6:M7"/>
    <mergeCell ref="N6:N7"/>
    <mergeCell ref="A30:G30"/>
    <mergeCell ref="A31:G31"/>
    <mergeCell ref="A6:A7"/>
    <mergeCell ref="B6:B7"/>
    <mergeCell ref="C6:C7"/>
    <mergeCell ref="D6:D7"/>
    <mergeCell ref="E6:E7"/>
    <mergeCell ref="F6:F7"/>
    <mergeCell ref="G6:G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Q6:AQ7"/>
    <mergeCell ref="AL6:AL7"/>
    <mergeCell ref="AM6:AM7"/>
    <mergeCell ref="AN6:AN7"/>
    <mergeCell ref="AO6:AO7"/>
    <mergeCell ref="AP6:AP7"/>
  </mergeCells>
  <phoneticPr fontId="25" type="noConversion"/>
  <conditionalFormatting sqref="AK8:AK25">
    <cfRule type="cellIs" dxfId="4" priority="1" stopIfTrue="1" operator="equal">
      <formula>#DIV/0!</formula>
    </cfRule>
  </conditionalFormatting>
  <conditionalFormatting sqref="AK26:AK28">
    <cfRule type="cellIs" dxfId="3" priority="2" stopIfTrue="1" operator="equal">
      <formula>#DIV/0!</formula>
    </cfRule>
  </conditionalFormatting>
  <hyperlinks>
    <hyperlink ref="X10" r:id="rId1" xr:uid="{00000000-0004-0000-0300-000000000000}"/>
    <hyperlink ref="X8" r:id="rId2" tooltip="https://qiche.mipang.com/detail-23725.html" xr:uid="{00000000-0004-0000-0300-000001000000}"/>
    <hyperlink ref="X9" r:id="rId3" xr:uid="{00000000-0004-0000-0300-000002000000}"/>
  </hyperlinks>
  <pageMargins left="0.74803149606299213" right="0.74803149606299213" top="0.98425196850393704" bottom="0.98425196850393704" header="0.51181102362204722" footer="0.51181102362204722"/>
  <pageSetup paperSize="9" scale="59" fitToHeight="0" orientation="landscape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P513"/>
  <sheetViews>
    <sheetView view="pageBreakPreview" zoomScale="90" zoomScaleNormal="100" workbookViewId="0">
      <pane xSplit="4" ySplit="7" topLeftCell="E494" activePane="bottomRight" state="frozenSplit"/>
      <selection pane="topRight"/>
      <selection pane="bottomLeft"/>
      <selection pane="bottomRight" sqref="A1:XFD1048576"/>
    </sheetView>
  </sheetViews>
  <sheetFormatPr defaultColWidth="9" defaultRowHeight="15.5"/>
  <cols>
    <col min="1" max="1" width="4.6640625" style="180" customWidth="1"/>
    <col min="2" max="2" width="9.33203125" style="180" hidden="1" customWidth="1"/>
    <col min="3" max="3" width="19.4140625" style="180" customWidth="1"/>
    <col min="4" max="4" width="12.83203125" style="180" customWidth="1"/>
    <col min="5" max="5" width="5.08203125" style="180" customWidth="1"/>
    <col min="6" max="6" width="6.5" style="180" customWidth="1"/>
    <col min="7" max="7" width="9" style="180"/>
    <col min="8" max="8" width="10.33203125" style="180" customWidth="1"/>
    <col min="9" max="9" width="9.6640625" style="180" customWidth="1"/>
    <col min="10" max="10" width="9" style="180" hidden="1" customWidth="1"/>
    <col min="11" max="11" width="14.5" style="181" customWidth="1"/>
    <col min="12" max="12" width="11.4140625" style="181" customWidth="1"/>
    <col min="13" max="13" width="11.33203125" style="180" customWidth="1"/>
    <col min="14" max="14" width="8.25" style="180" customWidth="1"/>
    <col min="15" max="15" width="9.4140625" style="180" customWidth="1"/>
    <col min="16" max="16" width="8.9140625" style="180" customWidth="1"/>
    <col min="17" max="17" width="11.6640625" style="180" customWidth="1"/>
    <col min="18" max="18" width="14.58203125" customWidth="1"/>
    <col min="22" max="22" width="12.33203125" customWidth="1"/>
    <col min="39" max="42" width="9" hidden="1" customWidth="1"/>
  </cols>
  <sheetData>
    <row r="2" spans="1:42" ht="23">
      <c r="A2" s="664" t="s">
        <v>368</v>
      </c>
      <c r="B2" s="664"/>
      <c r="C2" s="664"/>
      <c r="D2" s="664"/>
      <c r="E2" s="664"/>
      <c r="F2" s="664"/>
      <c r="G2" s="664"/>
      <c r="H2" s="664"/>
      <c r="I2" s="664"/>
      <c r="J2" s="664"/>
      <c r="K2" s="665"/>
      <c r="L2" s="665"/>
      <c r="M2" s="664"/>
      <c r="N2" s="664"/>
      <c r="O2" s="664"/>
      <c r="P2" s="664"/>
      <c r="Q2" s="664"/>
      <c r="R2" s="198"/>
      <c r="S2" s="198"/>
      <c r="T2" s="198"/>
      <c r="U2" s="198"/>
      <c r="V2" s="198"/>
      <c r="W2" s="198"/>
      <c r="X2" s="199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</row>
    <row r="3" spans="1:42" s="140" customFormat="1">
      <c r="A3" s="666" t="s">
        <v>38</v>
      </c>
      <c r="B3" s="667"/>
      <c r="C3" s="666"/>
      <c r="D3" s="666"/>
      <c r="E3" s="666"/>
      <c r="F3" s="666"/>
      <c r="G3" s="666"/>
      <c r="H3" s="666"/>
      <c r="I3" s="666"/>
      <c r="J3" s="667"/>
      <c r="K3" s="668"/>
      <c r="L3" s="668"/>
      <c r="M3" s="666"/>
      <c r="N3" s="666"/>
      <c r="O3" s="666"/>
      <c r="P3" s="666"/>
      <c r="Q3" s="666"/>
      <c r="R3" s="200"/>
      <c r="S3" s="200"/>
      <c r="T3" s="200"/>
      <c r="U3" s="201" t="s">
        <v>369</v>
      </c>
      <c r="V3" s="202">
        <v>0.13</v>
      </c>
      <c r="W3" s="202"/>
      <c r="X3" s="203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139"/>
      <c r="AN3" s="139"/>
      <c r="AO3" s="139"/>
      <c r="AP3" s="139"/>
    </row>
    <row r="4" spans="1:42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91"/>
      <c r="L4" s="191"/>
      <c r="M4" s="182"/>
      <c r="N4" s="182"/>
      <c r="O4" s="182"/>
      <c r="P4" s="182"/>
      <c r="Q4" s="191" t="s">
        <v>370</v>
      </c>
      <c r="R4" s="198"/>
      <c r="S4" s="198"/>
      <c r="T4" s="198"/>
      <c r="U4" s="204" t="s">
        <v>371</v>
      </c>
      <c r="V4" s="205">
        <v>0.09</v>
      </c>
      <c r="W4" s="206"/>
      <c r="X4" s="199"/>
      <c r="Y4" s="198"/>
      <c r="Z4" s="198"/>
      <c r="AA4" s="198"/>
      <c r="AB4" s="198"/>
      <c r="AC4" s="198"/>
      <c r="AD4" s="198"/>
      <c r="AE4" s="198"/>
      <c r="AF4" s="223" t="s">
        <v>372</v>
      </c>
      <c r="AG4" s="198"/>
      <c r="AH4" s="198"/>
      <c r="AI4" s="198"/>
      <c r="AJ4" s="198"/>
      <c r="AK4" s="198"/>
      <c r="AL4" s="198"/>
    </row>
    <row r="5" spans="1:42">
      <c r="A5" s="669" t="s">
        <v>40</v>
      </c>
      <c r="B5" s="669"/>
      <c r="C5" s="669"/>
      <c r="D5" s="669"/>
      <c r="E5" s="183"/>
      <c r="F5" s="183"/>
      <c r="G5" s="183"/>
      <c r="H5" s="183"/>
      <c r="I5" s="183"/>
      <c r="J5" s="183"/>
      <c r="K5" s="191"/>
      <c r="L5" s="191"/>
      <c r="M5" s="183"/>
      <c r="N5" s="183"/>
      <c r="O5" s="183"/>
      <c r="P5" s="183"/>
      <c r="Q5" s="191" t="s">
        <v>282</v>
      </c>
      <c r="R5" s="198"/>
      <c r="S5" s="198"/>
      <c r="T5" s="198"/>
      <c r="U5" s="204" t="s">
        <v>373</v>
      </c>
      <c r="V5" s="205">
        <v>0.06</v>
      </c>
      <c r="W5" s="206"/>
      <c r="X5" s="199"/>
      <c r="Y5" s="198"/>
      <c r="Z5" s="198"/>
      <c r="AA5" s="198"/>
      <c r="AB5" s="198"/>
      <c r="AC5" s="198"/>
      <c r="AD5" s="198"/>
      <c r="AE5" s="198"/>
      <c r="AF5" s="223" t="s">
        <v>374</v>
      </c>
      <c r="AG5" s="198"/>
      <c r="AH5" s="198"/>
      <c r="AI5" s="198"/>
      <c r="AJ5" s="198"/>
      <c r="AK5" s="198"/>
      <c r="AL5" s="198"/>
    </row>
    <row r="6" spans="1:42">
      <c r="A6" s="660" t="s">
        <v>70</v>
      </c>
      <c r="B6" s="661" t="s">
        <v>283</v>
      </c>
      <c r="C6" s="663" t="s">
        <v>72</v>
      </c>
      <c r="D6" s="663" t="s">
        <v>73</v>
      </c>
      <c r="E6" s="663" t="s">
        <v>74</v>
      </c>
      <c r="F6" s="663" t="s">
        <v>75</v>
      </c>
      <c r="G6" s="663" t="s">
        <v>76</v>
      </c>
      <c r="H6" s="663" t="s">
        <v>77</v>
      </c>
      <c r="I6" s="663" t="s">
        <v>78</v>
      </c>
      <c r="J6" s="663" t="s">
        <v>289</v>
      </c>
      <c r="K6" s="660" t="s">
        <v>4</v>
      </c>
      <c r="L6" s="670"/>
      <c r="M6" s="671" t="s">
        <v>5</v>
      </c>
      <c r="N6" s="672"/>
      <c r="O6" s="673"/>
      <c r="P6" s="663" t="s">
        <v>43</v>
      </c>
      <c r="Q6" s="663" t="s">
        <v>81</v>
      </c>
      <c r="R6" s="655"/>
      <c r="S6" s="656"/>
      <c r="T6" s="656"/>
      <c r="U6" s="657" t="s">
        <v>375</v>
      </c>
      <c r="V6" s="643" t="s">
        <v>291</v>
      </c>
      <c r="W6" s="643" t="s">
        <v>376</v>
      </c>
      <c r="X6" s="651" t="s">
        <v>377</v>
      </c>
      <c r="Y6" s="653" t="s">
        <v>378</v>
      </c>
      <c r="Z6" s="653" t="s">
        <v>379</v>
      </c>
      <c r="AA6" s="645" t="s">
        <v>380</v>
      </c>
      <c r="AB6" s="645" t="s">
        <v>381</v>
      </c>
      <c r="AC6" s="647" t="s">
        <v>382</v>
      </c>
      <c r="AD6" s="647" t="s">
        <v>383</v>
      </c>
      <c r="AE6" s="639" t="s">
        <v>303</v>
      </c>
      <c r="AF6" s="649" t="s">
        <v>304</v>
      </c>
      <c r="AG6" s="641" t="s">
        <v>384</v>
      </c>
      <c r="AH6" s="643" t="s">
        <v>385</v>
      </c>
      <c r="AI6" s="643" t="s">
        <v>386</v>
      </c>
      <c r="AJ6" s="643" t="s">
        <v>387</v>
      </c>
      <c r="AK6" s="643" t="s">
        <v>388</v>
      </c>
      <c r="AL6" s="639" t="s">
        <v>389</v>
      </c>
    </row>
    <row r="7" spans="1:42">
      <c r="A7" s="660"/>
      <c r="B7" s="662"/>
      <c r="C7" s="660"/>
      <c r="D7" s="660"/>
      <c r="E7" s="660"/>
      <c r="F7" s="660"/>
      <c r="G7" s="663"/>
      <c r="H7" s="660"/>
      <c r="I7" s="660"/>
      <c r="J7" s="663"/>
      <c r="K7" s="192" t="s">
        <v>44</v>
      </c>
      <c r="L7" s="184" t="s">
        <v>45</v>
      </c>
      <c r="M7" s="184" t="s">
        <v>44</v>
      </c>
      <c r="N7" s="184" t="s">
        <v>86</v>
      </c>
      <c r="O7" s="184" t="s">
        <v>45</v>
      </c>
      <c r="P7" s="660"/>
      <c r="Q7" s="660"/>
      <c r="R7" s="655"/>
      <c r="S7" s="656"/>
      <c r="T7" s="656"/>
      <c r="U7" s="658"/>
      <c r="V7" s="644"/>
      <c r="W7" s="644"/>
      <c r="X7" s="652"/>
      <c r="Y7" s="654"/>
      <c r="Z7" s="654"/>
      <c r="AA7" s="646"/>
      <c r="AB7" s="646"/>
      <c r="AC7" s="648"/>
      <c r="AD7" s="648"/>
      <c r="AE7" s="640"/>
      <c r="AF7" s="650"/>
      <c r="AG7" s="642"/>
      <c r="AH7" s="644"/>
      <c r="AI7" s="644"/>
      <c r="AJ7" s="644"/>
      <c r="AK7" s="644"/>
      <c r="AL7" s="640"/>
    </row>
    <row r="8" spans="1:42" ht="16" customHeight="1">
      <c r="A8" s="185">
        <v>1</v>
      </c>
      <c r="B8" s="186" t="s">
        <v>390</v>
      </c>
      <c r="C8" s="187" t="s">
        <v>391</v>
      </c>
      <c r="D8" s="187" t="s">
        <v>392</v>
      </c>
      <c r="E8" s="187" t="s">
        <v>104</v>
      </c>
      <c r="F8" s="185">
        <v>1</v>
      </c>
      <c r="G8" s="187" t="s">
        <v>201</v>
      </c>
      <c r="H8" s="188">
        <v>41807</v>
      </c>
      <c r="I8" s="188">
        <v>41807</v>
      </c>
      <c r="J8" s="193">
        <v>5</v>
      </c>
      <c r="K8" s="194">
        <v>11925</v>
      </c>
      <c r="L8" s="194">
        <v>596.25</v>
      </c>
      <c r="M8" s="195">
        <v>100</v>
      </c>
      <c r="N8" s="195"/>
      <c r="O8" s="195">
        <v>100</v>
      </c>
      <c r="P8" s="196">
        <v>-83.228499999999997</v>
      </c>
      <c r="Q8" s="207" t="s">
        <v>94</v>
      </c>
      <c r="R8" s="208"/>
      <c r="S8" s="209">
        <v>11925</v>
      </c>
      <c r="T8" s="210"/>
      <c r="U8" s="211" t="s">
        <v>393</v>
      </c>
      <c r="V8" s="212" t="s">
        <v>394</v>
      </c>
      <c r="W8" s="213"/>
      <c r="X8" s="214">
        <v>100</v>
      </c>
      <c r="Y8" s="224"/>
      <c r="Z8" s="225"/>
      <c r="AA8" s="226"/>
      <c r="AB8" s="225"/>
      <c r="AC8" s="227"/>
      <c r="AD8" s="225">
        <v>100</v>
      </c>
      <c r="AE8" s="225">
        <v>-99.16</v>
      </c>
      <c r="AF8" s="228">
        <v>44499</v>
      </c>
      <c r="AG8" s="231">
        <v>8</v>
      </c>
      <c r="AH8" s="214">
        <v>7.38</v>
      </c>
      <c r="AI8" s="214">
        <v>0.62</v>
      </c>
      <c r="AJ8" s="232">
        <v>0</v>
      </c>
      <c r="AK8" s="231"/>
      <c r="AL8" s="214">
        <v>0</v>
      </c>
      <c r="AM8" s="214">
        <v>0</v>
      </c>
      <c r="AN8" s="233" t="e">
        <v>#DIV/0!</v>
      </c>
      <c r="AO8" s="234"/>
      <c r="AP8" s="235" t="e">
        <v>#DIV/0!</v>
      </c>
    </row>
    <row r="9" spans="1:42" ht="16" customHeight="1">
      <c r="A9" s="185">
        <v>2</v>
      </c>
      <c r="B9" s="185" t="s">
        <v>395</v>
      </c>
      <c r="C9" s="187" t="s">
        <v>391</v>
      </c>
      <c r="D9" s="187" t="s">
        <v>392</v>
      </c>
      <c r="E9" s="187" t="s">
        <v>104</v>
      </c>
      <c r="F9" s="185">
        <v>1</v>
      </c>
      <c r="G9" s="187" t="s">
        <v>333</v>
      </c>
      <c r="H9" s="188">
        <v>41807</v>
      </c>
      <c r="I9" s="188">
        <v>41807</v>
      </c>
      <c r="J9" s="193">
        <v>5</v>
      </c>
      <c r="K9" s="194">
        <v>11925</v>
      </c>
      <c r="L9" s="194">
        <v>596.25</v>
      </c>
      <c r="M9" s="195">
        <v>100</v>
      </c>
      <c r="N9" s="195"/>
      <c r="O9" s="195">
        <v>100</v>
      </c>
      <c r="P9" s="196">
        <v>-83.228499999999997</v>
      </c>
      <c r="Q9" s="207" t="s">
        <v>94</v>
      </c>
      <c r="R9" s="208"/>
      <c r="S9" s="209">
        <v>11925</v>
      </c>
      <c r="T9" s="210"/>
      <c r="U9" s="211" t="s">
        <v>393</v>
      </c>
      <c r="V9" s="212" t="s">
        <v>394</v>
      </c>
      <c r="W9" s="215"/>
      <c r="X9" s="214">
        <v>100</v>
      </c>
      <c r="Y9" s="226"/>
      <c r="Z9" s="225"/>
      <c r="AA9" s="226"/>
      <c r="AB9" s="225"/>
      <c r="AC9" s="229"/>
      <c r="AD9" s="225">
        <v>100</v>
      </c>
      <c r="AE9" s="225">
        <v>-99.16</v>
      </c>
      <c r="AF9" s="228">
        <v>44499</v>
      </c>
      <c r="AG9" s="231">
        <v>8</v>
      </c>
      <c r="AH9" s="214">
        <v>7.38</v>
      </c>
      <c r="AI9" s="214">
        <v>0.62</v>
      </c>
      <c r="AJ9" s="232">
        <v>0</v>
      </c>
      <c r="AK9" s="231"/>
      <c r="AL9" s="214">
        <v>0</v>
      </c>
    </row>
    <row r="10" spans="1:42" ht="16" customHeight="1">
      <c r="A10" s="563">
        <v>3</v>
      </c>
      <c r="B10" s="185" t="s">
        <v>396</v>
      </c>
      <c r="C10" s="187" t="s">
        <v>391</v>
      </c>
      <c r="D10" s="187" t="s">
        <v>392</v>
      </c>
      <c r="E10" s="187" t="s">
        <v>104</v>
      </c>
      <c r="F10" s="185">
        <v>1</v>
      </c>
      <c r="G10" s="187" t="s">
        <v>119</v>
      </c>
      <c r="H10" s="188">
        <v>41807</v>
      </c>
      <c r="I10" s="188">
        <v>41807</v>
      </c>
      <c r="J10" s="193">
        <v>5</v>
      </c>
      <c r="K10" s="194">
        <v>11925</v>
      </c>
      <c r="L10" s="194">
        <v>596.25</v>
      </c>
      <c r="M10" s="195">
        <v>100</v>
      </c>
      <c r="N10" s="195"/>
      <c r="O10" s="195">
        <v>100</v>
      </c>
      <c r="P10" s="196">
        <v>-83.228499999999997</v>
      </c>
      <c r="Q10" s="207" t="s">
        <v>94</v>
      </c>
      <c r="R10" s="208"/>
      <c r="S10" s="209">
        <v>11925</v>
      </c>
      <c r="T10" s="210"/>
      <c r="U10" s="211" t="s">
        <v>393</v>
      </c>
      <c r="V10" s="212" t="s">
        <v>394</v>
      </c>
      <c r="W10" s="216"/>
      <c r="X10" s="214">
        <v>100</v>
      </c>
      <c r="Y10" s="226"/>
      <c r="Z10" s="225"/>
      <c r="AA10" s="226"/>
      <c r="AB10" s="225"/>
      <c r="AC10" s="230"/>
      <c r="AD10" s="225">
        <v>100</v>
      </c>
      <c r="AE10" s="225">
        <v>-99.16</v>
      </c>
      <c r="AF10" s="228">
        <v>44499</v>
      </c>
      <c r="AG10" s="231">
        <v>8</v>
      </c>
      <c r="AH10" s="214">
        <v>7.38</v>
      </c>
      <c r="AI10" s="214">
        <v>0.62</v>
      </c>
      <c r="AJ10" s="232">
        <v>0</v>
      </c>
      <c r="AK10" s="231"/>
      <c r="AL10" s="214">
        <v>0</v>
      </c>
    </row>
    <row r="11" spans="1:42" s="138" customFormat="1" ht="16" customHeight="1">
      <c r="A11" s="563">
        <v>4</v>
      </c>
      <c r="B11" s="189" t="s">
        <v>397</v>
      </c>
      <c r="C11" s="187" t="s">
        <v>391</v>
      </c>
      <c r="D11" s="187" t="s">
        <v>392</v>
      </c>
      <c r="E11" s="187" t="s">
        <v>104</v>
      </c>
      <c r="F11" s="185">
        <v>1</v>
      </c>
      <c r="G11" s="187" t="s">
        <v>223</v>
      </c>
      <c r="H11" s="188">
        <v>41807</v>
      </c>
      <c r="I11" s="188">
        <v>41807</v>
      </c>
      <c r="J11" s="197">
        <v>5</v>
      </c>
      <c r="K11" s="194">
        <v>11925</v>
      </c>
      <c r="L11" s="194">
        <v>596.25</v>
      </c>
      <c r="M11" s="195">
        <v>100</v>
      </c>
      <c r="N11" s="195"/>
      <c r="O11" s="195">
        <v>100</v>
      </c>
      <c r="P11" s="196">
        <v>-83.228499999999997</v>
      </c>
      <c r="Q11" s="207" t="s">
        <v>94</v>
      </c>
      <c r="R11" s="217"/>
      <c r="S11" s="209">
        <v>11925</v>
      </c>
      <c r="T11" s="210"/>
      <c r="U11" s="211" t="s">
        <v>393</v>
      </c>
      <c r="V11" s="212" t="s">
        <v>394</v>
      </c>
      <c r="W11" s="216"/>
      <c r="X11" s="214">
        <v>100</v>
      </c>
      <c r="Y11" s="226"/>
      <c r="Z11" s="225"/>
      <c r="AA11" s="226"/>
      <c r="AB11" s="225"/>
      <c r="AC11" s="230"/>
      <c r="AD11" s="225">
        <v>100</v>
      </c>
      <c r="AE11" s="225">
        <v>-99.16</v>
      </c>
      <c r="AF11" s="228">
        <v>44499</v>
      </c>
      <c r="AG11" s="231">
        <v>8</v>
      </c>
      <c r="AH11" s="214">
        <v>7.38</v>
      </c>
      <c r="AI11" s="214">
        <v>0.62</v>
      </c>
      <c r="AJ11" s="232">
        <v>0</v>
      </c>
      <c r="AK11" s="231"/>
      <c r="AL11" s="214">
        <v>0</v>
      </c>
    </row>
    <row r="12" spans="1:42" ht="16" customHeight="1">
      <c r="A12" s="563">
        <v>5</v>
      </c>
      <c r="B12" s="189" t="s">
        <v>398</v>
      </c>
      <c r="C12" s="187" t="s">
        <v>399</v>
      </c>
      <c r="D12" s="187" t="s">
        <v>400</v>
      </c>
      <c r="E12" s="187" t="s">
        <v>104</v>
      </c>
      <c r="F12" s="185">
        <v>1</v>
      </c>
      <c r="G12" s="187" t="s">
        <v>401</v>
      </c>
      <c r="H12" s="188">
        <v>41807</v>
      </c>
      <c r="I12" s="188">
        <v>41807</v>
      </c>
      <c r="J12" s="197">
        <v>5</v>
      </c>
      <c r="K12" s="194">
        <v>2680</v>
      </c>
      <c r="L12" s="194">
        <v>134</v>
      </c>
      <c r="M12" s="195">
        <v>100</v>
      </c>
      <c r="N12" s="195"/>
      <c r="O12" s="195">
        <v>100</v>
      </c>
      <c r="P12" s="196">
        <v>-25.373100000000001</v>
      </c>
      <c r="Q12" s="207" t="s">
        <v>94</v>
      </c>
      <c r="R12" s="217"/>
      <c r="S12" s="209">
        <v>2680</v>
      </c>
      <c r="T12" s="210"/>
      <c r="U12" s="211" t="s">
        <v>402</v>
      </c>
      <c r="V12" s="212" t="s">
        <v>394</v>
      </c>
      <c r="W12" s="216"/>
      <c r="X12" s="214">
        <v>100</v>
      </c>
      <c r="Y12" s="226"/>
      <c r="Z12" s="225"/>
      <c r="AA12" s="226"/>
      <c r="AB12" s="225"/>
      <c r="AC12" s="230"/>
      <c r="AD12" s="225">
        <v>100</v>
      </c>
      <c r="AE12" s="225">
        <v>-96.27</v>
      </c>
      <c r="AF12" s="228">
        <v>44499</v>
      </c>
      <c r="AG12" s="231">
        <v>8</v>
      </c>
      <c r="AH12" s="214">
        <v>7.38</v>
      </c>
      <c r="AI12" s="214">
        <v>0.62</v>
      </c>
      <c r="AJ12" s="232">
        <v>0</v>
      </c>
      <c r="AK12" s="231"/>
      <c r="AL12" s="214">
        <v>0</v>
      </c>
    </row>
    <row r="13" spans="1:42" ht="16" customHeight="1">
      <c r="A13" s="563">
        <v>6</v>
      </c>
      <c r="B13" s="189" t="s">
        <v>403</v>
      </c>
      <c r="C13" s="187" t="s">
        <v>404</v>
      </c>
      <c r="D13" s="187" t="s">
        <v>405</v>
      </c>
      <c r="E13" s="187" t="s">
        <v>104</v>
      </c>
      <c r="F13" s="185">
        <v>1</v>
      </c>
      <c r="G13" s="187" t="s">
        <v>401</v>
      </c>
      <c r="H13" s="188">
        <v>41842</v>
      </c>
      <c r="I13" s="188">
        <v>41842</v>
      </c>
      <c r="J13" s="197">
        <v>5</v>
      </c>
      <c r="K13" s="194">
        <v>17606.84</v>
      </c>
      <c r="L13" s="194">
        <v>880</v>
      </c>
      <c r="M13" s="195">
        <v>100</v>
      </c>
      <c r="N13" s="195"/>
      <c r="O13" s="195">
        <v>100</v>
      </c>
      <c r="P13" s="196">
        <v>-88.636399999999995</v>
      </c>
      <c r="Q13" s="207" t="s">
        <v>94</v>
      </c>
      <c r="R13" s="217"/>
      <c r="S13" s="209">
        <v>17606.84</v>
      </c>
      <c r="T13" s="210"/>
      <c r="U13" s="211" t="s">
        <v>393</v>
      </c>
      <c r="V13" s="212" t="s">
        <v>394</v>
      </c>
      <c r="W13" s="216"/>
      <c r="X13" s="214">
        <v>100</v>
      </c>
      <c r="Y13" s="226"/>
      <c r="Z13" s="225"/>
      <c r="AA13" s="226"/>
      <c r="AB13" s="225"/>
      <c r="AC13" s="230"/>
      <c r="AD13" s="225">
        <v>100</v>
      </c>
      <c r="AE13" s="225">
        <v>-99.43</v>
      </c>
      <c r="AF13" s="228">
        <v>44499</v>
      </c>
      <c r="AG13" s="231">
        <v>8</v>
      </c>
      <c r="AH13" s="214">
        <v>7.28</v>
      </c>
      <c r="AI13" s="214">
        <v>0.72</v>
      </c>
      <c r="AJ13" s="232">
        <v>0</v>
      </c>
      <c r="AK13" s="231"/>
      <c r="AL13" s="214">
        <v>0</v>
      </c>
    </row>
    <row r="14" spans="1:42" ht="16" customHeight="1">
      <c r="A14" s="563">
        <v>7</v>
      </c>
      <c r="B14" s="189" t="s">
        <v>406</v>
      </c>
      <c r="C14" s="187" t="s">
        <v>404</v>
      </c>
      <c r="D14" s="187" t="s">
        <v>405</v>
      </c>
      <c r="E14" s="187" t="s">
        <v>104</v>
      </c>
      <c r="F14" s="185">
        <v>1</v>
      </c>
      <c r="G14" s="187" t="s">
        <v>401</v>
      </c>
      <c r="H14" s="188">
        <v>41842</v>
      </c>
      <c r="I14" s="188">
        <v>41842</v>
      </c>
      <c r="J14" s="197">
        <v>5</v>
      </c>
      <c r="K14" s="194">
        <v>17606.84</v>
      </c>
      <c r="L14" s="194">
        <v>880</v>
      </c>
      <c r="M14" s="195">
        <v>100</v>
      </c>
      <c r="N14" s="195"/>
      <c r="O14" s="195">
        <v>100</v>
      </c>
      <c r="P14" s="196">
        <v>-88.636399999999995</v>
      </c>
      <c r="Q14" s="207" t="s">
        <v>94</v>
      </c>
      <c r="R14" s="217"/>
      <c r="S14" s="209">
        <v>17606.84</v>
      </c>
      <c r="T14" s="210"/>
      <c r="U14" s="211" t="s">
        <v>393</v>
      </c>
      <c r="V14" s="212" t="s">
        <v>394</v>
      </c>
      <c r="W14" s="216"/>
      <c r="X14" s="214">
        <v>100</v>
      </c>
      <c r="Y14" s="226"/>
      <c r="Z14" s="225"/>
      <c r="AA14" s="226"/>
      <c r="AB14" s="225"/>
      <c r="AC14" s="230"/>
      <c r="AD14" s="225">
        <v>100</v>
      </c>
      <c r="AE14" s="225">
        <v>-99.43</v>
      </c>
      <c r="AF14" s="228">
        <v>44499</v>
      </c>
      <c r="AG14" s="231">
        <v>8</v>
      </c>
      <c r="AH14" s="214">
        <v>7.28</v>
      </c>
      <c r="AI14" s="214">
        <v>0.72</v>
      </c>
      <c r="AJ14" s="232">
        <v>0</v>
      </c>
      <c r="AK14" s="231"/>
      <c r="AL14" s="214">
        <v>0</v>
      </c>
    </row>
    <row r="15" spans="1:42" ht="16" customHeight="1">
      <c r="A15" s="563">
        <v>8</v>
      </c>
      <c r="B15" s="189" t="s">
        <v>407</v>
      </c>
      <c r="C15" s="187" t="s">
        <v>408</v>
      </c>
      <c r="D15" s="187" t="s">
        <v>409</v>
      </c>
      <c r="E15" s="187" t="s">
        <v>104</v>
      </c>
      <c r="F15" s="185">
        <v>1</v>
      </c>
      <c r="G15" s="187" t="s">
        <v>115</v>
      </c>
      <c r="H15" s="188">
        <v>41878</v>
      </c>
      <c r="I15" s="188">
        <v>41878</v>
      </c>
      <c r="J15" s="197">
        <v>5</v>
      </c>
      <c r="K15" s="194">
        <v>4000</v>
      </c>
      <c r="L15" s="194">
        <v>200</v>
      </c>
      <c r="M15" s="195">
        <v>50</v>
      </c>
      <c r="N15" s="195"/>
      <c r="O15" s="195">
        <v>50</v>
      </c>
      <c r="P15" s="196">
        <v>-75</v>
      </c>
      <c r="Q15" s="207" t="s">
        <v>94</v>
      </c>
      <c r="R15" s="217"/>
      <c r="S15" s="209">
        <v>4000</v>
      </c>
      <c r="T15" s="210"/>
      <c r="U15" s="211" t="s">
        <v>410</v>
      </c>
      <c r="V15" s="212" t="s">
        <v>394</v>
      </c>
      <c r="W15" s="216"/>
      <c r="X15" s="218">
        <v>50</v>
      </c>
      <c r="Y15" s="226"/>
      <c r="Z15" s="225"/>
      <c r="AA15" s="226"/>
      <c r="AB15" s="225"/>
      <c r="AC15" s="230"/>
      <c r="AD15" s="225">
        <v>50</v>
      </c>
      <c r="AE15" s="225">
        <v>-98.75</v>
      </c>
      <c r="AF15" s="228">
        <v>44499</v>
      </c>
      <c r="AG15" s="231">
        <v>5</v>
      </c>
      <c r="AH15" s="214">
        <v>7.18</v>
      </c>
      <c r="AI15" s="214">
        <v>-2.1800000000000002</v>
      </c>
      <c r="AJ15" s="232">
        <v>0</v>
      </c>
      <c r="AK15" s="231"/>
      <c r="AL15" s="214">
        <v>0</v>
      </c>
    </row>
    <row r="16" spans="1:42" ht="16" customHeight="1">
      <c r="A16" s="563">
        <v>9</v>
      </c>
      <c r="B16" s="189" t="s">
        <v>411</v>
      </c>
      <c r="C16" s="187" t="s">
        <v>412</v>
      </c>
      <c r="D16" s="187" t="s">
        <v>413</v>
      </c>
      <c r="E16" s="187" t="s">
        <v>104</v>
      </c>
      <c r="F16" s="185">
        <v>1</v>
      </c>
      <c r="G16" s="187" t="s">
        <v>401</v>
      </c>
      <c r="H16" s="188">
        <v>41878</v>
      </c>
      <c r="I16" s="188">
        <v>41878</v>
      </c>
      <c r="J16" s="197">
        <v>5</v>
      </c>
      <c r="K16" s="194">
        <v>8188.03</v>
      </c>
      <c r="L16" s="194">
        <v>409.4</v>
      </c>
      <c r="M16" s="195">
        <v>50</v>
      </c>
      <c r="N16" s="195"/>
      <c r="O16" s="195">
        <v>50</v>
      </c>
      <c r="P16" s="196">
        <v>-87.787000000000006</v>
      </c>
      <c r="Q16" s="207" t="s">
        <v>94</v>
      </c>
      <c r="R16" s="217"/>
      <c r="S16" s="209">
        <v>8188.03</v>
      </c>
      <c r="T16" s="210"/>
      <c r="U16" s="211" t="s">
        <v>410</v>
      </c>
      <c r="V16" s="212" t="s">
        <v>394</v>
      </c>
      <c r="W16" s="216"/>
      <c r="X16" s="218">
        <v>50</v>
      </c>
      <c r="Y16" s="226"/>
      <c r="Z16" s="225"/>
      <c r="AA16" s="226"/>
      <c r="AB16" s="225"/>
      <c r="AC16" s="230"/>
      <c r="AD16" s="225">
        <v>50</v>
      </c>
      <c r="AE16" s="225">
        <v>-99.39</v>
      </c>
      <c r="AF16" s="228">
        <v>44499</v>
      </c>
      <c r="AG16" s="231">
        <v>5</v>
      </c>
      <c r="AH16" s="214">
        <v>7.18</v>
      </c>
      <c r="AI16" s="214">
        <v>-2.1800000000000002</v>
      </c>
      <c r="AJ16" s="232">
        <v>0</v>
      </c>
      <c r="AK16" s="231"/>
      <c r="AL16" s="214">
        <v>0</v>
      </c>
    </row>
    <row r="17" spans="1:38" ht="16" customHeight="1">
      <c r="A17" s="563">
        <v>10</v>
      </c>
      <c r="B17" s="189" t="s">
        <v>414</v>
      </c>
      <c r="C17" s="187" t="s">
        <v>402</v>
      </c>
      <c r="D17" s="187" t="s">
        <v>415</v>
      </c>
      <c r="E17" s="187" t="s">
        <v>104</v>
      </c>
      <c r="F17" s="185">
        <v>1</v>
      </c>
      <c r="G17" s="187" t="s">
        <v>105</v>
      </c>
      <c r="H17" s="188">
        <v>42269</v>
      </c>
      <c r="I17" s="188">
        <v>42269</v>
      </c>
      <c r="J17" s="197">
        <v>5</v>
      </c>
      <c r="K17" s="194">
        <v>3984.55</v>
      </c>
      <c r="L17" s="194">
        <v>199.23</v>
      </c>
      <c r="M17" s="195">
        <v>100</v>
      </c>
      <c r="N17" s="195"/>
      <c r="O17" s="195">
        <v>100</v>
      </c>
      <c r="P17" s="196">
        <v>-49.806800000000003</v>
      </c>
      <c r="Q17" s="207" t="s">
        <v>94</v>
      </c>
      <c r="R17" s="217"/>
      <c r="S17" s="209">
        <v>3984.55</v>
      </c>
      <c r="T17" s="210"/>
      <c r="U17" s="211" t="s">
        <v>402</v>
      </c>
      <c r="V17" s="212" t="s">
        <v>394</v>
      </c>
      <c r="W17" s="219"/>
      <c r="X17" s="214">
        <v>100</v>
      </c>
      <c r="Y17" s="226"/>
      <c r="Z17" s="225"/>
      <c r="AA17" s="226"/>
      <c r="AB17" s="225"/>
      <c r="AC17" s="230"/>
      <c r="AD17" s="225">
        <v>100</v>
      </c>
      <c r="AE17" s="225">
        <v>-97.49</v>
      </c>
      <c r="AF17" s="228">
        <v>44499</v>
      </c>
      <c r="AG17" s="231">
        <v>8</v>
      </c>
      <c r="AH17" s="214">
        <v>6.11</v>
      </c>
      <c r="AI17" s="214">
        <v>1.89</v>
      </c>
      <c r="AJ17" s="232">
        <v>24</v>
      </c>
      <c r="AK17" s="231"/>
      <c r="AL17" s="214">
        <v>24</v>
      </c>
    </row>
    <row r="18" spans="1:38" ht="16" customHeight="1">
      <c r="A18" s="563">
        <v>11</v>
      </c>
      <c r="B18" s="189" t="s">
        <v>416</v>
      </c>
      <c r="C18" s="187" t="s">
        <v>417</v>
      </c>
      <c r="D18" s="187" t="s">
        <v>418</v>
      </c>
      <c r="E18" s="187" t="s">
        <v>104</v>
      </c>
      <c r="F18" s="185">
        <v>1</v>
      </c>
      <c r="G18" s="187" t="s">
        <v>201</v>
      </c>
      <c r="H18" s="188">
        <v>42312</v>
      </c>
      <c r="I18" s="188">
        <v>42312</v>
      </c>
      <c r="J18" s="197">
        <v>5</v>
      </c>
      <c r="K18" s="194">
        <v>13162.39</v>
      </c>
      <c r="L18" s="194">
        <v>658.12</v>
      </c>
      <c r="M18" s="195">
        <v>50</v>
      </c>
      <c r="N18" s="195"/>
      <c r="O18" s="195">
        <v>50</v>
      </c>
      <c r="P18" s="196">
        <v>-92.402600000000007</v>
      </c>
      <c r="Q18" s="207" t="s">
        <v>94</v>
      </c>
      <c r="R18" s="217"/>
      <c r="S18" s="209">
        <v>13162.39</v>
      </c>
      <c r="T18" s="210"/>
      <c r="U18" s="211" t="s">
        <v>410</v>
      </c>
      <c r="V18" s="212" t="s">
        <v>394</v>
      </c>
      <c r="W18" s="219"/>
      <c r="X18" s="218">
        <v>50</v>
      </c>
      <c r="Y18" s="226"/>
      <c r="Z18" s="225"/>
      <c r="AA18" s="226"/>
      <c r="AB18" s="225"/>
      <c r="AC18" s="230"/>
      <c r="AD18" s="225">
        <v>50</v>
      </c>
      <c r="AE18" s="225">
        <v>-99.62</v>
      </c>
      <c r="AF18" s="228">
        <v>44499</v>
      </c>
      <c r="AG18" s="231">
        <v>5</v>
      </c>
      <c r="AH18" s="214">
        <v>5.99</v>
      </c>
      <c r="AI18" s="214">
        <v>-0.99</v>
      </c>
      <c r="AJ18" s="232">
        <v>0</v>
      </c>
      <c r="AK18" s="231"/>
      <c r="AL18" s="214">
        <v>0</v>
      </c>
    </row>
    <row r="19" spans="1:38" s="138" customFormat="1" ht="16" customHeight="1">
      <c r="A19" s="563">
        <v>12</v>
      </c>
      <c r="B19" s="189" t="s">
        <v>419</v>
      </c>
      <c r="C19" s="187" t="s">
        <v>417</v>
      </c>
      <c r="D19" s="187" t="s">
        <v>418</v>
      </c>
      <c r="E19" s="187" t="s">
        <v>104</v>
      </c>
      <c r="F19" s="185">
        <v>1</v>
      </c>
      <c r="G19" s="187" t="s">
        <v>233</v>
      </c>
      <c r="H19" s="188">
        <v>42312</v>
      </c>
      <c r="I19" s="188">
        <v>42312</v>
      </c>
      <c r="J19" s="197">
        <v>5</v>
      </c>
      <c r="K19" s="194">
        <v>13162.4</v>
      </c>
      <c r="L19" s="194">
        <v>658.12</v>
      </c>
      <c r="M19" s="195">
        <v>50</v>
      </c>
      <c r="N19" s="195"/>
      <c r="O19" s="195">
        <v>50</v>
      </c>
      <c r="P19" s="196">
        <v>-92.402600000000007</v>
      </c>
      <c r="Q19" s="207" t="s">
        <v>94</v>
      </c>
      <c r="R19" s="217"/>
      <c r="S19" s="209">
        <v>13162.4</v>
      </c>
      <c r="T19" s="210"/>
      <c r="U19" s="211" t="s">
        <v>410</v>
      </c>
      <c r="V19" s="212" t="s">
        <v>394</v>
      </c>
      <c r="W19" s="219"/>
      <c r="X19" s="218">
        <v>50</v>
      </c>
      <c r="Y19" s="226"/>
      <c r="Z19" s="225"/>
      <c r="AA19" s="226"/>
      <c r="AB19" s="225"/>
      <c r="AC19" s="230"/>
      <c r="AD19" s="225">
        <v>50</v>
      </c>
      <c r="AE19" s="225">
        <v>-99.62</v>
      </c>
      <c r="AF19" s="228">
        <v>44499</v>
      </c>
      <c r="AG19" s="231">
        <v>5</v>
      </c>
      <c r="AH19" s="214">
        <v>5.99</v>
      </c>
      <c r="AI19" s="214">
        <v>-0.99</v>
      </c>
      <c r="AJ19" s="232">
        <v>0</v>
      </c>
      <c r="AK19" s="231"/>
      <c r="AL19" s="214">
        <v>0</v>
      </c>
    </row>
    <row r="20" spans="1:38" ht="16" customHeight="1">
      <c r="A20" s="563">
        <v>13</v>
      </c>
      <c r="B20" s="189" t="s">
        <v>420</v>
      </c>
      <c r="C20" s="187" t="s">
        <v>408</v>
      </c>
      <c r="D20" s="187" t="s">
        <v>421</v>
      </c>
      <c r="E20" s="187" t="s">
        <v>104</v>
      </c>
      <c r="F20" s="185">
        <v>1</v>
      </c>
      <c r="G20" s="187" t="s">
        <v>263</v>
      </c>
      <c r="H20" s="188">
        <v>42312</v>
      </c>
      <c r="I20" s="188">
        <v>42312</v>
      </c>
      <c r="J20" s="197">
        <v>5</v>
      </c>
      <c r="K20" s="194">
        <v>5606.84</v>
      </c>
      <c r="L20" s="194">
        <v>280.33999999999997</v>
      </c>
      <c r="M20" s="195">
        <v>50</v>
      </c>
      <c r="N20" s="195"/>
      <c r="O20" s="195">
        <v>50</v>
      </c>
      <c r="P20" s="196">
        <v>-82.164500000000004</v>
      </c>
      <c r="Q20" s="207" t="s">
        <v>94</v>
      </c>
      <c r="R20" s="217"/>
      <c r="S20" s="209">
        <v>5606.84</v>
      </c>
      <c r="T20" s="210"/>
      <c r="U20" s="211" t="s">
        <v>410</v>
      </c>
      <c r="V20" s="212" t="s">
        <v>394</v>
      </c>
      <c r="W20" s="220"/>
      <c r="X20" s="218">
        <v>50</v>
      </c>
      <c r="Y20" s="226"/>
      <c r="Z20" s="225"/>
      <c r="AA20" s="226"/>
      <c r="AB20" s="225"/>
      <c r="AC20" s="230"/>
      <c r="AD20" s="225">
        <v>50</v>
      </c>
      <c r="AE20" s="225">
        <v>-99.11</v>
      </c>
      <c r="AF20" s="228">
        <v>44499</v>
      </c>
      <c r="AG20" s="231">
        <v>5</v>
      </c>
      <c r="AH20" s="214">
        <v>5.99</v>
      </c>
      <c r="AI20" s="214">
        <v>-0.99</v>
      </c>
      <c r="AJ20" s="232">
        <v>0</v>
      </c>
      <c r="AK20" s="231"/>
      <c r="AL20" s="214">
        <v>0</v>
      </c>
    </row>
    <row r="21" spans="1:38" ht="16" customHeight="1">
      <c r="A21" s="563">
        <v>14</v>
      </c>
      <c r="B21" s="189" t="s">
        <v>422</v>
      </c>
      <c r="C21" s="187" t="s">
        <v>408</v>
      </c>
      <c r="D21" s="187" t="s">
        <v>423</v>
      </c>
      <c r="E21" s="187" t="s">
        <v>104</v>
      </c>
      <c r="F21" s="185">
        <v>1</v>
      </c>
      <c r="G21" s="187" t="s">
        <v>263</v>
      </c>
      <c r="H21" s="188">
        <v>42312</v>
      </c>
      <c r="I21" s="188">
        <v>42312</v>
      </c>
      <c r="J21" s="197">
        <v>5</v>
      </c>
      <c r="K21" s="194">
        <v>1846.15</v>
      </c>
      <c r="L21" s="194">
        <v>92.31</v>
      </c>
      <c r="M21" s="195">
        <v>50</v>
      </c>
      <c r="N21" s="195"/>
      <c r="O21" s="195">
        <v>50</v>
      </c>
      <c r="P21" s="196">
        <v>-45.834699999999998</v>
      </c>
      <c r="Q21" s="207" t="s">
        <v>94</v>
      </c>
      <c r="R21" s="217"/>
      <c r="S21" s="209">
        <v>1846.15</v>
      </c>
      <c r="T21" s="210"/>
      <c r="U21" s="211" t="s">
        <v>410</v>
      </c>
      <c r="V21" s="212" t="s">
        <v>394</v>
      </c>
      <c r="W21" s="216"/>
      <c r="X21" s="218">
        <v>50</v>
      </c>
      <c r="Y21" s="226"/>
      <c r="Z21" s="225"/>
      <c r="AA21" s="226"/>
      <c r="AB21" s="225"/>
      <c r="AC21" s="230"/>
      <c r="AD21" s="225">
        <v>50</v>
      </c>
      <c r="AE21" s="225">
        <v>-97.29</v>
      </c>
      <c r="AF21" s="228">
        <v>44499</v>
      </c>
      <c r="AG21" s="231">
        <v>5</v>
      </c>
      <c r="AH21" s="214">
        <v>5.99</v>
      </c>
      <c r="AI21" s="214">
        <v>-0.99</v>
      </c>
      <c r="AJ21" s="232">
        <v>0</v>
      </c>
      <c r="AK21" s="231"/>
      <c r="AL21" s="214">
        <v>0</v>
      </c>
    </row>
    <row r="22" spans="1:38" ht="16" customHeight="1">
      <c r="A22" s="563">
        <v>15</v>
      </c>
      <c r="B22" s="189" t="s">
        <v>424</v>
      </c>
      <c r="C22" s="187" t="s">
        <v>425</v>
      </c>
      <c r="D22" s="187" t="s">
        <v>426</v>
      </c>
      <c r="E22" s="187" t="s">
        <v>104</v>
      </c>
      <c r="F22" s="185">
        <v>1</v>
      </c>
      <c r="G22" s="187" t="s">
        <v>129</v>
      </c>
      <c r="H22" s="188">
        <v>42369</v>
      </c>
      <c r="I22" s="188">
        <v>42369</v>
      </c>
      <c r="J22" s="197">
        <v>5</v>
      </c>
      <c r="K22" s="194">
        <v>23182.32</v>
      </c>
      <c r="L22" s="194">
        <v>1159.1199999999999</v>
      </c>
      <c r="M22" s="195">
        <v>100</v>
      </c>
      <c r="N22" s="195"/>
      <c r="O22" s="195">
        <v>100</v>
      </c>
      <c r="P22" s="196">
        <v>-91.372799999999998</v>
      </c>
      <c r="Q22" s="207" t="s">
        <v>94</v>
      </c>
      <c r="R22" s="217"/>
      <c r="S22" s="209">
        <v>23182.32</v>
      </c>
      <c r="T22" s="210"/>
      <c r="U22" s="211" t="s">
        <v>425</v>
      </c>
      <c r="V22" s="212" t="s">
        <v>394</v>
      </c>
      <c r="W22" s="216"/>
      <c r="X22" s="214">
        <v>100</v>
      </c>
      <c r="Y22" s="226"/>
      <c r="Z22" s="225"/>
      <c r="AA22" s="226"/>
      <c r="AB22" s="225"/>
      <c r="AC22" s="230"/>
      <c r="AD22" s="225">
        <v>100</v>
      </c>
      <c r="AE22" s="225">
        <v>-99.57</v>
      </c>
      <c r="AF22" s="228">
        <v>44499</v>
      </c>
      <c r="AG22" s="231">
        <v>8</v>
      </c>
      <c r="AH22" s="214">
        <v>5.84</v>
      </c>
      <c r="AI22" s="214">
        <v>2.16</v>
      </c>
      <c r="AJ22" s="232">
        <v>27</v>
      </c>
      <c r="AK22" s="231"/>
      <c r="AL22" s="214">
        <v>27</v>
      </c>
    </row>
    <row r="23" spans="1:38" ht="16" customHeight="1">
      <c r="A23" s="563">
        <v>16</v>
      </c>
      <c r="B23" s="189" t="s">
        <v>427</v>
      </c>
      <c r="C23" s="187" t="s">
        <v>428</v>
      </c>
      <c r="D23" s="187" t="s">
        <v>429</v>
      </c>
      <c r="E23" s="187" t="s">
        <v>104</v>
      </c>
      <c r="F23" s="185">
        <v>1</v>
      </c>
      <c r="G23" s="187" t="s">
        <v>430</v>
      </c>
      <c r="H23" s="188">
        <v>42369</v>
      </c>
      <c r="I23" s="188">
        <v>42369</v>
      </c>
      <c r="J23" s="197">
        <v>5</v>
      </c>
      <c r="K23" s="194">
        <v>23278.01</v>
      </c>
      <c r="L23" s="194">
        <v>1163.9000000000001</v>
      </c>
      <c r="M23" s="195">
        <v>100</v>
      </c>
      <c r="N23" s="195"/>
      <c r="O23" s="195">
        <v>100</v>
      </c>
      <c r="P23" s="196">
        <v>-91.408199999999994</v>
      </c>
      <c r="Q23" s="207" t="s">
        <v>94</v>
      </c>
      <c r="R23" s="217"/>
      <c r="S23" s="209">
        <v>23278.01</v>
      </c>
      <c r="T23" s="221"/>
      <c r="U23" s="211" t="s">
        <v>431</v>
      </c>
      <c r="V23" s="212" t="s">
        <v>394</v>
      </c>
      <c r="W23" s="216"/>
      <c r="X23" s="214">
        <v>100</v>
      </c>
      <c r="Y23" s="226"/>
      <c r="Z23" s="225"/>
      <c r="AA23" s="226"/>
      <c r="AB23" s="225"/>
      <c r="AC23" s="230"/>
      <c r="AD23" s="225">
        <v>100</v>
      </c>
      <c r="AE23" s="225">
        <v>-99.57</v>
      </c>
      <c r="AF23" s="228">
        <v>44499</v>
      </c>
      <c r="AG23" s="231">
        <v>8</v>
      </c>
      <c r="AH23" s="214">
        <v>5.84</v>
      </c>
      <c r="AI23" s="214">
        <v>2.16</v>
      </c>
      <c r="AJ23" s="232">
        <v>27</v>
      </c>
      <c r="AK23" s="231"/>
      <c r="AL23" s="214">
        <v>27</v>
      </c>
    </row>
    <row r="24" spans="1:38" ht="16" customHeight="1">
      <c r="A24" s="563">
        <v>17</v>
      </c>
      <c r="B24" s="189" t="s">
        <v>432</v>
      </c>
      <c r="C24" s="187" t="s">
        <v>433</v>
      </c>
      <c r="D24" s="187" t="s">
        <v>434</v>
      </c>
      <c r="E24" s="187" t="s">
        <v>104</v>
      </c>
      <c r="F24" s="185">
        <v>1</v>
      </c>
      <c r="G24" s="187" t="s">
        <v>105</v>
      </c>
      <c r="H24" s="188">
        <v>43799</v>
      </c>
      <c r="I24" s="188">
        <v>43799</v>
      </c>
      <c r="J24" s="197">
        <v>5</v>
      </c>
      <c r="K24" s="194">
        <v>2800</v>
      </c>
      <c r="L24" s="194">
        <v>84</v>
      </c>
      <c r="M24" s="195">
        <v>50</v>
      </c>
      <c r="N24" s="195"/>
      <c r="O24" s="195">
        <v>50</v>
      </c>
      <c r="P24" s="196">
        <v>-40.476199999999999</v>
      </c>
      <c r="Q24" s="207" t="s">
        <v>94</v>
      </c>
      <c r="R24" s="217"/>
      <c r="S24" s="209">
        <v>2800</v>
      </c>
      <c r="T24" s="210"/>
      <c r="U24" s="211" t="s">
        <v>410</v>
      </c>
      <c r="V24" s="212" t="s">
        <v>394</v>
      </c>
      <c r="W24" s="216"/>
      <c r="X24" s="218">
        <v>50</v>
      </c>
      <c r="Y24" s="226"/>
      <c r="Z24" s="225"/>
      <c r="AA24" s="226"/>
      <c r="AB24" s="225"/>
      <c r="AC24" s="230"/>
      <c r="AD24" s="225">
        <v>50</v>
      </c>
      <c r="AE24" s="225">
        <v>-98.21</v>
      </c>
      <c r="AF24" s="228">
        <v>44499</v>
      </c>
      <c r="AG24" s="231">
        <v>5</v>
      </c>
      <c r="AH24" s="214">
        <v>1.92</v>
      </c>
      <c r="AI24" s="214">
        <v>3.08</v>
      </c>
      <c r="AJ24" s="232">
        <v>62</v>
      </c>
      <c r="AK24" s="231"/>
      <c r="AL24" s="214">
        <v>62</v>
      </c>
    </row>
    <row r="25" spans="1:38" ht="16" customHeight="1">
      <c r="A25" s="563">
        <v>18</v>
      </c>
      <c r="B25" s="189" t="s">
        <v>435</v>
      </c>
      <c r="C25" s="187" t="s">
        <v>436</v>
      </c>
      <c r="D25" s="187" t="s">
        <v>437</v>
      </c>
      <c r="E25" s="187" t="s">
        <v>104</v>
      </c>
      <c r="F25" s="185">
        <v>1</v>
      </c>
      <c r="G25" s="187" t="s">
        <v>105</v>
      </c>
      <c r="H25" s="188">
        <v>43799</v>
      </c>
      <c r="I25" s="188">
        <v>43799</v>
      </c>
      <c r="J25" s="197">
        <v>5</v>
      </c>
      <c r="K25" s="194">
        <v>3890</v>
      </c>
      <c r="L25" s="194">
        <v>116.7</v>
      </c>
      <c r="M25" s="195">
        <v>100</v>
      </c>
      <c r="N25" s="195"/>
      <c r="O25" s="195">
        <v>100</v>
      </c>
      <c r="P25" s="196">
        <v>-14.3102</v>
      </c>
      <c r="Q25" s="207" t="s">
        <v>94</v>
      </c>
      <c r="R25" s="217"/>
      <c r="S25" s="209">
        <v>3890</v>
      </c>
      <c r="T25" s="210"/>
      <c r="U25" s="211" t="s">
        <v>393</v>
      </c>
      <c r="V25" s="212" t="s">
        <v>394</v>
      </c>
      <c r="W25" s="216"/>
      <c r="X25" s="214">
        <v>100</v>
      </c>
      <c r="Y25" s="226"/>
      <c r="Z25" s="225"/>
      <c r="AA25" s="226"/>
      <c r="AB25" s="225"/>
      <c r="AC25" s="230"/>
      <c r="AD25" s="225">
        <v>100</v>
      </c>
      <c r="AE25" s="225">
        <v>-97.43</v>
      </c>
      <c r="AF25" s="228">
        <v>44499</v>
      </c>
      <c r="AG25" s="231">
        <v>8</v>
      </c>
      <c r="AH25" s="214">
        <v>1.92</v>
      </c>
      <c r="AI25" s="214">
        <v>6.08</v>
      </c>
      <c r="AJ25" s="232">
        <v>76</v>
      </c>
      <c r="AK25" s="231"/>
      <c r="AL25" s="214">
        <v>76</v>
      </c>
    </row>
    <row r="26" spans="1:38" ht="16" customHeight="1">
      <c r="A26" s="563">
        <v>19</v>
      </c>
      <c r="B26" s="189" t="s">
        <v>438</v>
      </c>
      <c r="C26" s="187" t="s">
        <v>439</v>
      </c>
      <c r="D26" s="187" t="s">
        <v>440</v>
      </c>
      <c r="E26" s="187" t="s">
        <v>104</v>
      </c>
      <c r="F26" s="185">
        <v>1</v>
      </c>
      <c r="G26" s="187" t="s">
        <v>105</v>
      </c>
      <c r="H26" s="188">
        <v>39371</v>
      </c>
      <c r="I26" s="188">
        <v>39371</v>
      </c>
      <c r="J26" s="197">
        <v>5</v>
      </c>
      <c r="K26" s="194">
        <v>4480</v>
      </c>
      <c r="L26" s="194">
        <v>224</v>
      </c>
      <c r="M26" s="195">
        <v>100</v>
      </c>
      <c r="N26" s="195"/>
      <c r="O26" s="195">
        <v>100</v>
      </c>
      <c r="P26" s="196">
        <v>-55.357100000000003</v>
      </c>
      <c r="Q26" s="207" t="s">
        <v>94</v>
      </c>
      <c r="R26" s="217"/>
      <c r="S26" s="209">
        <v>4480</v>
      </c>
      <c r="T26" s="221"/>
      <c r="U26" s="211" t="s">
        <v>431</v>
      </c>
      <c r="V26" s="212" t="s">
        <v>394</v>
      </c>
      <c r="W26" s="216"/>
      <c r="X26" s="214">
        <v>100</v>
      </c>
      <c r="Y26" s="226"/>
      <c r="Z26" s="225"/>
      <c r="AA26" s="226"/>
      <c r="AB26" s="225"/>
      <c r="AC26" s="230"/>
      <c r="AD26" s="225">
        <v>100</v>
      </c>
      <c r="AE26" s="225">
        <v>-97.77</v>
      </c>
      <c r="AF26" s="228">
        <v>44499</v>
      </c>
      <c r="AG26" s="231">
        <v>8</v>
      </c>
      <c r="AH26" s="214">
        <v>14.05</v>
      </c>
      <c r="AI26" s="214">
        <v>-6.05</v>
      </c>
      <c r="AJ26" s="232">
        <v>0</v>
      </c>
      <c r="AK26" s="231"/>
      <c r="AL26" s="214">
        <v>0</v>
      </c>
    </row>
    <row r="27" spans="1:38" ht="16" customHeight="1">
      <c r="A27" s="563">
        <v>20</v>
      </c>
      <c r="B27" s="189" t="s">
        <v>441</v>
      </c>
      <c r="C27" s="187" t="s">
        <v>442</v>
      </c>
      <c r="D27" s="187" t="s">
        <v>443</v>
      </c>
      <c r="E27" s="187" t="s">
        <v>104</v>
      </c>
      <c r="F27" s="185">
        <v>1</v>
      </c>
      <c r="G27" s="187" t="s">
        <v>105</v>
      </c>
      <c r="H27" s="188">
        <v>38990</v>
      </c>
      <c r="I27" s="188">
        <v>38990</v>
      </c>
      <c r="J27" s="197">
        <v>5</v>
      </c>
      <c r="K27" s="194">
        <v>12000</v>
      </c>
      <c r="L27" s="194">
        <v>600</v>
      </c>
      <c r="M27" s="195">
        <v>50</v>
      </c>
      <c r="N27" s="195"/>
      <c r="O27" s="195">
        <v>50</v>
      </c>
      <c r="P27" s="196">
        <v>-91.666700000000006</v>
      </c>
      <c r="Q27" s="207" t="s">
        <v>94</v>
      </c>
      <c r="R27" s="217"/>
      <c r="S27" s="209">
        <v>12000</v>
      </c>
      <c r="T27" s="221"/>
      <c r="U27" s="211" t="s">
        <v>444</v>
      </c>
      <c r="V27" s="212" t="s">
        <v>394</v>
      </c>
      <c r="W27" s="216"/>
      <c r="X27" s="218">
        <v>50</v>
      </c>
      <c r="Y27" s="226"/>
      <c r="Z27" s="225"/>
      <c r="AA27" s="226"/>
      <c r="AB27" s="225"/>
      <c r="AC27" s="230"/>
      <c r="AD27" s="225">
        <v>50</v>
      </c>
      <c r="AE27" s="225">
        <v>-99.58</v>
      </c>
      <c r="AF27" s="228">
        <v>44499</v>
      </c>
      <c r="AG27" s="231">
        <v>8</v>
      </c>
      <c r="AH27" s="214">
        <v>15.09</v>
      </c>
      <c r="AI27" s="214">
        <v>-7.09</v>
      </c>
      <c r="AJ27" s="232">
        <v>0</v>
      </c>
      <c r="AK27" s="231"/>
      <c r="AL27" s="214">
        <v>0</v>
      </c>
    </row>
    <row r="28" spans="1:38" ht="16" customHeight="1">
      <c r="A28" s="563">
        <v>21</v>
      </c>
      <c r="B28" s="189" t="s">
        <v>445</v>
      </c>
      <c r="C28" s="187" t="s">
        <v>446</v>
      </c>
      <c r="D28" s="187" t="s">
        <v>447</v>
      </c>
      <c r="E28" s="187" t="s">
        <v>104</v>
      </c>
      <c r="F28" s="185">
        <v>1</v>
      </c>
      <c r="G28" s="187" t="s">
        <v>105</v>
      </c>
      <c r="H28" s="188">
        <v>38859</v>
      </c>
      <c r="I28" s="188">
        <v>38859</v>
      </c>
      <c r="J28" s="197">
        <v>5</v>
      </c>
      <c r="K28" s="194">
        <v>112.5</v>
      </c>
      <c r="L28" s="194">
        <v>5.63</v>
      </c>
      <c r="M28" s="195">
        <v>50</v>
      </c>
      <c r="N28" s="195"/>
      <c r="O28" s="195">
        <v>50</v>
      </c>
      <c r="P28" s="196">
        <v>788.09950000000003</v>
      </c>
      <c r="Q28" s="207" t="s">
        <v>94</v>
      </c>
      <c r="R28" s="217"/>
      <c r="S28" s="209">
        <v>112.5</v>
      </c>
      <c r="T28" s="210"/>
      <c r="U28" s="211" t="s">
        <v>446</v>
      </c>
      <c r="V28" s="212" t="s">
        <v>394</v>
      </c>
      <c r="W28" s="216"/>
      <c r="X28" s="214">
        <v>50</v>
      </c>
      <c r="Y28" s="226"/>
      <c r="Z28" s="225"/>
      <c r="AA28" s="226"/>
      <c r="AB28" s="225"/>
      <c r="AC28" s="230"/>
      <c r="AD28" s="225">
        <v>50</v>
      </c>
      <c r="AE28" s="225">
        <v>-55.56</v>
      </c>
      <c r="AF28" s="228">
        <v>44499</v>
      </c>
      <c r="AG28" s="231">
        <v>5</v>
      </c>
      <c r="AH28" s="214">
        <v>15.45</v>
      </c>
      <c r="AI28" s="214">
        <v>-10.45</v>
      </c>
      <c r="AJ28" s="232">
        <v>0</v>
      </c>
      <c r="AK28" s="231"/>
      <c r="AL28" s="214">
        <v>0</v>
      </c>
    </row>
    <row r="29" spans="1:38" ht="16" customHeight="1">
      <c r="A29" s="563">
        <v>22</v>
      </c>
      <c r="B29" s="189" t="s">
        <v>448</v>
      </c>
      <c r="C29" s="187" t="s">
        <v>404</v>
      </c>
      <c r="D29" s="187" t="s">
        <v>449</v>
      </c>
      <c r="E29" s="187" t="s">
        <v>104</v>
      </c>
      <c r="F29" s="185">
        <v>1</v>
      </c>
      <c r="G29" s="187" t="s">
        <v>105</v>
      </c>
      <c r="H29" s="188">
        <v>42256</v>
      </c>
      <c r="I29" s="188">
        <v>42256</v>
      </c>
      <c r="J29" s="197">
        <v>5</v>
      </c>
      <c r="K29" s="194">
        <v>1709.99</v>
      </c>
      <c r="L29" s="194">
        <v>85.5</v>
      </c>
      <c r="M29" s="195">
        <v>100</v>
      </c>
      <c r="N29" s="195"/>
      <c r="O29" s="195">
        <v>100</v>
      </c>
      <c r="P29" s="196">
        <v>16.959099999999999</v>
      </c>
      <c r="Q29" s="207" t="s">
        <v>94</v>
      </c>
      <c r="R29" s="217"/>
      <c r="S29" s="209">
        <v>1709.99</v>
      </c>
      <c r="T29" s="210"/>
      <c r="U29" s="211" t="s">
        <v>393</v>
      </c>
      <c r="V29" s="212" t="s">
        <v>394</v>
      </c>
      <c r="W29" s="216"/>
      <c r="X29" s="214">
        <v>100</v>
      </c>
      <c r="Y29" s="226"/>
      <c r="Z29" s="225"/>
      <c r="AA29" s="226"/>
      <c r="AB29" s="225"/>
      <c r="AC29" s="230"/>
      <c r="AD29" s="225">
        <v>100</v>
      </c>
      <c r="AE29" s="225">
        <v>-94.15</v>
      </c>
      <c r="AF29" s="228">
        <v>44499</v>
      </c>
      <c r="AG29" s="231">
        <v>8</v>
      </c>
      <c r="AH29" s="214">
        <v>6.15</v>
      </c>
      <c r="AI29" s="214">
        <v>1.85</v>
      </c>
      <c r="AJ29" s="232">
        <v>23</v>
      </c>
      <c r="AK29" s="231"/>
      <c r="AL29" s="214">
        <v>23</v>
      </c>
    </row>
    <row r="30" spans="1:38" ht="16" customHeight="1">
      <c r="A30" s="563">
        <v>23</v>
      </c>
      <c r="B30" s="189" t="s">
        <v>450</v>
      </c>
      <c r="C30" s="187" t="s">
        <v>412</v>
      </c>
      <c r="D30" s="187" t="s">
        <v>451</v>
      </c>
      <c r="E30" s="187" t="s">
        <v>104</v>
      </c>
      <c r="F30" s="185">
        <v>1</v>
      </c>
      <c r="G30" s="187" t="s">
        <v>105</v>
      </c>
      <c r="H30" s="188">
        <v>42256</v>
      </c>
      <c r="I30" s="188">
        <v>42256</v>
      </c>
      <c r="J30" s="197">
        <v>5</v>
      </c>
      <c r="K30" s="194">
        <v>854.92</v>
      </c>
      <c r="L30" s="194">
        <v>42.75</v>
      </c>
      <c r="M30" s="195">
        <v>50</v>
      </c>
      <c r="N30" s="195"/>
      <c r="O30" s="195">
        <v>50</v>
      </c>
      <c r="P30" s="196">
        <v>16.959099999999999</v>
      </c>
      <c r="Q30" s="207" t="s">
        <v>94</v>
      </c>
      <c r="R30" s="217"/>
      <c r="S30" s="209">
        <v>854.92</v>
      </c>
      <c r="T30" s="210"/>
      <c r="U30" s="211" t="s">
        <v>410</v>
      </c>
      <c r="V30" s="212" t="s">
        <v>394</v>
      </c>
      <c r="W30" s="216"/>
      <c r="X30" s="218">
        <v>50</v>
      </c>
      <c r="Y30" s="226"/>
      <c r="Z30" s="225"/>
      <c r="AA30" s="226"/>
      <c r="AB30" s="225"/>
      <c r="AC30" s="230"/>
      <c r="AD30" s="225">
        <v>50</v>
      </c>
      <c r="AE30" s="225">
        <v>-94.15</v>
      </c>
      <c r="AF30" s="228">
        <v>44499</v>
      </c>
      <c r="AG30" s="231">
        <v>5</v>
      </c>
      <c r="AH30" s="214">
        <v>6.15</v>
      </c>
      <c r="AI30" s="214">
        <v>-1.1499999999999999</v>
      </c>
      <c r="AJ30" s="232">
        <v>0</v>
      </c>
      <c r="AK30" s="231"/>
      <c r="AL30" s="214">
        <v>0</v>
      </c>
    </row>
    <row r="31" spans="1:38" ht="16" customHeight="1">
      <c r="A31" s="563">
        <v>24</v>
      </c>
      <c r="B31" s="189" t="s">
        <v>452</v>
      </c>
      <c r="C31" s="187" t="s">
        <v>408</v>
      </c>
      <c r="D31" s="187" t="s">
        <v>453</v>
      </c>
      <c r="E31" s="187" t="s">
        <v>104</v>
      </c>
      <c r="F31" s="185">
        <v>1</v>
      </c>
      <c r="G31" s="187" t="s">
        <v>105</v>
      </c>
      <c r="H31" s="188">
        <v>39074</v>
      </c>
      <c r="I31" s="188">
        <v>39074</v>
      </c>
      <c r="J31" s="197">
        <v>5</v>
      </c>
      <c r="K31" s="194">
        <v>132.5</v>
      </c>
      <c r="L31" s="194">
        <v>6.63</v>
      </c>
      <c r="M31" s="195">
        <v>50</v>
      </c>
      <c r="N31" s="195"/>
      <c r="O31" s="195">
        <v>50</v>
      </c>
      <c r="P31" s="196">
        <v>654.14779999999996</v>
      </c>
      <c r="Q31" s="207" t="s">
        <v>94</v>
      </c>
      <c r="R31" s="217"/>
      <c r="S31" s="209">
        <v>132.5</v>
      </c>
      <c r="T31" s="210"/>
      <c r="U31" s="211" t="s">
        <v>410</v>
      </c>
      <c r="V31" s="212" t="s">
        <v>394</v>
      </c>
      <c r="W31" s="216"/>
      <c r="X31" s="218">
        <v>50</v>
      </c>
      <c r="Y31" s="226"/>
      <c r="Z31" s="225"/>
      <c r="AA31" s="226"/>
      <c r="AB31" s="225"/>
      <c r="AC31" s="230"/>
      <c r="AD31" s="225">
        <v>50</v>
      </c>
      <c r="AE31" s="225">
        <v>-62.26</v>
      </c>
      <c r="AF31" s="228">
        <v>44499</v>
      </c>
      <c r="AG31" s="231">
        <v>5</v>
      </c>
      <c r="AH31" s="214">
        <v>14.86</v>
      </c>
      <c r="AI31" s="214">
        <v>-9.86</v>
      </c>
      <c r="AJ31" s="232">
        <v>0</v>
      </c>
      <c r="AK31" s="231"/>
      <c r="AL31" s="214">
        <v>0</v>
      </c>
    </row>
    <row r="32" spans="1:38" ht="16" customHeight="1">
      <c r="A32" s="563">
        <v>25</v>
      </c>
      <c r="B32" s="189" t="s">
        <v>454</v>
      </c>
      <c r="C32" s="187" t="s">
        <v>455</v>
      </c>
      <c r="D32" s="187" t="s">
        <v>456</v>
      </c>
      <c r="E32" s="187" t="s">
        <v>104</v>
      </c>
      <c r="F32" s="185">
        <v>1</v>
      </c>
      <c r="G32" s="187" t="s">
        <v>457</v>
      </c>
      <c r="H32" s="188">
        <v>41933</v>
      </c>
      <c r="I32" s="188">
        <v>41933</v>
      </c>
      <c r="J32" s="197">
        <v>5</v>
      </c>
      <c r="K32" s="194">
        <v>18537.810000000001</v>
      </c>
      <c r="L32" s="194">
        <v>926.89</v>
      </c>
      <c r="M32" s="195">
        <v>100</v>
      </c>
      <c r="N32" s="195"/>
      <c r="O32" s="195">
        <v>100</v>
      </c>
      <c r="P32" s="196">
        <v>-89.211200000000005</v>
      </c>
      <c r="Q32" s="207" t="s">
        <v>94</v>
      </c>
      <c r="R32" s="217"/>
      <c r="S32" s="209">
        <v>18537.810000000001</v>
      </c>
      <c r="T32" s="210"/>
      <c r="U32" s="211" t="s">
        <v>425</v>
      </c>
      <c r="V32" s="212" t="s">
        <v>394</v>
      </c>
      <c r="W32" s="216"/>
      <c r="X32" s="214">
        <v>100</v>
      </c>
      <c r="Y32" s="226"/>
      <c r="Z32" s="225"/>
      <c r="AA32" s="226"/>
      <c r="AB32" s="225"/>
      <c r="AC32" s="230"/>
      <c r="AD32" s="225">
        <v>100</v>
      </c>
      <c r="AE32" s="225">
        <v>-99.46</v>
      </c>
      <c r="AF32" s="228">
        <v>44499</v>
      </c>
      <c r="AG32" s="231">
        <v>8</v>
      </c>
      <c r="AH32" s="214">
        <v>7.03</v>
      </c>
      <c r="AI32" s="214">
        <v>0.97</v>
      </c>
      <c r="AJ32" s="232">
        <v>12</v>
      </c>
      <c r="AK32" s="231"/>
      <c r="AL32" s="214">
        <v>12</v>
      </c>
    </row>
    <row r="33" spans="1:38" ht="16" customHeight="1">
      <c r="A33" s="563">
        <v>26</v>
      </c>
      <c r="B33" s="189" t="s">
        <v>458</v>
      </c>
      <c r="C33" s="187" t="s">
        <v>455</v>
      </c>
      <c r="D33" s="187" t="s">
        <v>456</v>
      </c>
      <c r="E33" s="187" t="s">
        <v>104</v>
      </c>
      <c r="F33" s="185">
        <v>1</v>
      </c>
      <c r="G33" s="187" t="s">
        <v>457</v>
      </c>
      <c r="H33" s="188">
        <v>41933</v>
      </c>
      <c r="I33" s="188">
        <v>41933</v>
      </c>
      <c r="J33" s="197">
        <v>5</v>
      </c>
      <c r="K33" s="194">
        <v>18537.810000000001</v>
      </c>
      <c r="L33" s="194">
        <v>926.89</v>
      </c>
      <c r="M33" s="195">
        <v>100</v>
      </c>
      <c r="N33" s="195"/>
      <c r="O33" s="195">
        <v>100</v>
      </c>
      <c r="P33" s="196">
        <v>-89.211200000000005</v>
      </c>
      <c r="Q33" s="207" t="s">
        <v>94</v>
      </c>
      <c r="R33" s="217"/>
      <c r="S33" s="209">
        <v>18537.810000000001</v>
      </c>
      <c r="T33" s="210"/>
      <c r="U33" s="211" t="s">
        <v>425</v>
      </c>
      <c r="V33" s="212" t="s">
        <v>394</v>
      </c>
      <c r="W33" s="216"/>
      <c r="X33" s="214">
        <v>100</v>
      </c>
      <c r="Y33" s="226"/>
      <c r="Z33" s="225"/>
      <c r="AA33" s="226"/>
      <c r="AB33" s="225"/>
      <c r="AC33" s="230"/>
      <c r="AD33" s="225">
        <v>100</v>
      </c>
      <c r="AE33" s="225">
        <v>-99.46</v>
      </c>
      <c r="AF33" s="228">
        <v>44499</v>
      </c>
      <c r="AG33" s="231">
        <v>8</v>
      </c>
      <c r="AH33" s="214">
        <v>7.03</v>
      </c>
      <c r="AI33" s="214">
        <v>0.97</v>
      </c>
      <c r="AJ33" s="232">
        <v>12</v>
      </c>
      <c r="AK33" s="231"/>
      <c r="AL33" s="214">
        <v>12</v>
      </c>
    </row>
    <row r="34" spans="1:38" ht="16" customHeight="1">
      <c r="A34" s="563">
        <v>27</v>
      </c>
      <c r="B34" s="189" t="s">
        <v>459</v>
      </c>
      <c r="C34" s="187" t="s">
        <v>455</v>
      </c>
      <c r="D34" s="187" t="s">
        <v>456</v>
      </c>
      <c r="E34" s="187" t="s">
        <v>104</v>
      </c>
      <c r="F34" s="185">
        <v>1</v>
      </c>
      <c r="G34" s="187" t="s">
        <v>457</v>
      </c>
      <c r="H34" s="188">
        <v>41933</v>
      </c>
      <c r="I34" s="188">
        <v>41933</v>
      </c>
      <c r="J34" s="197">
        <v>5</v>
      </c>
      <c r="K34" s="194">
        <v>18537.810000000001</v>
      </c>
      <c r="L34" s="194">
        <v>926.89</v>
      </c>
      <c r="M34" s="195">
        <v>100</v>
      </c>
      <c r="N34" s="195"/>
      <c r="O34" s="195">
        <v>100</v>
      </c>
      <c r="P34" s="196">
        <v>-89.211200000000005</v>
      </c>
      <c r="Q34" s="207" t="s">
        <v>94</v>
      </c>
      <c r="R34" s="217"/>
      <c r="S34" s="209">
        <v>18537.810000000001</v>
      </c>
      <c r="T34" s="210"/>
      <c r="U34" s="211" t="s">
        <v>425</v>
      </c>
      <c r="V34" s="212" t="s">
        <v>394</v>
      </c>
      <c r="W34" s="219"/>
      <c r="X34" s="214">
        <v>100</v>
      </c>
      <c r="Y34" s="226"/>
      <c r="Z34" s="225"/>
      <c r="AA34" s="226"/>
      <c r="AB34" s="225"/>
      <c r="AC34" s="230"/>
      <c r="AD34" s="225">
        <v>100</v>
      </c>
      <c r="AE34" s="225">
        <v>-99.46</v>
      </c>
      <c r="AF34" s="228">
        <v>44499</v>
      </c>
      <c r="AG34" s="231">
        <v>8</v>
      </c>
      <c r="AH34" s="214">
        <v>7.03</v>
      </c>
      <c r="AI34" s="214">
        <v>0.97</v>
      </c>
      <c r="AJ34" s="232">
        <v>12</v>
      </c>
      <c r="AK34" s="231"/>
      <c r="AL34" s="214">
        <v>12</v>
      </c>
    </row>
    <row r="35" spans="1:38" ht="16" customHeight="1">
      <c r="A35" s="563">
        <v>28</v>
      </c>
      <c r="B35" s="189" t="s">
        <v>460</v>
      </c>
      <c r="C35" s="187" t="s">
        <v>455</v>
      </c>
      <c r="D35" s="187" t="s">
        <v>456</v>
      </c>
      <c r="E35" s="187" t="s">
        <v>104</v>
      </c>
      <c r="F35" s="185">
        <v>1</v>
      </c>
      <c r="G35" s="187" t="s">
        <v>457</v>
      </c>
      <c r="H35" s="188">
        <v>41933</v>
      </c>
      <c r="I35" s="188">
        <v>41933</v>
      </c>
      <c r="J35" s="197">
        <v>5</v>
      </c>
      <c r="K35" s="194">
        <v>18537.810000000001</v>
      </c>
      <c r="L35" s="194">
        <v>926.89</v>
      </c>
      <c r="M35" s="195">
        <v>100</v>
      </c>
      <c r="N35" s="195"/>
      <c r="O35" s="195">
        <v>100</v>
      </c>
      <c r="P35" s="196">
        <v>-89.211200000000005</v>
      </c>
      <c r="Q35" s="207" t="s">
        <v>94</v>
      </c>
      <c r="R35" s="217"/>
      <c r="S35" s="209">
        <v>18537.810000000001</v>
      </c>
      <c r="T35" s="210"/>
      <c r="U35" s="211" t="s">
        <v>425</v>
      </c>
      <c r="V35" s="212" t="s">
        <v>394</v>
      </c>
      <c r="W35" s="219"/>
      <c r="X35" s="214">
        <v>100</v>
      </c>
      <c r="Y35" s="226"/>
      <c r="Z35" s="225"/>
      <c r="AA35" s="226"/>
      <c r="AB35" s="225"/>
      <c r="AC35" s="230"/>
      <c r="AD35" s="225">
        <v>100</v>
      </c>
      <c r="AE35" s="225">
        <v>-99.46</v>
      </c>
      <c r="AF35" s="228">
        <v>44499</v>
      </c>
      <c r="AG35" s="231">
        <v>8</v>
      </c>
      <c r="AH35" s="214">
        <v>7.03</v>
      </c>
      <c r="AI35" s="214">
        <v>0.97</v>
      </c>
      <c r="AJ35" s="232">
        <v>12</v>
      </c>
      <c r="AK35" s="231"/>
      <c r="AL35" s="214">
        <v>12</v>
      </c>
    </row>
    <row r="36" spans="1:38" ht="16" customHeight="1">
      <c r="A36" s="563">
        <v>29</v>
      </c>
      <c r="B36" s="189" t="s">
        <v>461</v>
      </c>
      <c r="C36" s="187" t="s">
        <v>455</v>
      </c>
      <c r="D36" s="187" t="s">
        <v>456</v>
      </c>
      <c r="E36" s="187" t="s">
        <v>104</v>
      </c>
      <c r="F36" s="185">
        <v>1</v>
      </c>
      <c r="G36" s="187" t="s">
        <v>457</v>
      </c>
      <c r="H36" s="188">
        <v>41933</v>
      </c>
      <c r="I36" s="188">
        <v>41933</v>
      </c>
      <c r="J36" s="197">
        <v>5</v>
      </c>
      <c r="K36" s="194">
        <v>18537.8</v>
      </c>
      <c r="L36" s="194">
        <v>926.89</v>
      </c>
      <c r="M36" s="195">
        <v>100</v>
      </c>
      <c r="N36" s="195"/>
      <c r="O36" s="195">
        <v>100</v>
      </c>
      <c r="P36" s="196">
        <v>-89.211200000000005</v>
      </c>
      <c r="Q36" s="207" t="s">
        <v>94</v>
      </c>
      <c r="R36" s="217"/>
      <c r="S36" s="209">
        <v>18537.8</v>
      </c>
      <c r="T36" s="210"/>
      <c r="U36" s="211" t="s">
        <v>425</v>
      </c>
      <c r="V36" s="212" t="s">
        <v>394</v>
      </c>
      <c r="W36" s="216"/>
      <c r="X36" s="214">
        <v>100</v>
      </c>
      <c r="Y36" s="226"/>
      <c r="Z36" s="225"/>
      <c r="AA36" s="226"/>
      <c r="AB36" s="225"/>
      <c r="AC36" s="230"/>
      <c r="AD36" s="225">
        <v>100</v>
      </c>
      <c r="AE36" s="225">
        <v>-99.46</v>
      </c>
      <c r="AF36" s="228">
        <v>44499</v>
      </c>
      <c r="AG36" s="231">
        <v>8</v>
      </c>
      <c r="AH36" s="214">
        <v>7.03</v>
      </c>
      <c r="AI36" s="214">
        <v>0.97</v>
      </c>
      <c r="AJ36" s="232">
        <v>12</v>
      </c>
      <c r="AK36" s="231"/>
      <c r="AL36" s="214">
        <v>12</v>
      </c>
    </row>
    <row r="37" spans="1:38" ht="16" customHeight="1">
      <c r="A37" s="563">
        <v>30</v>
      </c>
      <c r="B37" s="189" t="s">
        <v>462</v>
      </c>
      <c r="C37" s="190" t="s">
        <v>463</v>
      </c>
      <c r="D37" s="190" t="s">
        <v>464</v>
      </c>
      <c r="E37" s="187" t="s">
        <v>104</v>
      </c>
      <c r="F37" s="185">
        <v>1</v>
      </c>
      <c r="G37" s="187" t="s">
        <v>201</v>
      </c>
      <c r="H37" s="188">
        <v>41933</v>
      </c>
      <c r="I37" s="188">
        <v>41933</v>
      </c>
      <c r="J37" s="197">
        <v>5</v>
      </c>
      <c r="K37" s="194">
        <v>20620.61</v>
      </c>
      <c r="L37" s="194">
        <v>1031.03</v>
      </c>
      <c r="M37" s="195">
        <v>100</v>
      </c>
      <c r="N37" s="195"/>
      <c r="O37" s="195">
        <v>100</v>
      </c>
      <c r="P37" s="196">
        <v>-90.301000000000002</v>
      </c>
      <c r="Q37" s="207" t="s">
        <v>94</v>
      </c>
      <c r="R37" s="217"/>
      <c r="S37" s="209">
        <v>20620.61</v>
      </c>
      <c r="T37" s="210"/>
      <c r="U37" s="211" t="s">
        <v>425</v>
      </c>
      <c r="V37" s="212" t="s">
        <v>394</v>
      </c>
      <c r="W37" s="216"/>
      <c r="X37" s="214">
        <v>100</v>
      </c>
      <c r="Y37" s="226"/>
      <c r="Z37" s="225"/>
      <c r="AA37" s="226"/>
      <c r="AB37" s="225"/>
      <c r="AC37" s="230"/>
      <c r="AD37" s="225">
        <v>100</v>
      </c>
      <c r="AE37" s="225">
        <v>-99.52</v>
      </c>
      <c r="AF37" s="228">
        <v>44499</v>
      </c>
      <c r="AG37" s="231">
        <v>8</v>
      </c>
      <c r="AH37" s="214">
        <v>7.03</v>
      </c>
      <c r="AI37" s="214">
        <v>0.97</v>
      </c>
      <c r="AJ37" s="232">
        <v>12</v>
      </c>
      <c r="AK37" s="231"/>
      <c r="AL37" s="214">
        <v>12</v>
      </c>
    </row>
    <row r="38" spans="1:38" ht="16" customHeight="1">
      <c r="A38" s="563">
        <v>31</v>
      </c>
      <c r="B38" s="189" t="s">
        <v>465</v>
      </c>
      <c r="C38" s="190" t="s">
        <v>463</v>
      </c>
      <c r="D38" s="190" t="s">
        <v>464</v>
      </c>
      <c r="E38" s="187" t="s">
        <v>104</v>
      </c>
      <c r="F38" s="185">
        <v>1</v>
      </c>
      <c r="G38" s="187" t="s">
        <v>201</v>
      </c>
      <c r="H38" s="188">
        <v>41933</v>
      </c>
      <c r="I38" s="188">
        <v>41933</v>
      </c>
      <c r="J38" s="197">
        <v>5</v>
      </c>
      <c r="K38" s="194">
        <v>20620.61</v>
      </c>
      <c r="L38" s="194">
        <v>1031.03</v>
      </c>
      <c r="M38" s="195">
        <v>100</v>
      </c>
      <c r="N38" s="195"/>
      <c r="O38" s="195">
        <v>100</v>
      </c>
      <c r="P38" s="196">
        <v>-90.301000000000002</v>
      </c>
      <c r="Q38" s="207" t="s">
        <v>94</v>
      </c>
      <c r="R38" s="217"/>
      <c r="S38" s="209">
        <v>20620.61</v>
      </c>
      <c r="T38" s="210"/>
      <c r="U38" s="211" t="s">
        <v>425</v>
      </c>
      <c r="V38" s="212" t="s">
        <v>394</v>
      </c>
      <c r="W38" s="216"/>
      <c r="X38" s="214">
        <v>100</v>
      </c>
      <c r="Y38" s="226"/>
      <c r="Z38" s="225"/>
      <c r="AA38" s="226"/>
      <c r="AB38" s="225"/>
      <c r="AC38" s="230"/>
      <c r="AD38" s="225">
        <v>100</v>
      </c>
      <c r="AE38" s="225">
        <v>-99.52</v>
      </c>
      <c r="AF38" s="228">
        <v>44499</v>
      </c>
      <c r="AG38" s="231">
        <v>8</v>
      </c>
      <c r="AH38" s="214">
        <v>7.03</v>
      </c>
      <c r="AI38" s="214">
        <v>0.97</v>
      </c>
      <c r="AJ38" s="232">
        <v>12</v>
      </c>
      <c r="AK38" s="231"/>
      <c r="AL38" s="214">
        <v>12</v>
      </c>
    </row>
    <row r="39" spans="1:38" ht="16" customHeight="1">
      <c r="A39" s="563">
        <v>32</v>
      </c>
      <c r="B39" s="189" t="s">
        <v>466</v>
      </c>
      <c r="C39" s="190" t="s">
        <v>463</v>
      </c>
      <c r="D39" s="190" t="s">
        <v>464</v>
      </c>
      <c r="E39" s="187" t="s">
        <v>104</v>
      </c>
      <c r="F39" s="185">
        <v>1</v>
      </c>
      <c r="G39" s="187" t="s">
        <v>201</v>
      </c>
      <c r="H39" s="188">
        <v>41933</v>
      </c>
      <c r="I39" s="188">
        <v>41933</v>
      </c>
      <c r="J39" s="197">
        <v>5</v>
      </c>
      <c r="K39" s="194">
        <v>20620.61</v>
      </c>
      <c r="L39" s="194">
        <v>1031.03</v>
      </c>
      <c r="M39" s="195">
        <v>100</v>
      </c>
      <c r="N39" s="195"/>
      <c r="O39" s="195">
        <v>100</v>
      </c>
      <c r="P39" s="196">
        <v>-90.301000000000002</v>
      </c>
      <c r="Q39" s="207" t="s">
        <v>94</v>
      </c>
      <c r="R39" s="217"/>
      <c r="S39" s="209">
        <v>20620.61</v>
      </c>
      <c r="T39" s="210"/>
      <c r="U39" s="211" t="s">
        <v>425</v>
      </c>
      <c r="V39" s="212" t="s">
        <v>394</v>
      </c>
      <c r="W39" s="216"/>
      <c r="X39" s="214">
        <v>100</v>
      </c>
      <c r="Y39" s="226"/>
      <c r="Z39" s="225"/>
      <c r="AA39" s="226"/>
      <c r="AB39" s="225"/>
      <c r="AC39" s="230"/>
      <c r="AD39" s="225">
        <v>100</v>
      </c>
      <c r="AE39" s="225">
        <v>-99.52</v>
      </c>
      <c r="AF39" s="228">
        <v>44499</v>
      </c>
      <c r="AG39" s="231">
        <v>8</v>
      </c>
      <c r="AH39" s="214">
        <v>7.03</v>
      </c>
      <c r="AI39" s="214">
        <v>0.97</v>
      </c>
      <c r="AJ39" s="232">
        <v>12</v>
      </c>
      <c r="AK39" s="231"/>
      <c r="AL39" s="214">
        <v>12</v>
      </c>
    </row>
    <row r="40" spans="1:38" ht="16" customHeight="1">
      <c r="A40" s="563">
        <v>33</v>
      </c>
      <c r="B40" s="189" t="s">
        <v>467</v>
      </c>
      <c r="C40" s="190" t="s">
        <v>463</v>
      </c>
      <c r="D40" s="190" t="s">
        <v>464</v>
      </c>
      <c r="E40" s="187" t="s">
        <v>104</v>
      </c>
      <c r="F40" s="185">
        <v>1</v>
      </c>
      <c r="G40" s="187" t="s">
        <v>201</v>
      </c>
      <c r="H40" s="188">
        <v>41933</v>
      </c>
      <c r="I40" s="188">
        <v>41933</v>
      </c>
      <c r="J40" s="197">
        <v>5</v>
      </c>
      <c r="K40" s="194">
        <v>20620.61</v>
      </c>
      <c r="L40" s="194">
        <v>1031.03</v>
      </c>
      <c r="M40" s="195">
        <v>100</v>
      </c>
      <c r="N40" s="195"/>
      <c r="O40" s="195">
        <v>100</v>
      </c>
      <c r="P40" s="196">
        <v>-90.301000000000002</v>
      </c>
      <c r="Q40" s="207" t="s">
        <v>94</v>
      </c>
      <c r="R40" s="217"/>
      <c r="S40" s="209">
        <v>20620.61</v>
      </c>
      <c r="T40" s="210"/>
      <c r="U40" s="211" t="s">
        <v>425</v>
      </c>
      <c r="V40" s="212" t="s">
        <v>394</v>
      </c>
      <c r="W40" s="216"/>
      <c r="X40" s="214">
        <v>100</v>
      </c>
      <c r="Y40" s="226"/>
      <c r="Z40" s="225"/>
      <c r="AA40" s="226"/>
      <c r="AB40" s="225"/>
      <c r="AC40" s="230"/>
      <c r="AD40" s="225">
        <v>100</v>
      </c>
      <c r="AE40" s="225">
        <v>-99.52</v>
      </c>
      <c r="AF40" s="228">
        <v>44499</v>
      </c>
      <c r="AG40" s="231">
        <v>8</v>
      </c>
      <c r="AH40" s="214">
        <v>7.03</v>
      </c>
      <c r="AI40" s="214">
        <v>0.97</v>
      </c>
      <c r="AJ40" s="232">
        <v>12</v>
      </c>
      <c r="AK40" s="231"/>
      <c r="AL40" s="214">
        <v>12</v>
      </c>
    </row>
    <row r="41" spans="1:38" ht="16" customHeight="1">
      <c r="A41" s="563">
        <v>34</v>
      </c>
      <c r="B41" s="189" t="s">
        <v>468</v>
      </c>
      <c r="C41" s="190" t="s">
        <v>463</v>
      </c>
      <c r="D41" s="190" t="s">
        <v>464</v>
      </c>
      <c r="E41" s="187" t="s">
        <v>104</v>
      </c>
      <c r="F41" s="185">
        <v>1</v>
      </c>
      <c r="G41" s="187" t="s">
        <v>201</v>
      </c>
      <c r="H41" s="188">
        <v>41933</v>
      </c>
      <c r="I41" s="188">
        <v>41933</v>
      </c>
      <c r="J41" s="197">
        <v>5</v>
      </c>
      <c r="K41" s="194">
        <v>20620.61</v>
      </c>
      <c r="L41" s="194">
        <v>1031.03</v>
      </c>
      <c r="M41" s="195">
        <v>100</v>
      </c>
      <c r="N41" s="195"/>
      <c r="O41" s="195">
        <v>100</v>
      </c>
      <c r="P41" s="196">
        <v>-90.301000000000002</v>
      </c>
      <c r="Q41" s="207" t="s">
        <v>94</v>
      </c>
      <c r="R41" s="217"/>
      <c r="S41" s="209">
        <v>20620.61</v>
      </c>
      <c r="T41" s="210"/>
      <c r="U41" s="211" t="s">
        <v>425</v>
      </c>
      <c r="V41" s="212" t="s">
        <v>394</v>
      </c>
      <c r="W41" s="219"/>
      <c r="X41" s="214">
        <v>100</v>
      </c>
      <c r="Y41" s="226"/>
      <c r="Z41" s="225"/>
      <c r="AA41" s="226"/>
      <c r="AB41" s="225"/>
      <c r="AC41" s="230"/>
      <c r="AD41" s="225">
        <v>100</v>
      </c>
      <c r="AE41" s="225">
        <v>-99.52</v>
      </c>
      <c r="AF41" s="228">
        <v>44499</v>
      </c>
      <c r="AG41" s="231">
        <v>8</v>
      </c>
      <c r="AH41" s="214">
        <v>7.03</v>
      </c>
      <c r="AI41" s="214">
        <v>0.97</v>
      </c>
      <c r="AJ41" s="232">
        <v>12</v>
      </c>
      <c r="AK41" s="231"/>
      <c r="AL41" s="214">
        <v>12</v>
      </c>
    </row>
    <row r="42" spans="1:38" ht="16" customHeight="1">
      <c r="A42" s="563">
        <v>35</v>
      </c>
      <c r="B42" s="189" t="s">
        <v>469</v>
      </c>
      <c r="C42" s="190" t="s">
        <v>463</v>
      </c>
      <c r="D42" s="190" t="s">
        <v>464</v>
      </c>
      <c r="E42" s="187" t="s">
        <v>104</v>
      </c>
      <c r="F42" s="185">
        <v>1</v>
      </c>
      <c r="G42" s="187" t="s">
        <v>201</v>
      </c>
      <c r="H42" s="188">
        <v>41933</v>
      </c>
      <c r="I42" s="188">
        <v>41933</v>
      </c>
      <c r="J42" s="197">
        <v>5</v>
      </c>
      <c r="K42" s="194">
        <v>20620.61</v>
      </c>
      <c r="L42" s="194">
        <v>1031.03</v>
      </c>
      <c r="M42" s="195">
        <v>100</v>
      </c>
      <c r="N42" s="195"/>
      <c r="O42" s="195">
        <v>100</v>
      </c>
      <c r="P42" s="196">
        <v>-90.301000000000002</v>
      </c>
      <c r="Q42" s="207" t="s">
        <v>94</v>
      </c>
      <c r="R42" s="217"/>
      <c r="S42" s="209">
        <v>20620.61</v>
      </c>
      <c r="T42" s="210"/>
      <c r="U42" s="211" t="s">
        <v>425</v>
      </c>
      <c r="V42" s="212" t="s">
        <v>394</v>
      </c>
      <c r="W42" s="216"/>
      <c r="X42" s="214">
        <v>100</v>
      </c>
      <c r="Y42" s="226"/>
      <c r="Z42" s="225"/>
      <c r="AA42" s="226"/>
      <c r="AB42" s="225"/>
      <c r="AC42" s="230"/>
      <c r="AD42" s="225">
        <v>100</v>
      </c>
      <c r="AE42" s="225">
        <v>-99.52</v>
      </c>
      <c r="AF42" s="228">
        <v>44499</v>
      </c>
      <c r="AG42" s="231">
        <v>8</v>
      </c>
      <c r="AH42" s="214">
        <v>7.03</v>
      </c>
      <c r="AI42" s="214">
        <v>0.97</v>
      </c>
      <c r="AJ42" s="232">
        <v>12</v>
      </c>
      <c r="AK42" s="231"/>
      <c r="AL42" s="214">
        <v>12</v>
      </c>
    </row>
    <row r="43" spans="1:38" ht="16" customHeight="1">
      <c r="A43" s="563">
        <v>36</v>
      </c>
      <c r="B43" s="189" t="s">
        <v>470</v>
      </c>
      <c r="C43" s="190" t="s">
        <v>463</v>
      </c>
      <c r="D43" s="190" t="s">
        <v>464</v>
      </c>
      <c r="E43" s="187" t="s">
        <v>104</v>
      </c>
      <c r="F43" s="185">
        <v>1</v>
      </c>
      <c r="G43" s="187" t="s">
        <v>201</v>
      </c>
      <c r="H43" s="188">
        <v>41933</v>
      </c>
      <c r="I43" s="188">
        <v>41933</v>
      </c>
      <c r="J43" s="197">
        <v>5</v>
      </c>
      <c r="K43" s="194">
        <v>20620.61</v>
      </c>
      <c r="L43" s="194">
        <v>1031.03</v>
      </c>
      <c r="M43" s="195">
        <v>100</v>
      </c>
      <c r="N43" s="195"/>
      <c r="O43" s="195">
        <v>100</v>
      </c>
      <c r="P43" s="196">
        <v>-90.301000000000002</v>
      </c>
      <c r="Q43" s="207" t="s">
        <v>94</v>
      </c>
      <c r="R43" s="217"/>
      <c r="S43" s="209">
        <v>20620.61</v>
      </c>
      <c r="T43" s="210"/>
      <c r="U43" s="211" t="s">
        <v>425</v>
      </c>
      <c r="V43" s="212" t="s">
        <v>394</v>
      </c>
      <c r="W43" s="216"/>
      <c r="X43" s="214">
        <v>100</v>
      </c>
      <c r="Y43" s="226"/>
      <c r="Z43" s="225"/>
      <c r="AA43" s="226"/>
      <c r="AB43" s="225"/>
      <c r="AC43" s="230"/>
      <c r="AD43" s="225">
        <v>100</v>
      </c>
      <c r="AE43" s="225">
        <v>-99.52</v>
      </c>
      <c r="AF43" s="228">
        <v>44499</v>
      </c>
      <c r="AG43" s="231">
        <v>8</v>
      </c>
      <c r="AH43" s="214">
        <v>7.03</v>
      </c>
      <c r="AI43" s="214">
        <v>0.97</v>
      </c>
      <c r="AJ43" s="232">
        <v>12</v>
      </c>
      <c r="AK43" s="231"/>
      <c r="AL43" s="214">
        <v>12</v>
      </c>
    </row>
    <row r="44" spans="1:38" ht="16" customHeight="1">
      <c r="A44" s="563">
        <v>37</v>
      </c>
      <c r="B44" s="189" t="s">
        <v>471</v>
      </c>
      <c r="C44" s="190" t="s">
        <v>463</v>
      </c>
      <c r="D44" s="190" t="s">
        <v>464</v>
      </c>
      <c r="E44" s="187" t="s">
        <v>104</v>
      </c>
      <c r="F44" s="185">
        <v>1</v>
      </c>
      <c r="G44" s="187" t="s">
        <v>201</v>
      </c>
      <c r="H44" s="188">
        <v>41933</v>
      </c>
      <c r="I44" s="188">
        <v>41933</v>
      </c>
      <c r="J44" s="197">
        <v>5</v>
      </c>
      <c r="K44" s="194">
        <v>20620.61</v>
      </c>
      <c r="L44" s="194">
        <v>1031.03</v>
      </c>
      <c r="M44" s="195">
        <v>100</v>
      </c>
      <c r="N44" s="195"/>
      <c r="O44" s="195">
        <v>100</v>
      </c>
      <c r="P44" s="196">
        <v>-90.301000000000002</v>
      </c>
      <c r="Q44" s="207" t="s">
        <v>94</v>
      </c>
      <c r="R44" s="217"/>
      <c r="S44" s="209">
        <v>20620.61</v>
      </c>
      <c r="T44" s="210"/>
      <c r="U44" s="211" t="s">
        <v>425</v>
      </c>
      <c r="V44" s="212" t="s">
        <v>394</v>
      </c>
      <c r="W44" s="216"/>
      <c r="X44" s="214">
        <v>100</v>
      </c>
      <c r="Y44" s="226"/>
      <c r="Z44" s="225"/>
      <c r="AA44" s="226"/>
      <c r="AB44" s="225"/>
      <c r="AC44" s="230"/>
      <c r="AD44" s="225">
        <v>100</v>
      </c>
      <c r="AE44" s="225">
        <v>-99.52</v>
      </c>
      <c r="AF44" s="228">
        <v>44499</v>
      </c>
      <c r="AG44" s="231">
        <v>8</v>
      </c>
      <c r="AH44" s="214">
        <v>7.03</v>
      </c>
      <c r="AI44" s="214">
        <v>0.97</v>
      </c>
      <c r="AJ44" s="232">
        <v>12</v>
      </c>
      <c r="AK44" s="231"/>
      <c r="AL44" s="214">
        <v>12</v>
      </c>
    </row>
    <row r="45" spans="1:38" ht="16" customHeight="1">
      <c r="A45" s="563">
        <v>38</v>
      </c>
      <c r="B45" s="189" t="s">
        <v>472</v>
      </c>
      <c r="C45" s="190" t="s">
        <v>463</v>
      </c>
      <c r="D45" s="190" t="s">
        <v>464</v>
      </c>
      <c r="E45" s="187" t="s">
        <v>104</v>
      </c>
      <c r="F45" s="185">
        <v>1</v>
      </c>
      <c r="G45" s="187" t="s">
        <v>201</v>
      </c>
      <c r="H45" s="188">
        <v>41933</v>
      </c>
      <c r="I45" s="188">
        <v>41933</v>
      </c>
      <c r="J45" s="197">
        <v>5</v>
      </c>
      <c r="K45" s="194">
        <v>20620.61</v>
      </c>
      <c r="L45" s="194">
        <v>1031.03</v>
      </c>
      <c r="M45" s="195">
        <v>100</v>
      </c>
      <c r="N45" s="195"/>
      <c r="O45" s="195">
        <v>100</v>
      </c>
      <c r="P45" s="196">
        <v>-90.301000000000002</v>
      </c>
      <c r="Q45" s="207" t="s">
        <v>94</v>
      </c>
      <c r="R45" s="217"/>
      <c r="S45" s="209">
        <v>20620.61</v>
      </c>
      <c r="T45" s="210"/>
      <c r="U45" s="211" t="s">
        <v>425</v>
      </c>
      <c r="V45" s="212" t="s">
        <v>394</v>
      </c>
      <c r="W45" s="216"/>
      <c r="X45" s="214">
        <v>100</v>
      </c>
      <c r="Y45" s="226"/>
      <c r="Z45" s="225"/>
      <c r="AA45" s="226"/>
      <c r="AB45" s="225"/>
      <c r="AC45" s="230"/>
      <c r="AD45" s="225">
        <v>100</v>
      </c>
      <c r="AE45" s="225">
        <v>-99.52</v>
      </c>
      <c r="AF45" s="228">
        <v>44499</v>
      </c>
      <c r="AG45" s="231">
        <v>8</v>
      </c>
      <c r="AH45" s="214">
        <v>7.03</v>
      </c>
      <c r="AI45" s="214">
        <v>0.97</v>
      </c>
      <c r="AJ45" s="232">
        <v>12</v>
      </c>
      <c r="AK45" s="231"/>
      <c r="AL45" s="214">
        <v>12</v>
      </c>
    </row>
    <row r="46" spans="1:38" ht="16" customHeight="1">
      <c r="A46" s="563">
        <v>39</v>
      </c>
      <c r="B46" s="189" t="s">
        <v>473</v>
      </c>
      <c r="C46" s="190" t="s">
        <v>463</v>
      </c>
      <c r="D46" s="190" t="s">
        <v>464</v>
      </c>
      <c r="E46" s="187" t="s">
        <v>104</v>
      </c>
      <c r="F46" s="185">
        <v>1</v>
      </c>
      <c r="G46" s="187" t="s">
        <v>201</v>
      </c>
      <c r="H46" s="188">
        <v>41933</v>
      </c>
      <c r="I46" s="188">
        <v>41933</v>
      </c>
      <c r="J46" s="197">
        <v>5</v>
      </c>
      <c r="K46" s="194">
        <v>20620.61</v>
      </c>
      <c r="L46" s="194">
        <v>1031.03</v>
      </c>
      <c r="M46" s="195">
        <v>100</v>
      </c>
      <c r="N46" s="195"/>
      <c r="O46" s="195">
        <v>100</v>
      </c>
      <c r="P46" s="196">
        <v>-90.301000000000002</v>
      </c>
      <c r="Q46" s="207" t="s">
        <v>94</v>
      </c>
      <c r="R46" s="217"/>
      <c r="S46" s="209">
        <v>20620.61</v>
      </c>
      <c r="T46" s="210"/>
      <c r="U46" s="211" t="s">
        <v>425</v>
      </c>
      <c r="V46" s="212" t="s">
        <v>394</v>
      </c>
      <c r="W46" s="216"/>
      <c r="X46" s="214">
        <v>100</v>
      </c>
      <c r="Y46" s="226"/>
      <c r="Z46" s="225"/>
      <c r="AA46" s="226"/>
      <c r="AB46" s="225"/>
      <c r="AC46" s="230"/>
      <c r="AD46" s="225">
        <v>100</v>
      </c>
      <c r="AE46" s="225">
        <v>-99.52</v>
      </c>
      <c r="AF46" s="228">
        <v>44499</v>
      </c>
      <c r="AG46" s="231">
        <v>8</v>
      </c>
      <c r="AH46" s="214">
        <v>7.03</v>
      </c>
      <c r="AI46" s="214">
        <v>0.97</v>
      </c>
      <c r="AJ46" s="232">
        <v>12</v>
      </c>
      <c r="AK46" s="231"/>
      <c r="AL46" s="214">
        <v>12</v>
      </c>
    </row>
    <row r="47" spans="1:38" ht="16" customHeight="1">
      <c r="A47" s="563">
        <v>40</v>
      </c>
      <c r="B47" s="189" t="s">
        <v>474</v>
      </c>
      <c r="C47" s="190" t="s">
        <v>463</v>
      </c>
      <c r="D47" s="190" t="s">
        <v>464</v>
      </c>
      <c r="E47" s="187" t="s">
        <v>104</v>
      </c>
      <c r="F47" s="185">
        <v>1</v>
      </c>
      <c r="G47" s="187" t="s">
        <v>201</v>
      </c>
      <c r="H47" s="188">
        <v>41933</v>
      </c>
      <c r="I47" s="188">
        <v>41933</v>
      </c>
      <c r="J47" s="197">
        <v>5</v>
      </c>
      <c r="K47" s="194">
        <v>20620.61</v>
      </c>
      <c r="L47" s="194">
        <v>1031.03</v>
      </c>
      <c r="M47" s="195">
        <v>100</v>
      </c>
      <c r="N47" s="195"/>
      <c r="O47" s="195">
        <v>100</v>
      </c>
      <c r="P47" s="196">
        <v>-90.301000000000002</v>
      </c>
      <c r="Q47" s="207" t="s">
        <v>94</v>
      </c>
      <c r="R47" s="217"/>
      <c r="S47" s="209">
        <v>20620.61</v>
      </c>
      <c r="T47" s="210"/>
      <c r="U47" s="211" t="s">
        <v>425</v>
      </c>
      <c r="V47" s="212" t="s">
        <v>394</v>
      </c>
      <c r="W47" s="216"/>
      <c r="X47" s="214">
        <v>100</v>
      </c>
      <c r="Y47" s="226"/>
      <c r="Z47" s="225"/>
      <c r="AA47" s="226"/>
      <c r="AB47" s="225"/>
      <c r="AC47" s="230"/>
      <c r="AD47" s="225">
        <v>100</v>
      </c>
      <c r="AE47" s="225">
        <v>-99.52</v>
      </c>
      <c r="AF47" s="228">
        <v>44499</v>
      </c>
      <c r="AG47" s="231">
        <v>8</v>
      </c>
      <c r="AH47" s="214">
        <v>7.03</v>
      </c>
      <c r="AI47" s="214">
        <v>0.97</v>
      </c>
      <c r="AJ47" s="232">
        <v>12</v>
      </c>
      <c r="AK47" s="231"/>
      <c r="AL47" s="214">
        <v>12</v>
      </c>
    </row>
    <row r="48" spans="1:38" ht="16" customHeight="1">
      <c r="A48" s="563">
        <v>41</v>
      </c>
      <c r="B48" s="189" t="s">
        <v>475</v>
      </c>
      <c r="C48" s="190" t="s">
        <v>463</v>
      </c>
      <c r="D48" s="190" t="s">
        <v>464</v>
      </c>
      <c r="E48" s="187" t="s">
        <v>104</v>
      </c>
      <c r="F48" s="185">
        <v>1</v>
      </c>
      <c r="G48" s="187" t="s">
        <v>201</v>
      </c>
      <c r="H48" s="188">
        <v>41933</v>
      </c>
      <c r="I48" s="188">
        <v>41933</v>
      </c>
      <c r="J48" s="197">
        <v>5</v>
      </c>
      <c r="K48" s="194">
        <v>20620.61</v>
      </c>
      <c r="L48" s="194">
        <v>1031.03</v>
      </c>
      <c r="M48" s="195">
        <v>100</v>
      </c>
      <c r="N48" s="195"/>
      <c r="O48" s="195">
        <v>100</v>
      </c>
      <c r="P48" s="196">
        <v>-90.301000000000002</v>
      </c>
      <c r="Q48" s="207" t="s">
        <v>94</v>
      </c>
      <c r="R48" s="217"/>
      <c r="S48" s="209">
        <v>20620.61</v>
      </c>
      <c r="T48" s="210"/>
      <c r="U48" s="211" t="s">
        <v>425</v>
      </c>
      <c r="V48" s="212" t="s">
        <v>394</v>
      </c>
      <c r="W48" s="216"/>
      <c r="X48" s="214">
        <v>100</v>
      </c>
      <c r="Y48" s="226"/>
      <c r="Z48" s="225"/>
      <c r="AA48" s="226"/>
      <c r="AB48" s="225"/>
      <c r="AC48" s="230"/>
      <c r="AD48" s="225">
        <v>100</v>
      </c>
      <c r="AE48" s="225">
        <v>-99.52</v>
      </c>
      <c r="AF48" s="228">
        <v>44499</v>
      </c>
      <c r="AG48" s="231">
        <v>8</v>
      </c>
      <c r="AH48" s="214">
        <v>7.03</v>
      </c>
      <c r="AI48" s="214">
        <v>0.97</v>
      </c>
      <c r="AJ48" s="232">
        <v>12</v>
      </c>
      <c r="AK48" s="231"/>
      <c r="AL48" s="214">
        <v>12</v>
      </c>
    </row>
    <row r="49" spans="1:38" ht="16" customHeight="1">
      <c r="A49" s="563">
        <v>42</v>
      </c>
      <c r="B49" s="189" t="s">
        <v>476</v>
      </c>
      <c r="C49" s="190" t="s">
        <v>463</v>
      </c>
      <c r="D49" s="190" t="s">
        <v>464</v>
      </c>
      <c r="E49" s="187" t="s">
        <v>104</v>
      </c>
      <c r="F49" s="185">
        <v>1</v>
      </c>
      <c r="G49" s="187" t="s">
        <v>201</v>
      </c>
      <c r="H49" s="188">
        <v>41933</v>
      </c>
      <c r="I49" s="188">
        <v>41933</v>
      </c>
      <c r="J49" s="197">
        <v>5</v>
      </c>
      <c r="K49" s="194">
        <v>20620.61</v>
      </c>
      <c r="L49" s="194">
        <v>1031.03</v>
      </c>
      <c r="M49" s="195">
        <v>100</v>
      </c>
      <c r="N49" s="195"/>
      <c r="O49" s="195">
        <v>100</v>
      </c>
      <c r="P49" s="196">
        <v>-90.301000000000002</v>
      </c>
      <c r="Q49" s="207" t="s">
        <v>94</v>
      </c>
      <c r="R49" s="217"/>
      <c r="S49" s="209">
        <v>20620.61</v>
      </c>
      <c r="T49" s="210"/>
      <c r="U49" s="211" t="s">
        <v>425</v>
      </c>
      <c r="V49" s="212" t="s">
        <v>394</v>
      </c>
      <c r="W49" s="216"/>
      <c r="X49" s="214">
        <v>100</v>
      </c>
      <c r="Y49" s="226"/>
      <c r="Z49" s="225"/>
      <c r="AA49" s="226"/>
      <c r="AB49" s="225"/>
      <c r="AC49" s="230"/>
      <c r="AD49" s="225">
        <v>100</v>
      </c>
      <c r="AE49" s="225">
        <v>-99.52</v>
      </c>
      <c r="AF49" s="228">
        <v>44499</v>
      </c>
      <c r="AG49" s="231">
        <v>8</v>
      </c>
      <c r="AH49" s="214">
        <v>7.03</v>
      </c>
      <c r="AI49" s="214">
        <v>0.97</v>
      </c>
      <c r="AJ49" s="232">
        <v>12</v>
      </c>
      <c r="AK49" s="231"/>
      <c r="AL49" s="214">
        <v>12</v>
      </c>
    </row>
    <row r="50" spans="1:38" ht="16" customHeight="1">
      <c r="A50" s="563">
        <v>43</v>
      </c>
      <c r="B50" s="189" t="s">
        <v>477</v>
      </c>
      <c r="C50" s="190" t="s">
        <v>463</v>
      </c>
      <c r="D50" s="190" t="s">
        <v>464</v>
      </c>
      <c r="E50" s="187" t="s">
        <v>104</v>
      </c>
      <c r="F50" s="185">
        <v>1</v>
      </c>
      <c r="G50" s="187" t="s">
        <v>201</v>
      </c>
      <c r="H50" s="188">
        <v>41933</v>
      </c>
      <c r="I50" s="188">
        <v>41933</v>
      </c>
      <c r="J50" s="197">
        <v>5</v>
      </c>
      <c r="K50" s="194">
        <v>20620.61</v>
      </c>
      <c r="L50" s="194">
        <v>1031.03</v>
      </c>
      <c r="M50" s="195">
        <v>100</v>
      </c>
      <c r="N50" s="195"/>
      <c r="O50" s="195">
        <v>100</v>
      </c>
      <c r="P50" s="196">
        <v>-90.301000000000002</v>
      </c>
      <c r="Q50" s="207" t="s">
        <v>94</v>
      </c>
      <c r="R50" s="217"/>
      <c r="S50" s="209">
        <v>20620.61</v>
      </c>
      <c r="T50" s="210"/>
      <c r="U50" s="211" t="s">
        <v>425</v>
      </c>
      <c r="V50" s="212" t="s">
        <v>394</v>
      </c>
      <c r="W50" s="216"/>
      <c r="X50" s="214">
        <v>100</v>
      </c>
      <c r="Y50" s="226"/>
      <c r="Z50" s="225"/>
      <c r="AA50" s="226"/>
      <c r="AB50" s="225"/>
      <c r="AC50" s="230"/>
      <c r="AD50" s="225">
        <v>100</v>
      </c>
      <c r="AE50" s="225">
        <v>-99.52</v>
      </c>
      <c r="AF50" s="228">
        <v>44499</v>
      </c>
      <c r="AG50" s="231">
        <v>8</v>
      </c>
      <c r="AH50" s="214">
        <v>7.03</v>
      </c>
      <c r="AI50" s="214">
        <v>0.97</v>
      </c>
      <c r="AJ50" s="232">
        <v>12</v>
      </c>
      <c r="AK50" s="231"/>
      <c r="AL50" s="214">
        <v>12</v>
      </c>
    </row>
    <row r="51" spans="1:38" ht="16" customHeight="1">
      <c r="A51" s="563">
        <v>44</v>
      </c>
      <c r="B51" s="189" t="s">
        <v>478</v>
      </c>
      <c r="C51" s="190" t="s">
        <v>463</v>
      </c>
      <c r="D51" s="190" t="s">
        <v>464</v>
      </c>
      <c r="E51" s="187" t="s">
        <v>104</v>
      </c>
      <c r="F51" s="185">
        <v>1</v>
      </c>
      <c r="G51" s="187" t="s">
        <v>201</v>
      </c>
      <c r="H51" s="188">
        <v>41933</v>
      </c>
      <c r="I51" s="188">
        <v>41933</v>
      </c>
      <c r="J51" s="197">
        <v>5</v>
      </c>
      <c r="K51" s="194">
        <v>20620.61</v>
      </c>
      <c r="L51" s="194">
        <v>1031.03</v>
      </c>
      <c r="M51" s="195">
        <v>100</v>
      </c>
      <c r="N51" s="195"/>
      <c r="O51" s="195">
        <v>100</v>
      </c>
      <c r="P51" s="196">
        <v>-90.301000000000002</v>
      </c>
      <c r="Q51" s="207" t="s">
        <v>94</v>
      </c>
      <c r="R51" s="217"/>
      <c r="S51" s="209">
        <v>20620.61</v>
      </c>
      <c r="T51" s="210"/>
      <c r="U51" s="211" t="s">
        <v>425</v>
      </c>
      <c r="V51" s="212" t="s">
        <v>394</v>
      </c>
      <c r="W51" s="216"/>
      <c r="X51" s="214">
        <v>100</v>
      </c>
      <c r="Y51" s="226"/>
      <c r="Z51" s="225"/>
      <c r="AA51" s="226"/>
      <c r="AB51" s="225"/>
      <c r="AC51" s="230"/>
      <c r="AD51" s="225">
        <v>100</v>
      </c>
      <c r="AE51" s="225">
        <v>-99.52</v>
      </c>
      <c r="AF51" s="228">
        <v>44499</v>
      </c>
      <c r="AG51" s="231">
        <v>8</v>
      </c>
      <c r="AH51" s="214">
        <v>7.03</v>
      </c>
      <c r="AI51" s="214">
        <v>0.97</v>
      </c>
      <c r="AJ51" s="232">
        <v>12</v>
      </c>
      <c r="AK51" s="231"/>
      <c r="AL51" s="214">
        <v>12</v>
      </c>
    </row>
    <row r="52" spans="1:38" ht="16" customHeight="1">
      <c r="A52" s="563">
        <v>45</v>
      </c>
      <c r="B52" s="189" t="s">
        <v>479</v>
      </c>
      <c r="C52" s="190" t="s">
        <v>463</v>
      </c>
      <c r="D52" s="190" t="s">
        <v>464</v>
      </c>
      <c r="E52" s="187" t="s">
        <v>104</v>
      </c>
      <c r="F52" s="185">
        <v>1</v>
      </c>
      <c r="G52" s="187" t="s">
        <v>201</v>
      </c>
      <c r="H52" s="188">
        <v>41933</v>
      </c>
      <c r="I52" s="188">
        <v>41933</v>
      </c>
      <c r="J52" s="197">
        <v>5</v>
      </c>
      <c r="K52" s="194">
        <v>20620.61</v>
      </c>
      <c r="L52" s="194">
        <v>1031.03</v>
      </c>
      <c r="M52" s="195">
        <v>100</v>
      </c>
      <c r="N52" s="195"/>
      <c r="O52" s="195">
        <v>100</v>
      </c>
      <c r="P52" s="196">
        <v>-90.301000000000002</v>
      </c>
      <c r="Q52" s="207" t="s">
        <v>94</v>
      </c>
      <c r="R52" s="217"/>
      <c r="S52" s="209">
        <v>20620.61</v>
      </c>
      <c r="T52" s="221"/>
      <c r="U52" s="211" t="s">
        <v>425</v>
      </c>
      <c r="V52" s="212" t="s">
        <v>394</v>
      </c>
      <c r="W52" s="216"/>
      <c r="X52" s="214">
        <v>100</v>
      </c>
      <c r="Y52" s="226"/>
      <c r="Z52" s="225"/>
      <c r="AA52" s="226"/>
      <c r="AB52" s="225"/>
      <c r="AC52" s="230"/>
      <c r="AD52" s="225">
        <v>100</v>
      </c>
      <c r="AE52" s="225">
        <v>-99.52</v>
      </c>
      <c r="AF52" s="228">
        <v>44499</v>
      </c>
      <c r="AG52" s="231">
        <v>8</v>
      </c>
      <c r="AH52" s="214">
        <v>7.03</v>
      </c>
      <c r="AI52" s="214">
        <v>0.97</v>
      </c>
      <c r="AJ52" s="232">
        <v>12</v>
      </c>
      <c r="AK52" s="231"/>
      <c r="AL52" s="214">
        <v>12</v>
      </c>
    </row>
    <row r="53" spans="1:38" ht="16" customHeight="1">
      <c r="A53" s="563">
        <v>46</v>
      </c>
      <c r="B53" s="189" t="s">
        <v>480</v>
      </c>
      <c r="C53" s="190" t="s">
        <v>463</v>
      </c>
      <c r="D53" s="190" t="s">
        <v>464</v>
      </c>
      <c r="E53" s="187" t="s">
        <v>104</v>
      </c>
      <c r="F53" s="185">
        <v>1</v>
      </c>
      <c r="G53" s="187" t="s">
        <v>201</v>
      </c>
      <c r="H53" s="188">
        <v>41933</v>
      </c>
      <c r="I53" s="188">
        <v>41933</v>
      </c>
      <c r="J53" s="197">
        <v>5</v>
      </c>
      <c r="K53" s="194">
        <v>20620.61</v>
      </c>
      <c r="L53" s="194">
        <v>1031.03</v>
      </c>
      <c r="M53" s="195">
        <v>100</v>
      </c>
      <c r="N53" s="195"/>
      <c r="O53" s="195">
        <v>100</v>
      </c>
      <c r="P53" s="196">
        <v>-90.301000000000002</v>
      </c>
      <c r="Q53" s="207" t="s">
        <v>94</v>
      </c>
      <c r="R53" s="217"/>
      <c r="S53" s="209">
        <v>20620.61</v>
      </c>
      <c r="T53" s="210"/>
      <c r="U53" s="211" t="s">
        <v>425</v>
      </c>
      <c r="V53" s="212" t="s">
        <v>394</v>
      </c>
      <c r="W53" s="216"/>
      <c r="X53" s="214">
        <v>100</v>
      </c>
      <c r="Y53" s="226"/>
      <c r="Z53" s="225"/>
      <c r="AA53" s="226"/>
      <c r="AB53" s="225"/>
      <c r="AC53" s="230"/>
      <c r="AD53" s="225">
        <v>100</v>
      </c>
      <c r="AE53" s="225">
        <v>-99.52</v>
      </c>
      <c r="AF53" s="228">
        <v>44499</v>
      </c>
      <c r="AG53" s="231">
        <v>8</v>
      </c>
      <c r="AH53" s="214">
        <v>7.03</v>
      </c>
      <c r="AI53" s="214">
        <v>0.97</v>
      </c>
      <c r="AJ53" s="232">
        <v>12</v>
      </c>
      <c r="AK53" s="231"/>
      <c r="AL53" s="214">
        <v>12</v>
      </c>
    </row>
    <row r="54" spans="1:38" ht="16" customHeight="1">
      <c r="A54" s="563">
        <v>47</v>
      </c>
      <c r="B54" s="189" t="s">
        <v>481</v>
      </c>
      <c r="C54" s="190" t="s">
        <v>463</v>
      </c>
      <c r="D54" s="190" t="s">
        <v>464</v>
      </c>
      <c r="E54" s="187" t="s">
        <v>104</v>
      </c>
      <c r="F54" s="185">
        <v>1</v>
      </c>
      <c r="G54" s="187" t="s">
        <v>201</v>
      </c>
      <c r="H54" s="188">
        <v>41933</v>
      </c>
      <c r="I54" s="188">
        <v>41933</v>
      </c>
      <c r="J54" s="197">
        <v>5</v>
      </c>
      <c r="K54" s="194">
        <v>20620.5</v>
      </c>
      <c r="L54" s="194">
        <v>1031.03</v>
      </c>
      <c r="M54" s="195">
        <v>100</v>
      </c>
      <c r="N54" s="195"/>
      <c r="O54" s="195">
        <v>100</v>
      </c>
      <c r="P54" s="196">
        <v>-90.301000000000002</v>
      </c>
      <c r="Q54" s="207" t="s">
        <v>94</v>
      </c>
      <c r="R54" s="217"/>
      <c r="S54" s="209">
        <v>20620.5</v>
      </c>
      <c r="T54" s="210"/>
      <c r="U54" s="211" t="s">
        <v>425</v>
      </c>
      <c r="V54" s="212" t="s">
        <v>394</v>
      </c>
      <c r="W54" s="216"/>
      <c r="X54" s="214">
        <v>100</v>
      </c>
      <c r="Y54" s="226"/>
      <c r="Z54" s="225"/>
      <c r="AA54" s="226"/>
      <c r="AB54" s="225"/>
      <c r="AC54" s="230"/>
      <c r="AD54" s="225">
        <v>100</v>
      </c>
      <c r="AE54" s="225">
        <v>-99.52</v>
      </c>
      <c r="AF54" s="228">
        <v>44499</v>
      </c>
      <c r="AG54" s="231">
        <v>8</v>
      </c>
      <c r="AH54" s="214">
        <v>7.03</v>
      </c>
      <c r="AI54" s="214">
        <v>0.97</v>
      </c>
      <c r="AJ54" s="232">
        <v>12</v>
      </c>
      <c r="AK54" s="231"/>
      <c r="AL54" s="214">
        <v>12</v>
      </c>
    </row>
    <row r="55" spans="1:38" ht="16" customHeight="1">
      <c r="A55" s="563">
        <v>48</v>
      </c>
      <c r="B55" s="189" t="s">
        <v>482</v>
      </c>
      <c r="C55" s="187" t="s">
        <v>408</v>
      </c>
      <c r="D55" s="187" t="s">
        <v>423</v>
      </c>
      <c r="E55" s="187" t="s">
        <v>104</v>
      </c>
      <c r="F55" s="185">
        <v>1</v>
      </c>
      <c r="G55" s="187" t="s">
        <v>115</v>
      </c>
      <c r="H55" s="188">
        <v>42312</v>
      </c>
      <c r="I55" s="188">
        <v>42312</v>
      </c>
      <c r="J55" s="197">
        <v>5</v>
      </c>
      <c r="K55" s="194">
        <v>1846.15</v>
      </c>
      <c r="L55" s="194">
        <v>92.3</v>
      </c>
      <c r="M55" s="195">
        <v>50</v>
      </c>
      <c r="N55" s="195"/>
      <c r="O55" s="195">
        <v>50</v>
      </c>
      <c r="P55" s="196">
        <v>-45.828800000000001</v>
      </c>
      <c r="Q55" s="207" t="s">
        <v>94</v>
      </c>
      <c r="R55" s="217"/>
      <c r="S55" s="209">
        <v>1846.15</v>
      </c>
      <c r="T55" s="210"/>
      <c r="U55" s="211" t="s">
        <v>410</v>
      </c>
      <c r="V55" s="212" t="s">
        <v>394</v>
      </c>
      <c r="W55" s="216"/>
      <c r="X55" s="218">
        <v>50</v>
      </c>
      <c r="Y55" s="226"/>
      <c r="Z55" s="225"/>
      <c r="AA55" s="226"/>
      <c r="AB55" s="225"/>
      <c r="AC55" s="230"/>
      <c r="AD55" s="225">
        <v>50</v>
      </c>
      <c r="AE55" s="225">
        <v>-97.29</v>
      </c>
      <c r="AF55" s="228">
        <v>44499</v>
      </c>
      <c r="AG55" s="231">
        <v>5</v>
      </c>
      <c r="AH55" s="214">
        <v>5.99</v>
      </c>
      <c r="AI55" s="214">
        <v>-0.99</v>
      </c>
      <c r="AJ55" s="232">
        <v>0</v>
      </c>
      <c r="AK55" s="231"/>
      <c r="AL55" s="214">
        <v>0</v>
      </c>
    </row>
    <row r="56" spans="1:38" ht="16" customHeight="1">
      <c r="A56" s="563">
        <v>49</v>
      </c>
      <c r="B56" s="189" t="s">
        <v>483</v>
      </c>
      <c r="C56" s="187" t="s">
        <v>408</v>
      </c>
      <c r="D56" s="187" t="s">
        <v>484</v>
      </c>
      <c r="E56" s="187" t="s">
        <v>104</v>
      </c>
      <c r="F56" s="185">
        <v>1</v>
      </c>
      <c r="G56" s="187" t="s">
        <v>263</v>
      </c>
      <c r="H56" s="188">
        <v>42319</v>
      </c>
      <c r="I56" s="188">
        <v>42319</v>
      </c>
      <c r="J56" s="197">
        <v>5</v>
      </c>
      <c r="K56" s="194">
        <v>2222.2199999999998</v>
      </c>
      <c r="L56" s="194">
        <v>111.11</v>
      </c>
      <c r="M56" s="195">
        <v>50</v>
      </c>
      <c r="N56" s="195"/>
      <c r="O56" s="195">
        <v>50</v>
      </c>
      <c r="P56" s="196">
        <v>-54.999499999999998</v>
      </c>
      <c r="Q56" s="207" t="s">
        <v>94</v>
      </c>
      <c r="R56" s="217"/>
      <c r="S56" s="209">
        <v>2222.2199999999998</v>
      </c>
      <c r="T56" s="210"/>
      <c r="U56" s="211" t="s">
        <v>410</v>
      </c>
      <c r="V56" s="212" t="s">
        <v>394</v>
      </c>
      <c r="W56" s="216"/>
      <c r="X56" s="218">
        <v>50</v>
      </c>
      <c r="Y56" s="226"/>
      <c r="Z56" s="225"/>
      <c r="AA56" s="226"/>
      <c r="AB56" s="225"/>
      <c r="AC56" s="230"/>
      <c r="AD56" s="225">
        <v>50</v>
      </c>
      <c r="AE56" s="225">
        <v>-97.75</v>
      </c>
      <c r="AF56" s="228">
        <v>44499</v>
      </c>
      <c r="AG56" s="231">
        <v>5</v>
      </c>
      <c r="AH56" s="214">
        <v>5.97</v>
      </c>
      <c r="AI56" s="214">
        <v>-0.97</v>
      </c>
      <c r="AJ56" s="232">
        <v>0</v>
      </c>
      <c r="AK56" s="231"/>
      <c r="AL56" s="214">
        <v>0</v>
      </c>
    </row>
    <row r="57" spans="1:38" ht="16" customHeight="1">
      <c r="A57" s="563">
        <v>50</v>
      </c>
      <c r="B57" s="189" t="s">
        <v>485</v>
      </c>
      <c r="C57" s="187" t="s">
        <v>408</v>
      </c>
      <c r="D57" s="187" t="s">
        <v>484</v>
      </c>
      <c r="E57" s="187" t="s">
        <v>104</v>
      </c>
      <c r="F57" s="185">
        <v>1</v>
      </c>
      <c r="G57" s="187" t="s">
        <v>263</v>
      </c>
      <c r="H57" s="188">
        <v>42319</v>
      </c>
      <c r="I57" s="188">
        <v>42319</v>
      </c>
      <c r="J57" s="197">
        <v>5</v>
      </c>
      <c r="K57" s="194">
        <v>2222.2199999999998</v>
      </c>
      <c r="L57" s="194">
        <v>111.11</v>
      </c>
      <c r="M57" s="195">
        <v>50</v>
      </c>
      <c r="N57" s="195"/>
      <c r="O57" s="195">
        <v>50</v>
      </c>
      <c r="P57" s="196">
        <v>-54.999499999999998</v>
      </c>
      <c r="Q57" s="207" t="s">
        <v>94</v>
      </c>
      <c r="R57" s="217"/>
      <c r="S57" s="209">
        <v>2222.2199999999998</v>
      </c>
      <c r="T57" s="210"/>
      <c r="U57" s="211" t="s">
        <v>410</v>
      </c>
      <c r="V57" s="212" t="s">
        <v>394</v>
      </c>
      <c r="W57" s="216"/>
      <c r="X57" s="218">
        <v>50</v>
      </c>
      <c r="Y57" s="226"/>
      <c r="Z57" s="225"/>
      <c r="AA57" s="226"/>
      <c r="AB57" s="225"/>
      <c r="AC57" s="230"/>
      <c r="AD57" s="225">
        <v>50</v>
      </c>
      <c r="AE57" s="225">
        <v>-97.75</v>
      </c>
      <c r="AF57" s="228">
        <v>44499</v>
      </c>
      <c r="AG57" s="231">
        <v>5</v>
      </c>
      <c r="AH57" s="214">
        <v>5.97</v>
      </c>
      <c r="AI57" s="214">
        <v>-0.97</v>
      </c>
      <c r="AJ57" s="232">
        <v>0</v>
      </c>
      <c r="AK57" s="231"/>
      <c r="AL57" s="214">
        <v>0</v>
      </c>
    </row>
    <row r="58" spans="1:38" ht="16" customHeight="1">
      <c r="A58" s="563">
        <v>51</v>
      </c>
      <c r="B58" s="189" t="s">
        <v>486</v>
      </c>
      <c r="C58" s="187" t="s">
        <v>408</v>
      </c>
      <c r="D58" s="187" t="s">
        <v>484</v>
      </c>
      <c r="E58" s="187" t="s">
        <v>104</v>
      </c>
      <c r="F58" s="185">
        <v>1</v>
      </c>
      <c r="G58" s="187" t="s">
        <v>263</v>
      </c>
      <c r="H58" s="188">
        <v>42319</v>
      </c>
      <c r="I58" s="188">
        <v>42319</v>
      </c>
      <c r="J58" s="197">
        <v>5</v>
      </c>
      <c r="K58" s="194">
        <v>2222.23</v>
      </c>
      <c r="L58" s="194">
        <v>111.11</v>
      </c>
      <c r="M58" s="195">
        <v>50</v>
      </c>
      <c r="N58" s="195"/>
      <c r="O58" s="195">
        <v>50</v>
      </c>
      <c r="P58" s="196">
        <v>-54.999499999999998</v>
      </c>
      <c r="Q58" s="207" t="s">
        <v>94</v>
      </c>
      <c r="R58" s="217"/>
      <c r="S58" s="209">
        <v>2222.23</v>
      </c>
      <c r="T58" s="210"/>
      <c r="U58" s="211" t="s">
        <v>410</v>
      </c>
      <c r="V58" s="212" t="s">
        <v>394</v>
      </c>
      <c r="W58" s="216"/>
      <c r="X58" s="218">
        <v>50</v>
      </c>
      <c r="Y58" s="226"/>
      <c r="Z58" s="225"/>
      <c r="AA58" s="226"/>
      <c r="AB58" s="225"/>
      <c r="AC58" s="230"/>
      <c r="AD58" s="225">
        <v>50</v>
      </c>
      <c r="AE58" s="225">
        <v>-97.75</v>
      </c>
      <c r="AF58" s="228">
        <v>44499</v>
      </c>
      <c r="AG58" s="231">
        <v>5</v>
      </c>
      <c r="AH58" s="214">
        <v>5.97</v>
      </c>
      <c r="AI58" s="214">
        <v>-0.97</v>
      </c>
      <c r="AJ58" s="232">
        <v>0</v>
      </c>
      <c r="AK58" s="231"/>
      <c r="AL58" s="214">
        <v>0</v>
      </c>
    </row>
    <row r="59" spans="1:38" ht="16" customHeight="1">
      <c r="A59" s="563">
        <v>52</v>
      </c>
      <c r="B59" s="189" t="s">
        <v>487</v>
      </c>
      <c r="C59" s="187" t="s">
        <v>408</v>
      </c>
      <c r="D59" s="187" t="s">
        <v>484</v>
      </c>
      <c r="E59" s="187" t="s">
        <v>104</v>
      </c>
      <c r="F59" s="185">
        <v>1</v>
      </c>
      <c r="G59" s="187" t="s">
        <v>401</v>
      </c>
      <c r="H59" s="188">
        <v>42319</v>
      </c>
      <c r="I59" s="188">
        <v>42319</v>
      </c>
      <c r="J59" s="197">
        <v>5</v>
      </c>
      <c r="K59" s="194">
        <v>2222.2199999999998</v>
      </c>
      <c r="L59" s="194">
        <v>111.11</v>
      </c>
      <c r="M59" s="195">
        <v>50</v>
      </c>
      <c r="N59" s="195"/>
      <c r="O59" s="195">
        <v>50</v>
      </c>
      <c r="P59" s="196">
        <v>-54.999499999999998</v>
      </c>
      <c r="Q59" s="207" t="s">
        <v>94</v>
      </c>
      <c r="R59" s="217"/>
      <c r="S59" s="209">
        <v>2222.2199999999998</v>
      </c>
      <c r="T59" s="210"/>
      <c r="U59" s="211" t="s">
        <v>410</v>
      </c>
      <c r="V59" s="212" t="s">
        <v>394</v>
      </c>
      <c r="W59" s="216"/>
      <c r="X59" s="218">
        <v>50</v>
      </c>
      <c r="Y59" s="226"/>
      <c r="Z59" s="225"/>
      <c r="AA59" s="226"/>
      <c r="AB59" s="225"/>
      <c r="AC59" s="230"/>
      <c r="AD59" s="225">
        <v>50</v>
      </c>
      <c r="AE59" s="225">
        <v>-97.75</v>
      </c>
      <c r="AF59" s="228">
        <v>44499</v>
      </c>
      <c r="AG59" s="231">
        <v>5</v>
      </c>
      <c r="AH59" s="214">
        <v>5.97</v>
      </c>
      <c r="AI59" s="214">
        <v>-0.97</v>
      </c>
      <c r="AJ59" s="232">
        <v>0</v>
      </c>
      <c r="AK59" s="231"/>
      <c r="AL59" s="214">
        <v>0</v>
      </c>
    </row>
    <row r="60" spans="1:38" ht="16" customHeight="1">
      <c r="A60" s="563">
        <v>53</v>
      </c>
      <c r="B60" s="189" t="s">
        <v>488</v>
      </c>
      <c r="C60" s="187" t="s">
        <v>408</v>
      </c>
      <c r="D60" s="187" t="s">
        <v>484</v>
      </c>
      <c r="E60" s="187" t="s">
        <v>104</v>
      </c>
      <c r="F60" s="185">
        <v>1</v>
      </c>
      <c r="G60" s="187" t="s">
        <v>401</v>
      </c>
      <c r="H60" s="188">
        <v>42319</v>
      </c>
      <c r="I60" s="188">
        <v>42319</v>
      </c>
      <c r="J60" s="197">
        <v>5</v>
      </c>
      <c r="K60" s="194">
        <v>2222.2199999999998</v>
      </c>
      <c r="L60" s="194">
        <v>111.11</v>
      </c>
      <c r="M60" s="195">
        <v>50</v>
      </c>
      <c r="N60" s="195"/>
      <c r="O60" s="195">
        <v>50</v>
      </c>
      <c r="P60" s="196">
        <v>-54.999499999999998</v>
      </c>
      <c r="Q60" s="207" t="s">
        <v>94</v>
      </c>
      <c r="R60" s="217"/>
      <c r="S60" s="209">
        <v>2222.2199999999998</v>
      </c>
      <c r="T60" s="210"/>
      <c r="U60" s="211" t="s">
        <v>410</v>
      </c>
      <c r="V60" s="212" t="s">
        <v>394</v>
      </c>
      <c r="W60" s="216"/>
      <c r="X60" s="218">
        <v>50</v>
      </c>
      <c r="Y60" s="226"/>
      <c r="Z60" s="225"/>
      <c r="AA60" s="226"/>
      <c r="AB60" s="225"/>
      <c r="AC60" s="230"/>
      <c r="AD60" s="225">
        <v>50</v>
      </c>
      <c r="AE60" s="225">
        <v>-97.75</v>
      </c>
      <c r="AF60" s="228">
        <v>44499</v>
      </c>
      <c r="AG60" s="231">
        <v>5</v>
      </c>
      <c r="AH60" s="214">
        <v>5.97</v>
      </c>
      <c r="AI60" s="214">
        <v>-0.97</v>
      </c>
      <c r="AJ60" s="232">
        <v>0</v>
      </c>
      <c r="AK60" s="231"/>
      <c r="AL60" s="214">
        <v>0</v>
      </c>
    </row>
    <row r="61" spans="1:38" ht="16" customHeight="1">
      <c r="A61" s="563">
        <v>54</v>
      </c>
      <c r="B61" s="189" t="s">
        <v>489</v>
      </c>
      <c r="C61" s="187" t="s">
        <v>490</v>
      </c>
      <c r="D61" s="187" t="s">
        <v>491</v>
      </c>
      <c r="E61" s="187" t="s">
        <v>104</v>
      </c>
      <c r="F61" s="185">
        <v>1</v>
      </c>
      <c r="G61" s="187" t="s">
        <v>401</v>
      </c>
      <c r="H61" s="188">
        <v>42366</v>
      </c>
      <c r="I61" s="188">
        <v>42366</v>
      </c>
      <c r="J61" s="197">
        <v>5</v>
      </c>
      <c r="K61" s="194">
        <v>2589.75</v>
      </c>
      <c r="L61" s="194">
        <v>129.49</v>
      </c>
      <c r="M61" s="195">
        <v>50</v>
      </c>
      <c r="N61" s="195"/>
      <c r="O61" s="195">
        <v>50</v>
      </c>
      <c r="P61" s="196">
        <v>-61.387</v>
      </c>
      <c r="Q61" s="207" t="s">
        <v>94</v>
      </c>
      <c r="R61" s="217"/>
      <c r="S61" s="209">
        <v>2589.75</v>
      </c>
      <c r="T61" s="210"/>
      <c r="U61" s="211" t="s">
        <v>444</v>
      </c>
      <c r="V61" s="222" t="s">
        <v>394</v>
      </c>
      <c r="W61" s="216"/>
      <c r="X61" s="218">
        <v>50</v>
      </c>
      <c r="Y61" s="226"/>
      <c r="Z61" s="225"/>
      <c r="AA61" s="226"/>
      <c r="AB61" s="225"/>
      <c r="AC61" s="230"/>
      <c r="AD61" s="225">
        <v>50</v>
      </c>
      <c r="AE61" s="225">
        <v>-98.07</v>
      </c>
      <c r="AF61" s="228">
        <v>44499</v>
      </c>
      <c r="AG61" s="231">
        <v>8</v>
      </c>
      <c r="AH61" s="214">
        <v>5.84</v>
      </c>
      <c r="AI61" s="214">
        <v>2.16</v>
      </c>
      <c r="AJ61" s="232">
        <v>27</v>
      </c>
      <c r="AK61" s="231"/>
      <c r="AL61" s="214">
        <v>27</v>
      </c>
    </row>
    <row r="62" spans="1:38" ht="16" customHeight="1">
      <c r="A62" s="563">
        <v>55</v>
      </c>
      <c r="B62" s="189" t="s">
        <v>492</v>
      </c>
      <c r="C62" s="187" t="s">
        <v>490</v>
      </c>
      <c r="D62" s="187" t="s">
        <v>491</v>
      </c>
      <c r="E62" s="187" t="s">
        <v>104</v>
      </c>
      <c r="F62" s="185">
        <v>1</v>
      </c>
      <c r="G62" s="187" t="s">
        <v>401</v>
      </c>
      <c r="H62" s="188">
        <v>42366</v>
      </c>
      <c r="I62" s="188">
        <v>42366</v>
      </c>
      <c r="J62" s="197">
        <v>5</v>
      </c>
      <c r="K62" s="194">
        <v>2589.7399999999998</v>
      </c>
      <c r="L62" s="194">
        <v>129.47999999999999</v>
      </c>
      <c r="M62" s="195">
        <v>50</v>
      </c>
      <c r="N62" s="195"/>
      <c r="O62" s="195">
        <v>50</v>
      </c>
      <c r="P62" s="196">
        <v>-61.384</v>
      </c>
      <c r="Q62" s="207" t="s">
        <v>94</v>
      </c>
      <c r="R62" s="217"/>
      <c r="S62" s="209">
        <v>2589.7399999999998</v>
      </c>
      <c r="T62" s="210"/>
      <c r="U62" s="211" t="s">
        <v>444</v>
      </c>
      <c r="V62" s="222" t="s">
        <v>394</v>
      </c>
      <c r="W62" s="216"/>
      <c r="X62" s="218">
        <v>50</v>
      </c>
      <c r="Y62" s="226"/>
      <c r="Z62" s="225"/>
      <c r="AA62" s="226"/>
      <c r="AB62" s="225"/>
      <c r="AC62" s="230"/>
      <c r="AD62" s="225">
        <v>50</v>
      </c>
      <c r="AE62" s="225">
        <v>-98.07</v>
      </c>
      <c r="AF62" s="228">
        <v>44499</v>
      </c>
      <c r="AG62" s="231">
        <v>8</v>
      </c>
      <c r="AH62" s="214">
        <v>5.84</v>
      </c>
      <c r="AI62" s="214">
        <v>2.16</v>
      </c>
      <c r="AJ62" s="232">
        <v>27</v>
      </c>
      <c r="AK62" s="231"/>
      <c r="AL62" s="214">
        <v>27</v>
      </c>
    </row>
    <row r="63" spans="1:38" ht="16" customHeight="1">
      <c r="A63" s="563">
        <v>56</v>
      </c>
      <c r="B63" s="189" t="s">
        <v>493</v>
      </c>
      <c r="C63" s="187" t="s">
        <v>494</v>
      </c>
      <c r="D63" s="187" t="s">
        <v>495</v>
      </c>
      <c r="E63" s="187" t="s">
        <v>104</v>
      </c>
      <c r="F63" s="185">
        <v>1</v>
      </c>
      <c r="G63" s="187" t="s">
        <v>401</v>
      </c>
      <c r="H63" s="188">
        <v>42366</v>
      </c>
      <c r="I63" s="188">
        <v>42366</v>
      </c>
      <c r="J63" s="197">
        <v>5</v>
      </c>
      <c r="K63" s="194">
        <v>3153.85</v>
      </c>
      <c r="L63" s="194">
        <v>157.69999999999999</v>
      </c>
      <c r="M63" s="195">
        <v>50</v>
      </c>
      <c r="N63" s="195"/>
      <c r="O63" s="195">
        <v>50</v>
      </c>
      <c r="P63" s="196">
        <v>-68.294200000000004</v>
      </c>
      <c r="Q63" s="207" t="s">
        <v>94</v>
      </c>
      <c r="R63" s="217"/>
      <c r="S63" s="209">
        <v>3153.85</v>
      </c>
      <c r="T63" s="210"/>
      <c r="U63" s="211" t="s">
        <v>444</v>
      </c>
      <c r="V63" s="222" t="s">
        <v>394</v>
      </c>
      <c r="W63" s="216"/>
      <c r="X63" s="218">
        <v>50</v>
      </c>
      <c r="Y63" s="226"/>
      <c r="Z63" s="225"/>
      <c r="AA63" s="226"/>
      <c r="AB63" s="225"/>
      <c r="AC63" s="230"/>
      <c r="AD63" s="225">
        <v>50</v>
      </c>
      <c r="AE63" s="225">
        <v>-98.41</v>
      </c>
      <c r="AF63" s="228">
        <v>44499</v>
      </c>
      <c r="AG63" s="231">
        <v>8</v>
      </c>
      <c r="AH63" s="214">
        <v>5.84</v>
      </c>
      <c r="AI63" s="214">
        <v>2.16</v>
      </c>
      <c r="AJ63" s="232">
        <v>27</v>
      </c>
      <c r="AK63" s="231"/>
      <c r="AL63" s="214">
        <v>27</v>
      </c>
    </row>
    <row r="64" spans="1:38" ht="16" customHeight="1">
      <c r="A64" s="563">
        <v>57</v>
      </c>
      <c r="B64" s="189" t="s">
        <v>496</v>
      </c>
      <c r="C64" s="187" t="s">
        <v>494</v>
      </c>
      <c r="D64" s="187" t="s">
        <v>495</v>
      </c>
      <c r="E64" s="187" t="s">
        <v>104</v>
      </c>
      <c r="F64" s="185">
        <v>1</v>
      </c>
      <c r="G64" s="187" t="s">
        <v>401</v>
      </c>
      <c r="H64" s="188">
        <v>42366</v>
      </c>
      <c r="I64" s="188">
        <v>42366</v>
      </c>
      <c r="J64" s="197">
        <v>5</v>
      </c>
      <c r="K64" s="194">
        <v>3153.85</v>
      </c>
      <c r="L64" s="194">
        <v>157.69999999999999</v>
      </c>
      <c r="M64" s="195">
        <v>50</v>
      </c>
      <c r="N64" s="195"/>
      <c r="O64" s="195">
        <v>50</v>
      </c>
      <c r="P64" s="196">
        <v>-68.294200000000004</v>
      </c>
      <c r="Q64" s="207" t="s">
        <v>94</v>
      </c>
      <c r="R64" s="217"/>
      <c r="S64" s="209">
        <v>3153.85</v>
      </c>
      <c r="T64" s="210"/>
      <c r="U64" s="211" t="s">
        <v>444</v>
      </c>
      <c r="V64" s="222" t="s">
        <v>394</v>
      </c>
      <c r="W64" s="216"/>
      <c r="X64" s="218">
        <v>50</v>
      </c>
      <c r="Y64" s="226"/>
      <c r="Z64" s="225"/>
      <c r="AA64" s="226"/>
      <c r="AB64" s="225"/>
      <c r="AC64" s="230"/>
      <c r="AD64" s="225">
        <v>50</v>
      </c>
      <c r="AE64" s="225">
        <v>-98.41</v>
      </c>
      <c r="AF64" s="228">
        <v>44499</v>
      </c>
      <c r="AG64" s="231">
        <v>8</v>
      </c>
      <c r="AH64" s="214">
        <v>5.84</v>
      </c>
      <c r="AI64" s="214">
        <v>2.16</v>
      </c>
      <c r="AJ64" s="232">
        <v>27</v>
      </c>
      <c r="AK64" s="231"/>
      <c r="AL64" s="214">
        <v>27</v>
      </c>
    </row>
    <row r="65" spans="1:38" ht="16" customHeight="1">
      <c r="A65" s="563">
        <v>58</v>
      </c>
      <c r="B65" s="189" t="s">
        <v>497</v>
      </c>
      <c r="C65" s="187" t="s">
        <v>494</v>
      </c>
      <c r="D65" s="187" t="s">
        <v>495</v>
      </c>
      <c r="E65" s="187" t="s">
        <v>104</v>
      </c>
      <c r="F65" s="185">
        <v>1</v>
      </c>
      <c r="G65" s="187" t="s">
        <v>401</v>
      </c>
      <c r="H65" s="188">
        <v>42366</v>
      </c>
      <c r="I65" s="188">
        <v>42366</v>
      </c>
      <c r="J65" s="197">
        <v>5</v>
      </c>
      <c r="K65" s="194">
        <v>3153.85</v>
      </c>
      <c r="L65" s="194">
        <v>157.69999999999999</v>
      </c>
      <c r="M65" s="195">
        <v>50</v>
      </c>
      <c r="N65" s="195"/>
      <c r="O65" s="195">
        <v>50</v>
      </c>
      <c r="P65" s="196">
        <v>-68.294200000000004</v>
      </c>
      <c r="Q65" s="207" t="s">
        <v>94</v>
      </c>
      <c r="R65" s="217"/>
      <c r="S65" s="209">
        <v>3153.85</v>
      </c>
      <c r="T65" s="210"/>
      <c r="U65" s="211" t="s">
        <v>444</v>
      </c>
      <c r="V65" s="222" t="s">
        <v>394</v>
      </c>
      <c r="W65" s="216"/>
      <c r="X65" s="218">
        <v>50</v>
      </c>
      <c r="Y65" s="226"/>
      <c r="Z65" s="225"/>
      <c r="AA65" s="226"/>
      <c r="AB65" s="225"/>
      <c r="AC65" s="230"/>
      <c r="AD65" s="225">
        <v>50</v>
      </c>
      <c r="AE65" s="225">
        <v>-98.41</v>
      </c>
      <c r="AF65" s="228">
        <v>44499</v>
      </c>
      <c r="AG65" s="231">
        <v>8</v>
      </c>
      <c r="AH65" s="214">
        <v>5.84</v>
      </c>
      <c r="AI65" s="214">
        <v>2.16</v>
      </c>
      <c r="AJ65" s="232">
        <v>27</v>
      </c>
      <c r="AK65" s="231"/>
      <c r="AL65" s="214">
        <v>27</v>
      </c>
    </row>
    <row r="66" spans="1:38" ht="16" customHeight="1">
      <c r="A66" s="563">
        <v>59</v>
      </c>
      <c r="B66" s="189" t="s">
        <v>498</v>
      </c>
      <c r="C66" s="187" t="s">
        <v>494</v>
      </c>
      <c r="D66" s="187" t="s">
        <v>495</v>
      </c>
      <c r="E66" s="187" t="s">
        <v>104</v>
      </c>
      <c r="F66" s="185">
        <v>1</v>
      </c>
      <c r="G66" s="187" t="s">
        <v>401</v>
      </c>
      <c r="H66" s="188">
        <v>42366</v>
      </c>
      <c r="I66" s="188">
        <v>42366</v>
      </c>
      <c r="J66" s="197">
        <v>5</v>
      </c>
      <c r="K66" s="194">
        <v>3153.85</v>
      </c>
      <c r="L66" s="194">
        <v>157.69999999999999</v>
      </c>
      <c r="M66" s="195">
        <v>50</v>
      </c>
      <c r="N66" s="195"/>
      <c r="O66" s="195">
        <v>50</v>
      </c>
      <c r="P66" s="196">
        <v>-68.294200000000004</v>
      </c>
      <c r="Q66" s="207" t="s">
        <v>94</v>
      </c>
      <c r="R66" s="217"/>
      <c r="S66" s="209">
        <v>3153.85</v>
      </c>
      <c r="T66" s="210"/>
      <c r="U66" s="211" t="s">
        <v>444</v>
      </c>
      <c r="V66" s="222" t="s">
        <v>394</v>
      </c>
      <c r="W66" s="216"/>
      <c r="X66" s="218">
        <v>50</v>
      </c>
      <c r="Y66" s="226"/>
      <c r="Z66" s="225"/>
      <c r="AA66" s="226"/>
      <c r="AB66" s="225"/>
      <c r="AC66" s="230"/>
      <c r="AD66" s="225">
        <v>50</v>
      </c>
      <c r="AE66" s="225">
        <v>-98.41</v>
      </c>
      <c r="AF66" s="228">
        <v>44499</v>
      </c>
      <c r="AG66" s="231">
        <v>8</v>
      </c>
      <c r="AH66" s="214">
        <v>5.84</v>
      </c>
      <c r="AI66" s="214">
        <v>2.16</v>
      </c>
      <c r="AJ66" s="232">
        <v>27</v>
      </c>
      <c r="AK66" s="231"/>
      <c r="AL66" s="214">
        <v>27</v>
      </c>
    </row>
    <row r="67" spans="1:38" ht="16" customHeight="1">
      <c r="A67" s="563">
        <v>60</v>
      </c>
      <c r="B67" s="189" t="s">
        <v>499</v>
      </c>
      <c r="C67" s="187" t="s">
        <v>494</v>
      </c>
      <c r="D67" s="187" t="s">
        <v>495</v>
      </c>
      <c r="E67" s="187" t="s">
        <v>104</v>
      </c>
      <c r="F67" s="185">
        <v>1</v>
      </c>
      <c r="G67" s="187" t="s">
        <v>401</v>
      </c>
      <c r="H67" s="188">
        <v>42366</v>
      </c>
      <c r="I67" s="188">
        <v>42366</v>
      </c>
      <c r="J67" s="197">
        <v>5</v>
      </c>
      <c r="K67" s="194">
        <v>3153.83</v>
      </c>
      <c r="L67" s="194">
        <v>157.66</v>
      </c>
      <c r="M67" s="195">
        <v>50</v>
      </c>
      <c r="N67" s="195"/>
      <c r="O67" s="195">
        <v>50</v>
      </c>
      <c r="P67" s="196">
        <v>-68.286199999999994</v>
      </c>
      <c r="Q67" s="207" t="s">
        <v>94</v>
      </c>
      <c r="R67" s="217"/>
      <c r="S67" s="209">
        <v>3153.83</v>
      </c>
      <c r="T67" s="210"/>
      <c r="U67" s="211" t="s">
        <v>444</v>
      </c>
      <c r="V67" s="222" t="s">
        <v>394</v>
      </c>
      <c r="W67" s="216"/>
      <c r="X67" s="218">
        <v>50</v>
      </c>
      <c r="Y67" s="226"/>
      <c r="Z67" s="225"/>
      <c r="AA67" s="226"/>
      <c r="AB67" s="225"/>
      <c r="AC67" s="230"/>
      <c r="AD67" s="225">
        <v>50</v>
      </c>
      <c r="AE67" s="225">
        <v>-98.41</v>
      </c>
      <c r="AF67" s="228">
        <v>44499</v>
      </c>
      <c r="AG67" s="231">
        <v>8</v>
      </c>
      <c r="AH67" s="214">
        <v>5.84</v>
      </c>
      <c r="AI67" s="214">
        <v>2.16</v>
      </c>
      <c r="AJ67" s="232">
        <v>27</v>
      </c>
      <c r="AK67" s="231"/>
      <c r="AL67" s="214">
        <v>27</v>
      </c>
    </row>
    <row r="68" spans="1:38" ht="16" customHeight="1">
      <c r="A68" s="563">
        <v>61</v>
      </c>
      <c r="B68" s="189" t="s">
        <v>500</v>
      </c>
      <c r="C68" s="187" t="s">
        <v>425</v>
      </c>
      <c r="D68" s="187" t="s">
        <v>501</v>
      </c>
      <c r="E68" s="187" t="s">
        <v>104</v>
      </c>
      <c r="F68" s="185">
        <v>1</v>
      </c>
      <c r="G68" s="187" t="s">
        <v>430</v>
      </c>
      <c r="H68" s="188">
        <v>42369</v>
      </c>
      <c r="I68" s="188">
        <v>42369</v>
      </c>
      <c r="J68" s="197">
        <v>5</v>
      </c>
      <c r="K68" s="194">
        <v>22456.43</v>
      </c>
      <c r="L68" s="194">
        <v>1122.82</v>
      </c>
      <c r="M68" s="195">
        <v>100</v>
      </c>
      <c r="N68" s="195"/>
      <c r="O68" s="195">
        <v>100</v>
      </c>
      <c r="P68" s="196">
        <v>-91.093900000000005</v>
      </c>
      <c r="Q68" s="207" t="s">
        <v>94</v>
      </c>
      <c r="R68" s="217"/>
      <c r="S68" s="209">
        <v>22456.43</v>
      </c>
      <c r="T68" s="210"/>
      <c r="U68" s="211" t="s">
        <v>425</v>
      </c>
      <c r="V68" s="212" t="s">
        <v>394</v>
      </c>
      <c r="W68" s="216"/>
      <c r="X68" s="214">
        <v>100</v>
      </c>
      <c r="Y68" s="226"/>
      <c r="Z68" s="225"/>
      <c r="AA68" s="226"/>
      <c r="AB68" s="225"/>
      <c r="AC68" s="230"/>
      <c r="AD68" s="225">
        <v>100</v>
      </c>
      <c r="AE68" s="225">
        <v>-99.55</v>
      </c>
      <c r="AF68" s="228">
        <v>44499</v>
      </c>
      <c r="AG68" s="231">
        <v>8</v>
      </c>
      <c r="AH68" s="214">
        <v>5.84</v>
      </c>
      <c r="AI68" s="214">
        <v>2.16</v>
      </c>
      <c r="AJ68" s="232">
        <v>27</v>
      </c>
      <c r="AK68" s="231"/>
      <c r="AL68" s="214">
        <v>27</v>
      </c>
    </row>
    <row r="69" spans="1:38" ht="16" customHeight="1">
      <c r="A69" s="563">
        <v>62</v>
      </c>
      <c r="B69" s="189" t="s">
        <v>502</v>
      </c>
      <c r="C69" s="187" t="s">
        <v>425</v>
      </c>
      <c r="D69" s="187" t="s">
        <v>501</v>
      </c>
      <c r="E69" s="187" t="s">
        <v>104</v>
      </c>
      <c r="F69" s="185">
        <v>1</v>
      </c>
      <c r="G69" s="187" t="s">
        <v>430</v>
      </c>
      <c r="H69" s="188">
        <v>42369</v>
      </c>
      <c r="I69" s="188">
        <v>42369</v>
      </c>
      <c r="J69" s="197">
        <v>5</v>
      </c>
      <c r="K69" s="194">
        <v>22456.43</v>
      </c>
      <c r="L69" s="194">
        <v>1122.82</v>
      </c>
      <c r="M69" s="195">
        <v>100</v>
      </c>
      <c r="N69" s="195"/>
      <c r="O69" s="195">
        <v>100</v>
      </c>
      <c r="P69" s="196">
        <v>-91.093900000000005</v>
      </c>
      <c r="Q69" s="207" t="s">
        <v>94</v>
      </c>
      <c r="R69" s="217"/>
      <c r="S69" s="209">
        <v>22456.43</v>
      </c>
      <c r="T69" s="210"/>
      <c r="U69" s="211" t="s">
        <v>425</v>
      </c>
      <c r="V69" s="212" t="s">
        <v>394</v>
      </c>
      <c r="W69" s="216"/>
      <c r="X69" s="214">
        <v>100</v>
      </c>
      <c r="Y69" s="226"/>
      <c r="Z69" s="225"/>
      <c r="AA69" s="226"/>
      <c r="AB69" s="225"/>
      <c r="AC69" s="230"/>
      <c r="AD69" s="225">
        <v>100</v>
      </c>
      <c r="AE69" s="225">
        <v>-99.55</v>
      </c>
      <c r="AF69" s="228">
        <v>44499</v>
      </c>
      <c r="AG69" s="231">
        <v>8</v>
      </c>
      <c r="AH69" s="214">
        <v>5.84</v>
      </c>
      <c r="AI69" s="214">
        <v>2.16</v>
      </c>
      <c r="AJ69" s="232">
        <v>27</v>
      </c>
      <c r="AK69" s="231"/>
      <c r="AL69" s="214">
        <v>27</v>
      </c>
    </row>
    <row r="70" spans="1:38" ht="16" customHeight="1">
      <c r="A70" s="563">
        <v>63</v>
      </c>
      <c r="B70" s="189" t="s">
        <v>503</v>
      </c>
      <c r="C70" s="187" t="s">
        <v>425</v>
      </c>
      <c r="D70" s="187" t="s">
        <v>501</v>
      </c>
      <c r="E70" s="187" t="s">
        <v>104</v>
      </c>
      <c r="F70" s="185">
        <v>1</v>
      </c>
      <c r="G70" s="187" t="s">
        <v>430</v>
      </c>
      <c r="H70" s="188">
        <v>42369</v>
      </c>
      <c r="I70" s="188">
        <v>42369</v>
      </c>
      <c r="J70" s="197">
        <v>5</v>
      </c>
      <c r="K70" s="194">
        <v>22456.43</v>
      </c>
      <c r="L70" s="194">
        <v>1122.82</v>
      </c>
      <c r="M70" s="195">
        <v>100</v>
      </c>
      <c r="N70" s="195"/>
      <c r="O70" s="195">
        <v>100</v>
      </c>
      <c r="P70" s="196">
        <v>-91.093900000000005</v>
      </c>
      <c r="Q70" s="207" t="s">
        <v>94</v>
      </c>
      <c r="R70" s="217"/>
      <c r="S70" s="209">
        <v>22456.43</v>
      </c>
      <c r="T70" s="210"/>
      <c r="U70" s="211" t="s">
        <v>425</v>
      </c>
      <c r="V70" s="212" t="s">
        <v>394</v>
      </c>
      <c r="W70" s="216"/>
      <c r="X70" s="214">
        <v>100</v>
      </c>
      <c r="Y70" s="226"/>
      <c r="Z70" s="225"/>
      <c r="AA70" s="226"/>
      <c r="AB70" s="225"/>
      <c r="AC70" s="230"/>
      <c r="AD70" s="225">
        <v>100</v>
      </c>
      <c r="AE70" s="225">
        <v>-99.55</v>
      </c>
      <c r="AF70" s="228">
        <v>44499</v>
      </c>
      <c r="AG70" s="231">
        <v>8</v>
      </c>
      <c r="AH70" s="214">
        <v>5.84</v>
      </c>
      <c r="AI70" s="214">
        <v>2.16</v>
      </c>
      <c r="AJ70" s="232">
        <v>27</v>
      </c>
      <c r="AK70" s="231"/>
      <c r="AL70" s="214">
        <v>27</v>
      </c>
    </row>
    <row r="71" spans="1:38" ht="16" customHeight="1">
      <c r="A71" s="563">
        <v>64</v>
      </c>
      <c r="B71" s="189" t="s">
        <v>504</v>
      </c>
      <c r="C71" s="187" t="s">
        <v>505</v>
      </c>
      <c r="D71" s="187" t="s">
        <v>506</v>
      </c>
      <c r="E71" s="187" t="s">
        <v>104</v>
      </c>
      <c r="F71" s="185">
        <v>1</v>
      </c>
      <c r="G71" s="187" t="s">
        <v>105</v>
      </c>
      <c r="H71" s="188">
        <v>43799</v>
      </c>
      <c r="I71" s="188">
        <v>43799</v>
      </c>
      <c r="J71" s="197">
        <v>5</v>
      </c>
      <c r="K71" s="194">
        <v>4700</v>
      </c>
      <c r="L71" s="194">
        <v>141</v>
      </c>
      <c r="M71" s="195">
        <v>50</v>
      </c>
      <c r="N71" s="195"/>
      <c r="O71" s="195">
        <v>50</v>
      </c>
      <c r="P71" s="196">
        <v>-64.539000000000001</v>
      </c>
      <c r="Q71" s="207" t="s">
        <v>94</v>
      </c>
      <c r="R71" s="217"/>
      <c r="S71" s="209">
        <v>4700</v>
      </c>
      <c r="T71" s="210"/>
      <c r="U71" s="211" t="s">
        <v>410</v>
      </c>
      <c r="V71" s="212" t="s">
        <v>394</v>
      </c>
      <c r="W71" s="216"/>
      <c r="X71" s="218">
        <v>50</v>
      </c>
      <c r="Y71" s="226"/>
      <c r="Z71" s="225"/>
      <c r="AA71" s="226"/>
      <c r="AB71" s="225"/>
      <c r="AC71" s="230"/>
      <c r="AD71" s="225">
        <v>50</v>
      </c>
      <c r="AE71" s="225">
        <v>-98.94</v>
      </c>
      <c r="AF71" s="228">
        <v>44499</v>
      </c>
      <c r="AG71" s="231">
        <v>5</v>
      </c>
      <c r="AH71" s="214">
        <v>1.92</v>
      </c>
      <c r="AI71" s="214">
        <v>3.08</v>
      </c>
      <c r="AJ71" s="232">
        <v>62</v>
      </c>
      <c r="AK71" s="231"/>
      <c r="AL71" s="214">
        <v>62</v>
      </c>
    </row>
    <row r="72" spans="1:38" ht="16" customHeight="1">
      <c r="A72" s="563">
        <v>65</v>
      </c>
      <c r="B72" s="189" t="s">
        <v>507</v>
      </c>
      <c r="C72" s="187" t="s">
        <v>505</v>
      </c>
      <c r="D72" s="187" t="s">
        <v>506</v>
      </c>
      <c r="E72" s="187" t="s">
        <v>104</v>
      </c>
      <c r="F72" s="185">
        <v>1</v>
      </c>
      <c r="G72" s="187" t="s">
        <v>105</v>
      </c>
      <c r="H72" s="188">
        <v>43799</v>
      </c>
      <c r="I72" s="188">
        <v>43799</v>
      </c>
      <c r="J72" s="197">
        <v>5</v>
      </c>
      <c r="K72" s="194">
        <v>4700</v>
      </c>
      <c r="L72" s="194">
        <v>141</v>
      </c>
      <c r="M72" s="195">
        <v>50</v>
      </c>
      <c r="N72" s="195"/>
      <c r="O72" s="195">
        <v>50</v>
      </c>
      <c r="P72" s="196">
        <v>-64.539000000000001</v>
      </c>
      <c r="Q72" s="207" t="s">
        <v>94</v>
      </c>
      <c r="R72" s="217"/>
      <c r="S72" s="209">
        <v>4700</v>
      </c>
      <c r="T72" s="210"/>
      <c r="U72" s="211" t="s">
        <v>410</v>
      </c>
      <c r="V72" s="212" t="s">
        <v>394</v>
      </c>
      <c r="W72" s="216"/>
      <c r="X72" s="218">
        <v>50</v>
      </c>
      <c r="Y72" s="226"/>
      <c r="Z72" s="225"/>
      <c r="AA72" s="226"/>
      <c r="AB72" s="225"/>
      <c r="AC72" s="230"/>
      <c r="AD72" s="225">
        <v>50</v>
      </c>
      <c r="AE72" s="225">
        <v>-98.94</v>
      </c>
      <c r="AF72" s="228">
        <v>44499</v>
      </c>
      <c r="AG72" s="231">
        <v>5</v>
      </c>
      <c r="AH72" s="214">
        <v>1.92</v>
      </c>
      <c r="AI72" s="214">
        <v>3.08</v>
      </c>
      <c r="AJ72" s="232">
        <v>62</v>
      </c>
      <c r="AK72" s="231"/>
      <c r="AL72" s="214">
        <v>62</v>
      </c>
    </row>
    <row r="73" spans="1:38" ht="16" customHeight="1">
      <c r="A73" s="563">
        <v>66</v>
      </c>
      <c r="B73" s="189" t="s">
        <v>508</v>
      </c>
      <c r="C73" s="187" t="s">
        <v>505</v>
      </c>
      <c r="D73" s="187" t="s">
        <v>506</v>
      </c>
      <c r="E73" s="187" t="s">
        <v>104</v>
      </c>
      <c r="F73" s="185">
        <v>1</v>
      </c>
      <c r="G73" s="187" t="s">
        <v>105</v>
      </c>
      <c r="H73" s="188">
        <v>43799</v>
      </c>
      <c r="I73" s="188">
        <v>43799</v>
      </c>
      <c r="J73" s="197">
        <v>5</v>
      </c>
      <c r="K73" s="194">
        <v>4700</v>
      </c>
      <c r="L73" s="194">
        <v>141</v>
      </c>
      <c r="M73" s="195">
        <v>50</v>
      </c>
      <c r="N73" s="195"/>
      <c r="O73" s="195">
        <v>50</v>
      </c>
      <c r="P73" s="196">
        <v>-64.539000000000001</v>
      </c>
      <c r="Q73" s="207" t="s">
        <v>94</v>
      </c>
      <c r="R73" s="217"/>
      <c r="S73" s="209">
        <v>4700</v>
      </c>
      <c r="T73" s="210"/>
      <c r="U73" s="211" t="s">
        <v>410</v>
      </c>
      <c r="V73" s="212" t="s">
        <v>394</v>
      </c>
      <c r="W73" s="216"/>
      <c r="X73" s="218">
        <v>50</v>
      </c>
      <c r="Y73" s="226"/>
      <c r="Z73" s="225"/>
      <c r="AA73" s="226"/>
      <c r="AB73" s="225"/>
      <c r="AC73" s="230"/>
      <c r="AD73" s="225">
        <v>50</v>
      </c>
      <c r="AE73" s="225">
        <v>-98.94</v>
      </c>
      <c r="AF73" s="228">
        <v>44499</v>
      </c>
      <c r="AG73" s="231">
        <v>5</v>
      </c>
      <c r="AH73" s="214">
        <v>1.92</v>
      </c>
      <c r="AI73" s="214">
        <v>3.08</v>
      </c>
      <c r="AJ73" s="232">
        <v>62</v>
      </c>
      <c r="AK73" s="231"/>
      <c r="AL73" s="214">
        <v>62</v>
      </c>
    </row>
    <row r="74" spans="1:38" ht="16" customHeight="1">
      <c r="A74" s="563">
        <v>67</v>
      </c>
      <c r="B74" s="189" t="s">
        <v>509</v>
      </c>
      <c r="C74" s="187" t="s">
        <v>446</v>
      </c>
      <c r="D74" s="187" t="s">
        <v>510</v>
      </c>
      <c r="E74" s="187" t="s">
        <v>104</v>
      </c>
      <c r="F74" s="185">
        <v>1</v>
      </c>
      <c r="G74" s="187" t="s">
        <v>105</v>
      </c>
      <c r="H74" s="188">
        <v>43799</v>
      </c>
      <c r="I74" s="188">
        <v>43799</v>
      </c>
      <c r="J74" s="197">
        <v>5</v>
      </c>
      <c r="K74" s="194">
        <v>2130</v>
      </c>
      <c r="L74" s="194">
        <v>63.9</v>
      </c>
      <c r="M74" s="195">
        <v>50</v>
      </c>
      <c r="N74" s="195"/>
      <c r="O74" s="195">
        <v>50</v>
      </c>
      <c r="P74" s="196">
        <v>-21.752700000000001</v>
      </c>
      <c r="Q74" s="207" t="s">
        <v>94</v>
      </c>
      <c r="R74" s="217"/>
      <c r="S74" s="209">
        <v>2130</v>
      </c>
      <c r="T74" s="210"/>
      <c r="U74" s="211" t="s">
        <v>446</v>
      </c>
      <c r="V74" s="212" t="s">
        <v>394</v>
      </c>
      <c r="W74" s="216"/>
      <c r="X74" s="214">
        <v>50</v>
      </c>
      <c r="Y74" s="226"/>
      <c r="Z74" s="225"/>
      <c r="AA74" s="226"/>
      <c r="AB74" s="225"/>
      <c r="AC74" s="230"/>
      <c r="AD74" s="225">
        <v>50</v>
      </c>
      <c r="AE74" s="225">
        <v>-97.65</v>
      </c>
      <c r="AF74" s="228">
        <v>44499</v>
      </c>
      <c r="AG74" s="231">
        <v>5</v>
      </c>
      <c r="AH74" s="214">
        <v>1.92</v>
      </c>
      <c r="AI74" s="214">
        <v>3.08</v>
      </c>
      <c r="AJ74" s="232">
        <v>62</v>
      </c>
      <c r="AK74" s="231"/>
      <c r="AL74" s="214">
        <v>62</v>
      </c>
    </row>
    <row r="75" spans="1:38" ht="16" customHeight="1">
      <c r="A75" s="563">
        <v>68</v>
      </c>
      <c r="B75" s="189" t="s">
        <v>511</v>
      </c>
      <c r="C75" s="187" t="s">
        <v>446</v>
      </c>
      <c r="D75" s="187" t="s">
        <v>510</v>
      </c>
      <c r="E75" s="187" t="s">
        <v>104</v>
      </c>
      <c r="F75" s="185">
        <v>1</v>
      </c>
      <c r="G75" s="187" t="s">
        <v>105</v>
      </c>
      <c r="H75" s="188">
        <v>43799</v>
      </c>
      <c r="I75" s="188">
        <v>43799</v>
      </c>
      <c r="J75" s="197">
        <v>5</v>
      </c>
      <c r="K75" s="194">
        <v>2130</v>
      </c>
      <c r="L75" s="194">
        <v>63.9</v>
      </c>
      <c r="M75" s="195">
        <v>50</v>
      </c>
      <c r="N75" s="195"/>
      <c r="O75" s="195">
        <v>50</v>
      </c>
      <c r="P75" s="196">
        <v>-21.752700000000001</v>
      </c>
      <c r="Q75" s="207" t="s">
        <v>94</v>
      </c>
      <c r="R75" s="217"/>
      <c r="S75" s="209">
        <v>2130</v>
      </c>
      <c r="T75" s="210"/>
      <c r="U75" s="211" t="s">
        <v>446</v>
      </c>
      <c r="V75" s="212" t="s">
        <v>394</v>
      </c>
      <c r="W75" s="216"/>
      <c r="X75" s="214">
        <v>50</v>
      </c>
      <c r="Y75" s="226"/>
      <c r="Z75" s="225"/>
      <c r="AA75" s="226"/>
      <c r="AB75" s="225"/>
      <c r="AC75" s="230"/>
      <c r="AD75" s="225">
        <v>50</v>
      </c>
      <c r="AE75" s="225">
        <v>-97.65</v>
      </c>
      <c r="AF75" s="228">
        <v>44499</v>
      </c>
      <c r="AG75" s="231">
        <v>5</v>
      </c>
      <c r="AH75" s="214">
        <v>1.92</v>
      </c>
      <c r="AI75" s="214">
        <v>3.08</v>
      </c>
      <c r="AJ75" s="232">
        <v>62</v>
      </c>
      <c r="AK75" s="231"/>
      <c r="AL75" s="214">
        <v>62</v>
      </c>
    </row>
    <row r="76" spans="1:38" ht="16" customHeight="1">
      <c r="A76" s="563">
        <v>69</v>
      </c>
      <c r="B76" s="189" t="s">
        <v>512</v>
      </c>
      <c r="C76" s="187" t="s">
        <v>513</v>
      </c>
      <c r="D76" s="187" t="s">
        <v>514</v>
      </c>
      <c r="E76" s="187" t="s">
        <v>104</v>
      </c>
      <c r="F76" s="185">
        <v>1</v>
      </c>
      <c r="G76" s="187" t="s">
        <v>201</v>
      </c>
      <c r="H76" s="188">
        <v>42264</v>
      </c>
      <c r="I76" s="188">
        <v>42264</v>
      </c>
      <c r="J76" s="197">
        <v>5</v>
      </c>
      <c r="K76" s="194">
        <v>4096.1099999999997</v>
      </c>
      <c r="L76" s="194">
        <v>204.8</v>
      </c>
      <c r="M76" s="195">
        <v>100</v>
      </c>
      <c r="N76" s="195"/>
      <c r="O76" s="195">
        <v>100</v>
      </c>
      <c r="P76" s="196">
        <v>-51.171900000000001</v>
      </c>
      <c r="Q76" s="207" t="s">
        <v>94</v>
      </c>
      <c r="R76" s="217"/>
      <c r="S76" s="209">
        <v>4096.1099999999997</v>
      </c>
      <c r="T76" s="210"/>
      <c r="U76" s="211" t="s">
        <v>425</v>
      </c>
      <c r="V76" s="212" t="s">
        <v>394</v>
      </c>
      <c r="W76" s="215"/>
      <c r="X76" s="214">
        <v>100</v>
      </c>
      <c r="Y76" s="226"/>
      <c r="Z76" s="225"/>
      <c r="AA76" s="226"/>
      <c r="AB76" s="225"/>
      <c r="AC76" s="230"/>
      <c r="AD76" s="225">
        <v>100</v>
      </c>
      <c r="AE76" s="225">
        <v>-97.56</v>
      </c>
      <c r="AF76" s="228">
        <v>44499</v>
      </c>
      <c r="AG76" s="231">
        <v>8</v>
      </c>
      <c r="AH76" s="214">
        <v>6.12</v>
      </c>
      <c r="AI76" s="214">
        <v>1.88</v>
      </c>
      <c r="AJ76" s="232">
        <v>24</v>
      </c>
      <c r="AK76" s="231"/>
      <c r="AL76" s="214">
        <v>24</v>
      </c>
    </row>
    <row r="77" spans="1:38" ht="16" customHeight="1">
      <c r="A77" s="563">
        <v>70</v>
      </c>
      <c r="B77" s="189" t="s">
        <v>515</v>
      </c>
      <c r="C77" s="187" t="s">
        <v>513</v>
      </c>
      <c r="D77" s="187" t="s">
        <v>514</v>
      </c>
      <c r="E77" s="187" t="s">
        <v>104</v>
      </c>
      <c r="F77" s="185">
        <v>1</v>
      </c>
      <c r="G77" s="187" t="s">
        <v>201</v>
      </c>
      <c r="H77" s="188">
        <v>42264</v>
      </c>
      <c r="I77" s="188">
        <v>42264</v>
      </c>
      <c r="J77" s="197">
        <v>5</v>
      </c>
      <c r="K77" s="194">
        <v>4096.1099999999997</v>
      </c>
      <c r="L77" s="194">
        <v>204.8</v>
      </c>
      <c r="M77" s="195">
        <v>100</v>
      </c>
      <c r="N77" s="195"/>
      <c r="O77" s="195">
        <v>100</v>
      </c>
      <c r="P77" s="196">
        <v>-51.171900000000001</v>
      </c>
      <c r="Q77" s="207" t="s">
        <v>94</v>
      </c>
      <c r="R77" s="217"/>
      <c r="S77" s="209">
        <v>4096.1099999999997</v>
      </c>
      <c r="T77" s="210"/>
      <c r="U77" s="211" t="s">
        <v>425</v>
      </c>
      <c r="V77" s="212" t="s">
        <v>394</v>
      </c>
      <c r="W77" s="216"/>
      <c r="X77" s="214">
        <v>100</v>
      </c>
      <c r="Y77" s="226"/>
      <c r="Z77" s="225"/>
      <c r="AA77" s="226"/>
      <c r="AB77" s="225"/>
      <c r="AC77" s="230"/>
      <c r="AD77" s="225">
        <v>100</v>
      </c>
      <c r="AE77" s="225">
        <v>-97.56</v>
      </c>
      <c r="AF77" s="228">
        <v>44499</v>
      </c>
      <c r="AG77" s="231">
        <v>8</v>
      </c>
      <c r="AH77" s="214">
        <v>6.12</v>
      </c>
      <c r="AI77" s="214">
        <v>1.88</v>
      </c>
      <c r="AJ77" s="232">
        <v>24</v>
      </c>
      <c r="AK77" s="231"/>
      <c r="AL77" s="214">
        <v>24</v>
      </c>
    </row>
    <row r="78" spans="1:38" ht="16" customHeight="1">
      <c r="A78" s="563">
        <v>71</v>
      </c>
      <c r="B78" s="189" t="s">
        <v>516</v>
      </c>
      <c r="C78" s="187" t="s">
        <v>513</v>
      </c>
      <c r="D78" s="187" t="s">
        <v>514</v>
      </c>
      <c r="E78" s="187" t="s">
        <v>104</v>
      </c>
      <c r="F78" s="185">
        <v>1</v>
      </c>
      <c r="G78" s="187" t="s">
        <v>201</v>
      </c>
      <c r="H78" s="188">
        <v>42264</v>
      </c>
      <c r="I78" s="188">
        <v>42264</v>
      </c>
      <c r="J78" s="197">
        <v>5</v>
      </c>
      <c r="K78" s="194">
        <v>4096.1099999999997</v>
      </c>
      <c r="L78" s="194">
        <v>204.8</v>
      </c>
      <c r="M78" s="195">
        <v>100</v>
      </c>
      <c r="N78" s="195"/>
      <c r="O78" s="195">
        <v>100</v>
      </c>
      <c r="P78" s="196">
        <v>-51.171900000000001</v>
      </c>
      <c r="Q78" s="207" t="s">
        <v>94</v>
      </c>
      <c r="R78" s="217"/>
      <c r="S78" s="209">
        <v>4096.1099999999997</v>
      </c>
      <c r="T78" s="210"/>
      <c r="U78" s="211" t="s">
        <v>425</v>
      </c>
      <c r="V78" s="212" t="s">
        <v>394</v>
      </c>
      <c r="W78" s="216"/>
      <c r="X78" s="214">
        <v>100</v>
      </c>
      <c r="Y78" s="226"/>
      <c r="Z78" s="225"/>
      <c r="AA78" s="226"/>
      <c r="AB78" s="225"/>
      <c r="AC78" s="230"/>
      <c r="AD78" s="225">
        <v>100</v>
      </c>
      <c r="AE78" s="225">
        <v>-97.56</v>
      </c>
      <c r="AF78" s="228">
        <v>44499</v>
      </c>
      <c r="AG78" s="231">
        <v>8</v>
      </c>
      <c r="AH78" s="214">
        <v>6.12</v>
      </c>
      <c r="AI78" s="214">
        <v>1.88</v>
      </c>
      <c r="AJ78" s="232">
        <v>24</v>
      </c>
      <c r="AK78" s="231"/>
      <c r="AL78" s="214">
        <v>24</v>
      </c>
    </row>
    <row r="79" spans="1:38" ht="16" customHeight="1">
      <c r="A79" s="563">
        <v>72</v>
      </c>
      <c r="B79" s="189" t="s">
        <v>517</v>
      </c>
      <c r="C79" s="187" t="s">
        <v>513</v>
      </c>
      <c r="D79" s="187" t="s">
        <v>514</v>
      </c>
      <c r="E79" s="187" t="s">
        <v>104</v>
      </c>
      <c r="F79" s="185">
        <v>1</v>
      </c>
      <c r="G79" s="187" t="s">
        <v>201</v>
      </c>
      <c r="H79" s="188">
        <v>42264</v>
      </c>
      <c r="I79" s="188">
        <v>42264</v>
      </c>
      <c r="J79" s="197">
        <v>5</v>
      </c>
      <c r="K79" s="194">
        <v>4096.12</v>
      </c>
      <c r="L79" s="194">
        <v>204.82</v>
      </c>
      <c r="M79" s="195">
        <v>100</v>
      </c>
      <c r="N79" s="195"/>
      <c r="O79" s="195">
        <v>100</v>
      </c>
      <c r="P79" s="196">
        <v>-51.176600000000001</v>
      </c>
      <c r="Q79" s="207" t="s">
        <v>94</v>
      </c>
      <c r="R79" s="217"/>
      <c r="S79" s="209">
        <v>4096.12</v>
      </c>
      <c r="T79" s="210"/>
      <c r="U79" s="211" t="s">
        <v>425</v>
      </c>
      <c r="V79" s="212" t="s">
        <v>394</v>
      </c>
      <c r="W79" s="216"/>
      <c r="X79" s="214">
        <v>100</v>
      </c>
      <c r="Y79" s="226"/>
      <c r="Z79" s="225"/>
      <c r="AA79" s="226"/>
      <c r="AB79" s="225"/>
      <c r="AC79" s="230"/>
      <c r="AD79" s="225">
        <v>100</v>
      </c>
      <c r="AE79" s="225">
        <v>-97.56</v>
      </c>
      <c r="AF79" s="228">
        <v>44499</v>
      </c>
      <c r="AG79" s="231">
        <v>8</v>
      </c>
      <c r="AH79" s="214">
        <v>6.12</v>
      </c>
      <c r="AI79" s="214">
        <v>1.88</v>
      </c>
      <c r="AJ79" s="232">
        <v>24</v>
      </c>
      <c r="AK79" s="231"/>
      <c r="AL79" s="214">
        <v>24</v>
      </c>
    </row>
    <row r="80" spans="1:38" ht="16" customHeight="1">
      <c r="A80" s="563">
        <v>73</v>
      </c>
      <c r="B80" s="189" t="s">
        <v>518</v>
      </c>
      <c r="C80" s="187" t="s">
        <v>519</v>
      </c>
      <c r="D80" s="187" t="s">
        <v>520</v>
      </c>
      <c r="E80" s="187" t="s">
        <v>114</v>
      </c>
      <c r="F80" s="236">
        <v>1</v>
      </c>
      <c r="G80" s="187" t="s">
        <v>93</v>
      </c>
      <c r="H80" s="188">
        <v>40036</v>
      </c>
      <c r="I80" s="188">
        <v>40037</v>
      </c>
      <c r="J80" s="197">
        <v>5</v>
      </c>
      <c r="K80" s="194">
        <v>138731.04</v>
      </c>
      <c r="L80" s="194">
        <v>6936.55</v>
      </c>
      <c r="M80" s="195">
        <v>100</v>
      </c>
      <c r="N80" s="195"/>
      <c r="O80" s="195">
        <v>100</v>
      </c>
      <c r="P80" s="196">
        <v>-98.558400000000006</v>
      </c>
      <c r="Q80" s="207" t="s">
        <v>94</v>
      </c>
      <c r="R80" s="217"/>
      <c r="S80" s="209">
        <v>138731.04</v>
      </c>
      <c r="T80" s="210"/>
      <c r="U80" s="211" t="s">
        <v>402</v>
      </c>
      <c r="V80" s="212" t="s">
        <v>394</v>
      </c>
      <c r="W80" s="216"/>
      <c r="X80" s="214">
        <v>100</v>
      </c>
      <c r="Y80" s="226"/>
      <c r="Z80" s="225"/>
      <c r="AA80" s="226"/>
      <c r="AB80" s="225"/>
      <c r="AC80" s="230"/>
      <c r="AD80" s="225">
        <v>100</v>
      </c>
      <c r="AE80" s="225">
        <v>-99.93</v>
      </c>
      <c r="AF80" s="228">
        <v>44499</v>
      </c>
      <c r="AG80" s="231">
        <v>8</v>
      </c>
      <c r="AH80" s="214">
        <v>12.22</v>
      </c>
      <c r="AI80" s="214">
        <v>-4.22</v>
      </c>
      <c r="AJ80" s="232">
        <v>0</v>
      </c>
      <c r="AK80" s="231"/>
      <c r="AL80" s="214">
        <v>0</v>
      </c>
    </row>
    <row r="81" spans="1:38" ht="16" customHeight="1">
      <c r="A81" s="563">
        <v>74</v>
      </c>
      <c r="B81" s="189" t="s">
        <v>521</v>
      </c>
      <c r="C81" s="187" t="s">
        <v>522</v>
      </c>
      <c r="D81" s="187" t="s">
        <v>523</v>
      </c>
      <c r="E81" s="187" t="s">
        <v>114</v>
      </c>
      <c r="F81" s="236">
        <v>1</v>
      </c>
      <c r="G81" s="187" t="s">
        <v>201</v>
      </c>
      <c r="H81" s="188">
        <v>41780</v>
      </c>
      <c r="I81" s="188">
        <v>41781</v>
      </c>
      <c r="J81" s="197">
        <v>5</v>
      </c>
      <c r="K81" s="194">
        <v>6800.05</v>
      </c>
      <c r="L81" s="194">
        <v>340</v>
      </c>
      <c r="M81" s="195">
        <v>10</v>
      </c>
      <c r="N81" s="195"/>
      <c r="O81" s="195">
        <v>10</v>
      </c>
      <c r="P81" s="196">
        <v>-97.058800000000005</v>
      </c>
      <c r="Q81" s="207" t="s">
        <v>94</v>
      </c>
      <c r="R81" s="217"/>
      <c r="S81" s="209">
        <v>6800.05</v>
      </c>
      <c r="T81" s="210"/>
      <c r="U81" s="211" t="s">
        <v>444</v>
      </c>
      <c r="V81" s="212" t="s">
        <v>394</v>
      </c>
      <c r="W81" s="216"/>
      <c r="X81" s="214">
        <v>10</v>
      </c>
      <c r="Y81" s="226"/>
      <c r="Z81" s="225"/>
      <c r="AA81" s="226"/>
      <c r="AB81" s="225"/>
      <c r="AC81" s="230"/>
      <c r="AD81" s="225">
        <v>10</v>
      </c>
      <c r="AE81" s="225">
        <v>-99.85</v>
      </c>
      <c r="AF81" s="228">
        <v>44499</v>
      </c>
      <c r="AG81" s="231">
        <v>8</v>
      </c>
      <c r="AH81" s="214">
        <v>7.45</v>
      </c>
      <c r="AI81" s="214">
        <v>0.55000000000000004</v>
      </c>
      <c r="AJ81" s="232">
        <v>0</v>
      </c>
      <c r="AK81" s="231"/>
      <c r="AL81" s="214">
        <v>0</v>
      </c>
    </row>
    <row r="82" spans="1:38" ht="16" customHeight="1">
      <c r="A82" s="563">
        <v>75</v>
      </c>
      <c r="B82" s="189" t="s">
        <v>524</v>
      </c>
      <c r="C82" s="187" t="s">
        <v>522</v>
      </c>
      <c r="D82" s="187" t="s">
        <v>523</v>
      </c>
      <c r="E82" s="187" t="s">
        <v>114</v>
      </c>
      <c r="F82" s="236">
        <v>1</v>
      </c>
      <c r="G82" s="187" t="s">
        <v>201</v>
      </c>
      <c r="H82" s="188">
        <v>41780</v>
      </c>
      <c r="I82" s="188">
        <v>41781</v>
      </c>
      <c r="J82" s="197">
        <v>5</v>
      </c>
      <c r="K82" s="194">
        <v>8221.08</v>
      </c>
      <c r="L82" s="194">
        <v>411.05</v>
      </c>
      <c r="M82" s="195">
        <v>10</v>
      </c>
      <c r="N82" s="195"/>
      <c r="O82" s="195">
        <v>10</v>
      </c>
      <c r="P82" s="196">
        <v>-97.5672</v>
      </c>
      <c r="Q82" s="207" t="s">
        <v>94</v>
      </c>
      <c r="R82" s="217"/>
      <c r="S82" s="209">
        <v>8221.08</v>
      </c>
      <c r="T82" s="210"/>
      <c r="U82" s="211" t="s">
        <v>444</v>
      </c>
      <c r="V82" s="212" t="s">
        <v>394</v>
      </c>
      <c r="W82" s="216"/>
      <c r="X82" s="214">
        <v>10</v>
      </c>
      <c r="Y82" s="226"/>
      <c r="Z82" s="225"/>
      <c r="AA82" s="226"/>
      <c r="AB82" s="225"/>
      <c r="AC82" s="230"/>
      <c r="AD82" s="225">
        <v>10</v>
      </c>
      <c r="AE82" s="225">
        <v>-99.88</v>
      </c>
      <c r="AF82" s="228">
        <v>44499</v>
      </c>
      <c r="AG82" s="231">
        <v>8</v>
      </c>
      <c r="AH82" s="214">
        <v>7.45</v>
      </c>
      <c r="AI82" s="214">
        <v>0.55000000000000004</v>
      </c>
      <c r="AJ82" s="232">
        <v>0</v>
      </c>
      <c r="AK82" s="231"/>
      <c r="AL82" s="214">
        <v>0</v>
      </c>
    </row>
    <row r="83" spans="1:38" ht="16" customHeight="1">
      <c r="A83" s="563">
        <v>76</v>
      </c>
      <c r="B83" s="189" t="s">
        <v>525</v>
      </c>
      <c r="C83" s="187" t="s">
        <v>526</v>
      </c>
      <c r="D83" s="187" t="s">
        <v>527</v>
      </c>
      <c r="E83" s="187" t="s">
        <v>114</v>
      </c>
      <c r="F83" s="236">
        <v>1</v>
      </c>
      <c r="G83" s="187" t="s">
        <v>528</v>
      </c>
      <c r="H83" s="188">
        <v>41780</v>
      </c>
      <c r="I83" s="188">
        <v>41781</v>
      </c>
      <c r="J83" s="197">
        <v>5</v>
      </c>
      <c r="K83" s="194">
        <v>5535.59</v>
      </c>
      <c r="L83" s="194">
        <v>276.77999999999997</v>
      </c>
      <c r="M83" s="195">
        <v>10</v>
      </c>
      <c r="N83" s="195"/>
      <c r="O83" s="195">
        <v>10</v>
      </c>
      <c r="P83" s="196">
        <v>-96.387</v>
      </c>
      <c r="Q83" s="207" t="s">
        <v>94</v>
      </c>
      <c r="R83" s="217"/>
      <c r="S83" s="209">
        <v>5535.59</v>
      </c>
      <c r="T83" s="210"/>
      <c r="U83" s="211" t="s">
        <v>444</v>
      </c>
      <c r="V83" s="212" t="s">
        <v>394</v>
      </c>
      <c r="W83" s="216"/>
      <c r="X83" s="214">
        <v>10</v>
      </c>
      <c r="Y83" s="226"/>
      <c r="Z83" s="225"/>
      <c r="AA83" s="226"/>
      <c r="AB83" s="225"/>
      <c r="AC83" s="230"/>
      <c r="AD83" s="225">
        <v>10</v>
      </c>
      <c r="AE83" s="225">
        <v>-99.82</v>
      </c>
      <c r="AF83" s="228">
        <v>44499</v>
      </c>
      <c r="AG83" s="231">
        <v>8</v>
      </c>
      <c r="AH83" s="214">
        <v>7.45</v>
      </c>
      <c r="AI83" s="214">
        <v>0.55000000000000004</v>
      </c>
      <c r="AJ83" s="232">
        <v>0</v>
      </c>
      <c r="AK83" s="231"/>
      <c r="AL83" s="214">
        <v>0</v>
      </c>
    </row>
    <row r="84" spans="1:38" ht="16" customHeight="1">
      <c r="A84" s="563">
        <v>77</v>
      </c>
      <c r="B84" s="189" t="s">
        <v>529</v>
      </c>
      <c r="C84" s="187" t="s">
        <v>530</v>
      </c>
      <c r="D84" s="187" t="s">
        <v>531</v>
      </c>
      <c r="E84" s="187" t="s">
        <v>114</v>
      </c>
      <c r="F84" s="236">
        <v>1</v>
      </c>
      <c r="G84" s="187" t="s">
        <v>105</v>
      </c>
      <c r="H84" s="188">
        <v>41815</v>
      </c>
      <c r="I84" s="188">
        <v>41816</v>
      </c>
      <c r="J84" s="197">
        <v>5</v>
      </c>
      <c r="K84" s="194">
        <v>57142</v>
      </c>
      <c r="L84" s="194">
        <v>2857.1</v>
      </c>
      <c r="M84" s="195">
        <v>50</v>
      </c>
      <c r="N84" s="195"/>
      <c r="O84" s="195">
        <v>50</v>
      </c>
      <c r="P84" s="196">
        <v>-98.25</v>
      </c>
      <c r="Q84" s="207" t="s">
        <v>94</v>
      </c>
      <c r="R84" s="217"/>
      <c r="S84" s="209">
        <v>57142</v>
      </c>
      <c r="T84" s="210"/>
      <c r="U84" s="211" t="s">
        <v>532</v>
      </c>
      <c r="V84" s="212" t="s">
        <v>394</v>
      </c>
      <c r="W84" s="216"/>
      <c r="X84" s="214">
        <v>50</v>
      </c>
      <c r="Y84" s="226"/>
      <c r="Z84" s="225"/>
      <c r="AA84" s="226"/>
      <c r="AB84" s="225"/>
      <c r="AC84" s="230"/>
      <c r="AD84" s="225">
        <v>50</v>
      </c>
      <c r="AE84" s="225">
        <v>-99.91</v>
      </c>
      <c r="AF84" s="228">
        <v>44499</v>
      </c>
      <c r="AG84" s="231">
        <v>8</v>
      </c>
      <c r="AH84" s="214">
        <v>7.35</v>
      </c>
      <c r="AI84" s="214">
        <v>0.65</v>
      </c>
      <c r="AJ84" s="232">
        <v>0</v>
      </c>
      <c r="AK84" s="231"/>
      <c r="AL84" s="214">
        <v>0</v>
      </c>
    </row>
    <row r="85" spans="1:38" ht="16" customHeight="1">
      <c r="A85" s="563">
        <v>78</v>
      </c>
      <c r="B85" s="189" t="s">
        <v>533</v>
      </c>
      <c r="C85" s="187" t="s">
        <v>534</v>
      </c>
      <c r="D85" s="187" t="s">
        <v>535</v>
      </c>
      <c r="E85" s="187" t="s">
        <v>104</v>
      </c>
      <c r="F85" s="236">
        <v>1</v>
      </c>
      <c r="G85" s="187" t="s">
        <v>105</v>
      </c>
      <c r="H85" s="188">
        <v>41848</v>
      </c>
      <c r="I85" s="188">
        <v>41849</v>
      </c>
      <c r="J85" s="197">
        <v>5</v>
      </c>
      <c r="K85" s="194">
        <v>24358.97</v>
      </c>
      <c r="L85" s="194">
        <v>1217.95</v>
      </c>
      <c r="M85" s="195">
        <v>100</v>
      </c>
      <c r="N85" s="195"/>
      <c r="O85" s="195">
        <v>100</v>
      </c>
      <c r="P85" s="196">
        <v>-91.789500000000004</v>
      </c>
      <c r="Q85" s="207" t="s">
        <v>94</v>
      </c>
      <c r="R85" s="217"/>
      <c r="S85" s="209">
        <v>24358.97</v>
      </c>
      <c r="T85" s="210"/>
      <c r="U85" s="211" t="s">
        <v>393</v>
      </c>
      <c r="V85" s="212" t="s">
        <v>394</v>
      </c>
      <c r="W85" s="216"/>
      <c r="X85" s="214">
        <v>100</v>
      </c>
      <c r="Y85" s="226"/>
      <c r="Z85" s="225"/>
      <c r="AA85" s="226"/>
      <c r="AB85" s="225"/>
      <c r="AC85" s="230"/>
      <c r="AD85" s="225">
        <v>100</v>
      </c>
      <c r="AE85" s="225">
        <v>-99.59</v>
      </c>
      <c r="AF85" s="228">
        <v>44499</v>
      </c>
      <c r="AG85" s="231">
        <v>8</v>
      </c>
      <c r="AH85" s="214">
        <v>7.26</v>
      </c>
      <c r="AI85" s="214">
        <v>0.74</v>
      </c>
      <c r="AJ85" s="232">
        <v>0</v>
      </c>
      <c r="AK85" s="231"/>
      <c r="AL85" s="214">
        <v>0</v>
      </c>
    </row>
    <row r="86" spans="1:38" ht="16" customHeight="1">
      <c r="A86" s="563">
        <v>79</v>
      </c>
      <c r="B86" s="189" t="s">
        <v>536</v>
      </c>
      <c r="C86" s="187" t="s">
        <v>537</v>
      </c>
      <c r="D86" s="187" t="s">
        <v>538</v>
      </c>
      <c r="E86" s="187" t="s">
        <v>104</v>
      </c>
      <c r="F86" s="236">
        <v>1</v>
      </c>
      <c r="G86" s="187" t="s">
        <v>201</v>
      </c>
      <c r="H86" s="188">
        <v>41963</v>
      </c>
      <c r="I86" s="188">
        <v>41964</v>
      </c>
      <c r="J86" s="197">
        <v>5</v>
      </c>
      <c r="K86" s="194">
        <v>4760</v>
      </c>
      <c r="L86" s="194">
        <v>238</v>
      </c>
      <c r="M86" s="195">
        <v>10</v>
      </c>
      <c r="N86" s="195"/>
      <c r="O86" s="195">
        <v>10</v>
      </c>
      <c r="P86" s="196">
        <v>-95.798299999999998</v>
      </c>
      <c r="Q86" s="207" t="s">
        <v>94</v>
      </c>
      <c r="R86" s="217"/>
      <c r="S86" s="209">
        <v>4760</v>
      </c>
      <c r="T86" s="210"/>
      <c r="U86" s="211" t="s">
        <v>444</v>
      </c>
      <c r="V86" s="212" t="s">
        <v>394</v>
      </c>
      <c r="W86" s="216"/>
      <c r="X86" s="214">
        <v>10</v>
      </c>
      <c r="Y86" s="226"/>
      <c r="Z86" s="225"/>
      <c r="AA86" s="226"/>
      <c r="AB86" s="225"/>
      <c r="AC86" s="230"/>
      <c r="AD86" s="225">
        <v>10</v>
      </c>
      <c r="AE86" s="225">
        <v>-99.79</v>
      </c>
      <c r="AF86" s="228">
        <v>44499</v>
      </c>
      <c r="AG86" s="231">
        <v>8</v>
      </c>
      <c r="AH86" s="214">
        <v>6.95</v>
      </c>
      <c r="AI86" s="214">
        <v>1.05</v>
      </c>
      <c r="AJ86" s="232">
        <v>13</v>
      </c>
      <c r="AK86" s="231"/>
      <c r="AL86" s="214">
        <v>13</v>
      </c>
    </row>
    <row r="87" spans="1:38" ht="16" customHeight="1">
      <c r="A87" s="563">
        <v>80</v>
      </c>
      <c r="B87" s="189" t="s">
        <v>539</v>
      </c>
      <c r="C87" s="187" t="s">
        <v>537</v>
      </c>
      <c r="D87" s="187" t="s">
        <v>538</v>
      </c>
      <c r="E87" s="187" t="s">
        <v>104</v>
      </c>
      <c r="F87" s="236">
        <v>1</v>
      </c>
      <c r="G87" s="187" t="s">
        <v>115</v>
      </c>
      <c r="H87" s="188">
        <v>41967</v>
      </c>
      <c r="I87" s="188">
        <v>41968</v>
      </c>
      <c r="J87" s="197">
        <v>5</v>
      </c>
      <c r="K87" s="194">
        <v>4760</v>
      </c>
      <c r="L87" s="194">
        <v>238</v>
      </c>
      <c r="M87" s="195">
        <v>10</v>
      </c>
      <c r="N87" s="195"/>
      <c r="O87" s="195">
        <v>10</v>
      </c>
      <c r="P87" s="196">
        <v>-95.798299999999998</v>
      </c>
      <c r="Q87" s="207" t="s">
        <v>94</v>
      </c>
      <c r="R87" s="217"/>
      <c r="S87" s="209">
        <v>4760</v>
      </c>
      <c r="T87" s="210"/>
      <c r="U87" s="211" t="s">
        <v>444</v>
      </c>
      <c r="V87" s="212" t="s">
        <v>394</v>
      </c>
      <c r="W87" s="216"/>
      <c r="X87" s="214">
        <v>10</v>
      </c>
      <c r="Y87" s="226"/>
      <c r="Z87" s="225"/>
      <c r="AA87" s="226"/>
      <c r="AB87" s="225"/>
      <c r="AC87" s="230"/>
      <c r="AD87" s="225">
        <v>10</v>
      </c>
      <c r="AE87" s="225">
        <v>-99.79</v>
      </c>
      <c r="AF87" s="228">
        <v>44499</v>
      </c>
      <c r="AG87" s="231">
        <v>8</v>
      </c>
      <c r="AH87" s="214">
        <v>6.93</v>
      </c>
      <c r="AI87" s="214">
        <v>1.07</v>
      </c>
      <c r="AJ87" s="232">
        <v>13</v>
      </c>
      <c r="AK87" s="231"/>
      <c r="AL87" s="214">
        <v>13</v>
      </c>
    </row>
    <row r="88" spans="1:38" ht="16" customHeight="1">
      <c r="A88" s="563">
        <v>81</v>
      </c>
      <c r="B88" s="189" t="s">
        <v>540</v>
      </c>
      <c r="C88" s="187" t="s">
        <v>541</v>
      </c>
      <c r="D88" s="187"/>
      <c r="E88" s="187" t="s">
        <v>114</v>
      </c>
      <c r="F88" s="236">
        <v>1</v>
      </c>
      <c r="G88" s="187" t="s">
        <v>115</v>
      </c>
      <c r="H88" s="188">
        <v>41968</v>
      </c>
      <c r="I88" s="188">
        <v>41969</v>
      </c>
      <c r="J88" s="197">
        <v>5</v>
      </c>
      <c r="K88" s="194">
        <v>72478.64</v>
      </c>
      <c r="L88" s="194">
        <v>3623.93</v>
      </c>
      <c r="M88" s="195">
        <v>50</v>
      </c>
      <c r="N88" s="195"/>
      <c r="O88" s="195">
        <v>50</v>
      </c>
      <c r="P88" s="196">
        <v>-98.6203</v>
      </c>
      <c r="Q88" s="207" t="s">
        <v>94</v>
      </c>
      <c r="R88" s="217"/>
      <c r="S88" s="209">
        <v>72478.64</v>
      </c>
      <c r="T88" s="210"/>
      <c r="U88" s="211" t="s">
        <v>444</v>
      </c>
      <c r="V88" s="212" t="s">
        <v>394</v>
      </c>
      <c r="W88" s="216"/>
      <c r="X88" s="238">
        <v>50</v>
      </c>
      <c r="Y88" s="226"/>
      <c r="Z88" s="225"/>
      <c r="AA88" s="226"/>
      <c r="AB88" s="225"/>
      <c r="AC88" s="230"/>
      <c r="AD88" s="225">
        <v>50</v>
      </c>
      <c r="AE88" s="225">
        <v>-99.93</v>
      </c>
      <c r="AF88" s="228">
        <v>44499</v>
      </c>
      <c r="AG88" s="231">
        <v>8</v>
      </c>
      <c r="AH88" s="214">
        <v>6.93</v>
      </c>
      <c r="AI88" s="214">
        <v>1.07</v>
      </c>
      <c r="AJ88" s="232">
        <v>13</v>
      </c>
      <c r="AK88" s="231"/>
      <c r="AL88" s="214">
        <v>13</v>
      </c>
    </row>
    <row r="89" spans="1:38" ht="16" customHeight="1">
      <c r="A89" s="563">
        <v>82</v>
      </c>
      <c r="B89" s="189" t="s">
        <v>542</v>
      </c>
      <c r="C89" s="187" t="s">
        <v>543</v>
      </c>
      <c r="D89" s="187" t="s">
        <v>544</v>
      </c>
      <c r="E89" s="187" t="s">
        <v>114</v>
      </c>
      <c r="F89" s="236">
        <v>1</v>
      </c>
      <c r="G89" s="187" t="s">
        <v>105</v>
      </c>
      <c r="H89" s="188">
        <v>41983</v>
      </c>
      <c r="I89" s="188">
        <v>41984</v>
      </c>
      <c r="J89" s="197">
        <v>5</v>
      </c>
      <c r="K89" s="194">
        <v>90800</v>
      </c>
      <c r="L89" s="194">
        <v>4540</v>
      </c>
      <c r="M89" s="195">
        <v>100</v>
      </c>
      <c r="N89" s="195"/>
      <c r="O89" s="195">
        <v>100</v>
      </c>
      <c r="P89" s="196">
        <v>-97.797399999999996</v>
      </c>
      <c r="Q89" s="207" t="s">
        <v>94</v>
      </c>
      <c r="R89" s="217"/>
      <c r="S89" s="209">
        <v>90800</v>
      </c>
      <c r="T89" s="210"/>
      <c r="U89" s="211" t="s">
        <v>545</v>
      </c>
      <c r="V89" s="212" t="s">
        <v>394</v>
      </c>
      <c r="W89" s="216"/>
      <c r="X89" s="214">
        <v>100</v>
      </c>
      <c r="Y89" s="226"/>
      <c r="Z89" s="225"/>
      <c r="AA89" s="226"/>
      <c r="AB89" s="225"/>
      <c r="AC89" s="230"/>
      <c r="AD89" s="225">
        <v>100</v>
      </c>
      <c r="AE89" s="225">
        <v>-99.89</v>
      </c>
      <c r="AF89" s="228">
        <v>44499</v>
      </c>
      <c r="AG89" s="231">
        <v>8</v>
      </c>
      <c r="AH89" s="214">
        <v>6.89</v>
      </c>
      <c r="AI89" s="214">
        <v>1.1100000000000001</v>
      </c>
      <c r="AJ89" s="232">
        <v>14</v>
      </c>
      <c r="AK89" s="231"/>
      <c r="AL89" s="214">
        <v>14</v>
      </c>
    </row>
    <row r="90" spans="1:38" ht="16" customHeight="1">
      <c r="A90" s="563">
        <v>83</v>
      </c>
      <c r="B90" s="189" t="s">
        <v>546</v>
      </c>
      <c r="C90" s="187" t="s">
        <v>543</v>
      </c>
      <c r="D90" s="187" t="s">
        <v>547</v>
      </c>
      <c r="E90" s="187" t="s">
        <v>114</v>
      </c>
      <c r="F90" s="236">
        <v>1</v>
      </c>
      <c r="G90" s="187" t="s">
        <v>105</v>
      </c>
      <c r="H90" s="188">
        <v>41983</v>
      </c>
      <c r="I90" s="188">
        <v>41984</v>
      </c>
      <c r="J90" s="197">
        <v>5</v>
      </c>
      <c r="K90" s="194">
        <v>72840</v>
      </c>
      <c r="L90" s="194">
        <v>3642</v>
      </c>
      <c r="M90" s="195">
        <v>100</v>
      </c>
      <c r="N90" s="195"/>
      <c r="O90" s="195">
        <v>100</v>
      </c>
      <c r="P90" s="196">
        <v>-97.254300000000001</v>
      </c>
      <c r="Q90" s="207" t="s">
        <v>94</v>
      </c>
      <c r="R90" s="217"/>
      <c r="S90" s="209">
        <v>72840</v>
      </c>
      <c r="T90" s="210"/>
      <c r="U90" s="211" t="s">
        <v>545</v>
      </c>
      <c r="V90" s="212" t="s">
        <v>394</v>
      </c>
      <c r="W90" s="216"/>
      <c r="X90" s="214">
        <v>100</v>
      </c>
      <c r="Y90" s="226"/>
      <c r="Z90" s="225"/>
      <c r="AA90" s="226"/>
      <c r="AB90" s="225"/>
      <c r="AC90" s="230"/>
      <c r="AD90" s="225">
        <v>100</v>
      </c>
      <c r="AE90" s="225">
        <v>-99.86</v>
      </c>
      <c r="AF90" s="228">
        <v>44499</v>
      </c>
      <c r="AG90" s="231">
        <v>8</v>
      </c>
      <c r="AH90" s="214">
        <v>6.89</v>
      </c>
      <c r="AI90" s="214">
        <v>1.1100000000000001</v>
      </c>
      <c r="AJ90" s="232">
        <v>14</v>
      </c>
      <c r="AK90" s="231"/>
      <c r="AL90" s="214">
        <v>14</v>
      </c>
    </row>
    <row r="91" spans="1:38" ht="16" customHeight="1">
      <c r="A91" s="563">
        <v>84</v>
      </c>
      <c r="B91" s="189" t="s">
        <v>548</v>
      </c>
      <c r="C91" s="187" t="s">
        <v>549</v>
      </c>
      <c r="D91" s="187" t="s">
        <v>550</v>
      </c>
      <c r="E91" s="187" t="s">
        <v>104</v>
      </c>
      <c r="F91" s="236">
        <v>1</v>
      </c>
      <c r="G91" s="187" t="s">
        <v>551</v>
      </c>
      <c r="H91" s="188">
        <v>42002</v>
      </c>
      <c r="I91" s="188">
        <v>42003</v>
      </c>
      <c r="J91" s="197">
        <v>5</v>
      </c>
      <c r="K91" s="194">
        <v>20607.28</v>
      </c>
      <c r="L91" s="194">
        <v>1030.3599999999999</v>
      </c>
      <c r="M91" s="195">
        <v>100</v>
      </c>
      <c r="N91" s="195"/>
      <c r="O91" s="195">
        <v>100</v>
      </c>
      <c r="P91" s="196">
        <v>-90.294700000000006</v>
      </c>
      <c r="Q91" s="207" t="s">
        <v>94</v>
      </c>
      <c r="R91" s="217"/>
      <c r="S91" s="209">
        <v>20607.28</v>
      </c>
      <c r="T91" s="210"/>
      <c r="U91" s="211" t="s">
        <v>393</v>
      </c>
      <c r="V91" s="212" t="s">
        <v>394</v>
      </c>
      <c r="W91" s="216"/>
      <c r="X91" s="214">
        <v>100</v>
      </c>
      <c r="Y91" s="226"/>
      <c r="Z91" s="225"/>
      <c r="AA91" s="226"/>
      <c r="AB91" s="225"/>
      <c r="AC91" s="230"/>
      <c r="AD91" s="225">
        <v>100</v>
      </c>
      <c r="AE91" s="225">
        <v>-99.51</v>
      </c>
      <c r="AF91" s="228">
        <v>44499</v>
      </c>
      <c r="AG91" s="231">
        <v>8</v>
      </c>
      <c r="AH91" s="214">
        <v>6.84</v>
      </c>
      <c r="AI91" s="214">
        <v>1.1599999999999999</v>
      </c>
      <c r="AJ91" s="232">
        <v>15</v>
      </c>
      <c r="AK91" s="231"/>
      <c r="AL91" s="214">
        <v>15</v>
      </c>
    </row>
    <row r="92" spans="1:38" ht="16" customHeight="1">
      <c r="A92" s="563">
        <v>85</v>
      </c>
      <c r="B92" s="189" t="s">
        <v>552</v>
      </c>
      <c r="C92" s="187" t="s">
        <v>553</v>
      </c>
      <c r="D92" s="187" t="s">
        <v>554</v>
      </c>
      <c r="E92" s="187" t="s">
        <v>114</v>
      </c>
      <c r="F92" s="236">
        <v>1</v>
      </c>
      <c r="G92" s="187" t="s">
        <v>551</v>
      </c>
      <c r="H92" s="188">
        <v>42002</v>
      </c>
      <c r="I92" s="188">
        <v>42003</v>
      </c>
      <c r="J92" s="197">
        <v>5</v>
      </c>
      <c r="K92" s="194">
        <v>30910.92</v>
      </c>
      <c r="L92" s="194">
        <v>1545.55</v>
      </c>
      <c r="M92" s="195">
        <v>10</v>
      </c>
      <c r="N92" s="195"/>
      <c r="O92" s="195">
        <v>10</v>
      </c>
      <c r="P92" s="196">
        <v>-99.352999999999994</v>
      </c>
      <c r="Q92" s="207" t="s">
        <v>94</v>
      </c>
      <c r="R92" s="217"/>
      <c r="S92" s="209">
        <v>30910.92</v>
      </c>
      <c r="T92" s="210"/>
      <c r="U92" s="211" t="s">
        <v>444</v>
      </c>
      <c r="V92" s="212" t="s">
        <v>394</v>
      </c>
      <c r="W92" s="216"/>
      <c r="X92" s="214">
        <v>10</v>
      </c>
      <c r="Y92" s="226"/>
      <c r="Z92" s="225"/>
      <c r="AA92" s="226"/>
      <c r="AB92" s="225"/>
      <c r="AC92" s="230"/>
      <c r="AD92" s="225">
        <v>10</v>
      </c>
      <c r="AE92" s="225">
        <v>-99.97</v>
      </c>
      <c r="AF92" s="228">
        <v>44499</v>
      </c>
      <c r="AG92" s="231">
        <v>8</v>
      </c>
      <c r="AH92" s="214">
        <v>6.84</v>
      </c>
      <c r="AI92" s="214">
        <v>1.1599999999999999</v>
      </c>
      <c r="AJ92" s="232">
        <v>15</v>
      </c>
      <c r="AK92" s="231"/>
      <c r="AL92" s="214">
        <v>15</v>
      </c>
    </row>
    <row r="93" spans="1:38" ht="16" customHeight="1">
      <c r="A93" s="563">
        <v>86</v>
      </c>
      <c r="B93" s="189" t="s">
        <v>555</v>
      </c>
      <c r="C93" s="187" t="s">
        <v>556</v>
      </c>
      <c r="D93" s="187" t="s">
        <v>557</v>
      </c>
      <c r="E93" s="187" t="s">
        <v>114</v>
      </c>
      <c r="F93" s="236">
        <v>1</v>
      </c>
      <c r="G93" s="187" t="s">
        <v>551</v>
      </c>
      <c r="H93" s="188">
        <v>42002</v>
      </c>
      <c r="I93" s="188">
        <v>42003</v>
      </c>
      <c r="J93" s="197">
        <v>5</v>
      </c>
      <c r="K93" s="194">
        <v>22294.16</v>
      </c>
      <c r="L93" s="194">
        <v>1114.71</v>
      </c>
      <c r="M93" s="195">
        <v>10</v>
      </c>
      <c r="N93" s="195"/>
      <c r="O93" s="195">
        <v>10</v>
      </c>
      <c r="P93" s="196">
        <v>-99.102900000000005</v>
      </c>
      <c r="Q93" s="207" t="s">
        <v>94</v>
      </c>
      <c r="R93" s="217"/>
      <c r="S93" s="209">
        <v>22294.16</v>
      </c>
      <c r="T93" s="210"/>
      <c r="U93" s="211" t="s">
        <v>444</v>
      </c>
      <c r="V93" s="212" t="s">
        <v>394</v>
      </c>
      <c r="W93" s="216"/>
      <c r="X93" s="214">
        <v>10</v>
      </c>
      <c r="Y93" s="226"/>
      <c r="Z93" s="225"/>
      <c r="AA93" s="226"/>
      <c r="AB93" s="225"/>
      <c r="AC93" s="230"/>
      <c r="AD93" s="225">
        <v>10</v>
      </c>
      <c r="AE93" s="225">
        <v>-99.96</v>
      </c>
      <c r="AF93" s="228">
        <v>44499</v>
      </c>
      <c r="AG93" s="231">
        <v>8</v>
      </c>
      <c r="AH93" s="214">
        <v>6.84</v>
      </c>
      <c r="AI93" s="214">
        <v>1.1599999999999999</v>
      </c>
      <c r="AJ93" s="232">
        <v>15</v>
      </c>
      <c r="AK93" s="231"/>
      <c r="AL93" s="214">
        <v>15</v>
      </c>
    </row>
    <row r="94" spans="1:38" ht="16" customHeight="1">
      <c r="A94" s="563">
        <v>87</v>
      </c>
      <c r="B94" s="189" t="s">
        <v>558</v>
      </c>
      <c r="C94" s="187" t="s">
        <v>537</v>
      </c>
      <c r="D94" s="187" t="s">
        <v>538</v>
      </c>
      <c r="E94" s="187" t="s">
        <v>104</v>
      </c>
      <c r="F94" s="236">
        <v>1</v>
      </c>
      <c r="G94" s="187" t="s">
        <v>559</v>
      </c>
      <c r="H94" s="188">
        <v>42024</v>
      </c>
      <c r="I94" s="188">
        <v>42025</v>
      </c>
      <c r="J94" s="197">
        <v>5</v>
      </c>
      <c r="K94" s="194">
        <v>4760</v>
      </c>
      <c r="L94" s="194">
        <v>238</v>
      </c>
      <c r="M94" s="195">
        <v>10</v>
      </c>
      <c r="N94" s="195"/>
      <c r="O94" s="195">
        <v>10</v>
      </c>
      <c r="P94" s="196">
        <v>-95.798299999999998</v>
      </c>
      <c r="Q94" s="207" t="s">
        <v>94</v>
      </c>
      <c r="R94" s="217"/>
      <c r="S94" s="209">
        <v>4760</v>
      </c>
      <c r="T94" s="210"/>
      <c r="U94" s="211" t="s">
        <v>444</v>
      </c>
      <c r="V94" s="212" t="s">
        <v>394</v>
      </c>
      <c r="W94" s="216"/>
      <c r="X94" s="214">
        <v>10</v>
      </c>
      <c r="Y94" s="226"/>
      <c r="Z94" s="225"/>
      <c r="AA94" s="226"/>
      <c r="AB94" s="225"/>
      <c r="AC94" s="230"/>
      <c r="AD94" s="225">
        <v>10</v>
      </c>
      <c r="AE94" s="225">
        <v>-99.79</v>
      </c>
      <c r="AF94" s="228">
        <v>44499</v>
      </c>
      <c r="AG94" s="231">
        <v>8</v>
      </c>
      <c r="AH94" s="214">
        <v>6.78</v>
      </c>
      <c r="AI94" s="214">
        <v>1.22</v>
      </c>
      <c r="AJ94" s="232">
        <v>15</v>
      </c>
      <c r="AK94" s="231"/>
      <c r="AL94" s="214">
        <v>15</v>
      </c>
    </row>
    <row r="95" spans="1:38" ht="16" customHeight="1">
      <c r="A95" s="563">
        <v>88</v>
      </c>
      <c r="B95" s="189" t="s">
        <v>560</v>
      </c>
      <c r="C95" s="187" t="s">
        <v>561</v>
      </c>
      <c r="D95" s="187" t="s">
        <v>562</v>
      </c>
      <c r="E95" s="187" t="s">
        <v>114</v>
      </c>
      <c r="F95" s="236">
        <v>1</v>
      </c>
      <c r="G95" s="187" t="s">
        <v>119</v>
      </c>
      <c r="H95" s="188">
        <v>42081</v>
      </c>
      <c r="I95" s="188">
        <v>42082</v>
      </c>
      <c r="J95" s="197">
        <v>5</v>
      </c>
      <c r="K95" s="194">
        <v>28316.240000000002</v>
      </c>
      <c r="L95" s="194">
        <v>1415.81</v>
      </c>
      <c r="M95" s="195">
        <v>50</v>
      </c>
      <c r="N95" s="195"/>
      <c r="O95" s="195">
        <v>50</v>
      </c>
      <c r="P95" s="196">
        <v>-96.468500000000006</v>
      </c>
      <c r="Q95" s="207" t="s">
        <v>94</v>
      </c>
      <c r="R95" s="217"/>
      <c r="S95" s="209">
        <v>28316.240000000002</v>
      </c>
      <c r="T95" s="210"/>
      <c r="U95" s="211" t="s">
        <v>532</v>
      </c>
      <c r="V95" s="212" t="s">
        <v>394</v>
      </c>
      <c r="W95" s="216"/>
      <c r="X95" s="214">
        <v>50</v>
      </c>
      <c r="Y95" s="226"/>
      <c r="Z95" s="225"/>
      <c r="AA95" s="226"/>
      <c r="AB95" s="225"/>
      <c r="AC95" s="230"/>
      <c r="AD95" s="225">
        <v>50</v>
      </c>
      <c r="AE95" s="225">
        <v>-99.82</v>
      </c>
      <c r="AF95" s="228">
        <v>44499</v>
      </c>
      <c r="AG95" s="231">
        <v>8</v>
      </c>
      <c r="AH95" s="214">
        <v>6.62</v>
      </c>
      <c r="AI95" s="214">
        <v>1.38</v>
      </c>
      <c r="AJ95" s="232">
        <v>17</v>
      </c>
      <c r="AK95" s="231"/>
      <c r="AL95" s="214">
        <v>17</v>
      </c>
    </row>
    <row r="96" spans="1:38" ht="16" customHeight="1">
      <c r="A96" s="563">
        <v>89</v>
      </c>
      <c r="B96" s="189" t="s">
        <v>563</v>
      </c>
      <c r="C96" s="187" t="s">
        <v>564</v>
      </c>
      <c r="D96" s="187" t="s">
        <v>565</v>
      </c>
      <c r="E96" s="187" t="s">
        <v>114</v>
      </c>
      <c r="F96" s="236">
        <v>1</v>
      </c>
      <c r="G96" s="187" t="s">
        <v>129</v>
      </c>
      <c r="H96" s="188">
        <v>42164</v>
      </c>
      <c r="I96" s="188">
        <v>42165</v>
      </c>
      <c r="J96" s="197">
        <v>5</v>
      </c>
      <c r="K96" s="194">
        <v>8504.27</v>
      </c>
      <c r="L96" s="194">
        <v>425.21</v>
      </c>
      <c r="M96" s="195">
        <v>50</v>
      </c>
      <c r="N96" s="195"/>
      <c r="O96" s="195">
        <v>50</v>
      </c>
      <c r="P96" s="196">
        <v>-88.241100000000003</v>
      </c>
      <c r="Q96" s="207" t="s">
        <v>94</v>
      </c>
      <c r="R96" s="217"/>
      <c r="S96" s="209">
        <v>8504.27</v>
      </c>
      <c r="T96" s="210"/>
      <c r="U96" s="211" t="s">
        <v>393</v>
      </c>
      <c r="V96" s="212" t="s">
        <v>394</v>
      </c>
      <c r="W96" s="216"/>
      <c r="X96" s="239">
        <v>50</v>
      </c>
      <c r="Y96" s="226"/>
      <c r="Z96" s="225"/>
      <c r="AA96" s="226"/>
      <c r="AB96" s="225"/>
      <c r="AC96" s="230"/>
      <c r="AD96" s="225">
        <v>50</v>
      </c>
      <c r="AE96" s="225">
        <v>-99.41</v>
      </c>
      <c r="AF96" s="228">
        <v>44499</v>
      </c>
      <c r="AG96" s="231">
        <v>8</v>
      </c>
      <c r="AH96" s="214">
        <v>6.39</v>
      </c>
      <c r="AI96" s="214">
        <v>1.61</v>
      </c>
      <c r="AJ96" s="232">
        <v>20</v>
      </c>
      <c r="AK96" s="231"/>
      <c r="AL96" s="214">
        <v>20</v>
      </c>
    </row>
    <row r="97" spans="1:38" ht="16" customHeight="1">
      <c r="A97" s="563">
        <v>90</v>
      </c>
      <c r="B97" s="189" t="s">
        <v>566</v>
      </c>
      <c r="C97" s="187" t="s">
        <v>567</v>
      </c>
      <c r="D97" s="187" t="s">
        <v>568</v>
      </c>
      <c r="E97" s="187" t="s">
        <v>114</v>
      </c>
      <c r="F97" s="236">
        <v>1</v>
      </c>
      <c r="G97" s="187" t="s">
        <v>105</v>
      </c>
      <c r="H97" s="188">
        <v>42226</v>
      </c>
      <c r="I97" s="188">
        <v>42227</v>
      </c>
      <c r="J97" s="197">
        <v>5</v>
      </c>
      <c r="K97" s="194">
        <v>40000</v>
      </c>
      <c r="L97" s="194">
        <v>2000</v>
      </c>
      <c r="M97" s="237">
        <v>0</v>
      </c>
      <c r="N97" s="195"/>
      <c r="O97" s="195">
        <v>0</v>
      </c>
      <c r="P97" s="196">
        <v>-100</v>
      </c>
      <c r="Q97" s="240" t="s">
        <v>569</v>
      </c>
      <c r="R97" s="217"/>
      <c r="S97" s="209">
        <v>40000</v>
      </c>
      <c r="T97" s="210"/>
      <c r="U97" s="211" t="s">
        <v>570</v>
      </c>
      <c r="V97" s="240" t="s">
        <v>569</v>
      </c>
      <c r="W97" s="216"/>
      <c r="X97" s="238"/>
      <c r="Y97" s="226"/>
      <c r="Z97" s="225"/>
      <c r="AA97" s="226"/>
      <c r="AB97" s="225"/>
      <c r="AC97" s="230"/>
      <c r="AD97" s="225">
        <v>0</v>
      </c>
      <c r="AE97" s="225">
        <v>-100</v>
      </c>
      <c r="AF97" s="228">
        <v>44499</v>
      </c>
      <c r="AG97" s="231">
        <v>10</v>
      </c>
      <c r="AH97" s="214">
        <v>6.22</v>
      </c>
      <c r="AI97" s="214">
        <v>3.78</v>
      </c>
      <c r="AJ97" s="232">
        <v>38</v>
      </c>
      <c r="AK97" s="231"/>
      <c r="AL97" s="214">
        <v>38</v>
      </c>
    </row>
    <row r="98" spans="1:38" ht="16" customHeight="1">
      <c r="A98" s="563">
        <v>91</v>
      </c>
      <c r="B98" s="189" t="s">
        <v>571</v>
      </c>
      <c r="C98" s="187" t="s">
        <v>572</v>
      </c>
      <c r="D98" s="187" t="s">
        <v>573</v>
      </c>
      <c r="E98" s="187" t="s">
        <v>114</v>
      </c>
      <c r="F98" s="236">
        <v>1</v>
      </c>
      <c r="G98" s="187" t="s">
        <v>201</v>
      </c>
      <c r="H98" s="188">
        <v>42226</v>
      </c>
      <c r="I98" s="188">
        <v>42227</v>
      </c>
      <c r="J98" s="197">
        <v>5</v>
      </c>
      <c r="K98" s="194">
        <v>46837.62</v>
      </c>
      <c r="L98" s="194">
        <v>2341.88</v>
      </c>
      <c r="M98" s="195">
        <v>50</v>
      </c>
      <c r="N98" s="195"/>
      <c r="O98" s="195">
        <v>50</v>
      </c>
      <c r="P98" s="196">
        <v>-97.864999999999995</v>
      </c>
      <c r="Q98" s="207" t="s">
        <v>94</v>
      </c>
      <c r="R98" s="217"/>
      <c r="S98" s="209">
        <v>46837.62</v>
      </c>
      <c r="T98" s="210"/>
      <c r="U98" s="211" t="s">
        <v>532</v>
      </c>
      <c r="V98" s="212" t="s">
        <v>394</v>
      </c>
      <c r="W98" s="216"/>
      <c r="X98" s="214">
        <v>50</v>
      </c>
      <c r="Y98" s="226"/>
      <c r="Z98" s="225"/>
      <c r="AA98" s="226"/>
      <c r="AB98" s="225"/>
      <c r="AC98" s="230"/>
      <c r="AD98" s="225">
        <v>50</v>
      </c>
      <c r="AE98" s="225">
        <v>-99.89</v>
      </c>
      <c r="AF98" s="228">
        <v>44499</v>
      </c>
      <c r="AG98" s="231">
        <v>8</v>
      </c>
      <c r="AH98" s="214">
        <v>6.22</v>
      </c>
      <c r="AI98" s="214">
        <v>1.78</v>
      </c>
      <c r="AJ98" s="232">
        <v>22</v>
      </c>
      <c r="AK98" s="231"/>
      <c r="AL98" s="214">
        <v>22</v>
      </c>
    </row>
    <row r="99" spans="1:38" ht="16" customHeight="1">
      <c r="A99" s="563">
        <v>92</v>
      </c>
      <c r="B99" s="189" t="s">
        <v>574</v>
      </c>
      <c r="C99" s="187" t="s">
        <v>575</v>
      </c>
      <c r="D99" s="187" t="s">
        <v>576</v>
      </c>
      <c r="E99" s="187" t="s">
        <v>104</v>
      </c>
      <c r="F99" s="236">
        <v>1</v>
      </c>
      <c r="G99" s="187" t="s">
        <v>201</v>
      </c>
      <c r="H99" s="188">
        <v>42263</v>
      </c>
      <c r="I99" s="188">
        <v>42264</v>
      </c>
      <c r="J99" s="197">
        <v>5</v>
      </c>
      <c r="K99" s="194">
        <v>60222.62</v>
      </c>
      <c r="L99" s="194">
        <v>3011.13</v>
      </c>
      <c r="M99" s="195">
        <v>100</v>
      </c>
      <c r="N99" s="195"/>
      <c r="O99" s="195">
        <v>100</v>
      </c>
      <c r="P99" s="196">
        <v>-96.679000000000002</v>
      </c>
      <c r="Q99" s="207" t="s">
        <v>94</v>
      </c>
      <c r="R99" s="217"/>
      <c r="S99" s="209">
        <v>60222.62</v>
      </c>
      <c r="T99" s="210"/>
      <c r="U99" s="211" t="s">
        <v>545</v>
      </c>
      <c r="V99" s="212" t="s">
        <v>394</v>
      </c>
      <c r="W99" s="216"/>
      <c r="X99" s="214">
        <v>100</v>
      </c>
      <c r="Y99" s="226"/>
      <c r="Z99" s="225"/>
      <c r="AA99" s="226"/>
      <c r="AB99" s="225"/>
      <c r="AC99" s="230"/>
      <c r="AD99" s="225">
        <v>100</v>
      </c>
      <c r="AE99" s="225">
        <v>-99.83</v>
      </c>
      <c r="AF99" s="228">
        <v>44499</v>
      </c>
      <c r="AG99" s="231">
        <v>8</v>
      </c>
      <c r="AH99" s="214">
        <v>6.12</v>
      </c>
      <c r="AI99" s="214">
        <v>1.88</v>
      </c>
      <c r="AJ99" s="232">
        <v>24</v>
      </c>
      <c r="AK99" s="231"/>
      <c r="AL99" s="214">
        <v>24</v>
      </c>
    </row>
    <row r="100" spans="1:38" ht="16" customHeight="1">
      <c r="A100" s="563">
        <v>93</v>
      </c>
      <c r="B100" s="189" t="s">
        <v>577</v>
      </c>
      <c r="C100" s="187" t="s">
        <v>578</v>
      </c>
      <c r="D100" s="187" t="s">
        <v>161</v>
      </c>
      <c r="E100" s="187" t="s">
        <v>104</v>
      </c>
      <c r="F100" s="236">
        <v>1</v>
      </c>
      <c r="G100" s="187" t="s">
        <v>201</v>
      </c>
      <c r="H100" s="188">
        <v>42263</v>
      </c>
      <c r="I100" s="188">
        <v>42264</v>
      </c>
      <c r="J100" s="197">
        <v>5</v>
      </c>
      <c r="K100" s="194">
        <v>111277.74</v>
      </c>
      <c r="L100" s="194">
        <v>5563.89</v>
      </c>
      <c r="M100" s="195">
        <v>100</v>
      </c>
      <c r="N100" s="195"/>
      <c r="O100" s="195">
        <v>100</v>
      </c>
      <c r="P100" s="196">
        <v>-98.202699999999993</v>
      </c>
      <c r="Q100" s="207" t="s">
        <v>94</v>
      </c>
      <c r="R100" s="217"/>
      <c r="S100" s="209">
        <v>111277.74</v>
      </c>
      <c r="T100" s="210"/>
      <c r="U100" s="211" t="s">
        <v>545</v>
      </c>
      <c r="V100" s="212" t="s">
        <v>394</v>
      </c>
      <c r="W100" s="216"/>
      <c r="X100" s="214">
        <v>100</v>
      </c>
      <c r="Y100" s="226"/>
      <c r="Z100" s="225"/>
      <c r="AA100" s="226"/>
      <c r="AB100" s="225"/>
      <c r="AC100" s="230"/>
      <c r="AD100" s="225">
        <v>100</v>
      </c>
      <c r="AE100" s="225">
        <v>-99.91</v>
      </c>
      <c r="AF100" s="228">
        <v>44499</v>
      </c>
      <c r="AG100" s="231">
        <v>8</v>
      </c>
      <c r="AH100" s="214">
        <v>6.12</v>
      </c>
      <c r="AI100" s="214">
        <v>1.88</v>
      </c>
      <c r="AJ100" s="232">
        <v>24</v>
      </c>
      <c r="AK100" s="231"/>
      <c r="AL100" s="214">
        <v>24</v>
      </c>
    </row>
    <row r="101" spans="1:38" ht="16" customHeight="1">
      <c r="A101" s="563">
        <v>94</v>
      </c>
      <c r="B101" s="189" t="s">
        <v>579</v>
      </c>
      <c r="C101" s="187" t="s">
        <v>580</v>
      </c>
      <c r="D101" s="187" t="s">
        <v>581</v>
      </c>
      <c r="E101" s="187" t="s">
        <v>104</v>
      </c>
      <c r="F101" s="236">
        <v>1</v>
      </c>
      <c r="G101" s="187" t="s">
        <v>201</v>
      </c>
      <c r="H101" s="188">
        <v>42263</v>
      </c>
      <c r="I101" s="188">
        <v>42264</v>
      </c>
      <c r="J101" s="197">
        <v>5</v>
      </c>
      <c r="K101" s="194">
        <v>183788.69</v>
      </c>
      <c r="L101" s="194">
        <v>9189.43</v>
      </c>
      <c r="M101" s="195">
        <v>100</v>
      </c>
      <c r="N101" s="195"/>
      <c r="O101" s="195">
        <v>100</v>
      </c>
      <c r="P101" s="196">
        <v>-98.911799999999999</v>
      </c>
      <c r="Q101" s="207" t="s">
        <v>94</v>
      </c>
      <c r="R101" s="217"/>
      <c r="S101" s="209">
        <v>183788.69</v>
      </c>
      <c r="T101" s="210"/>
      <c r="U101" s="211" t="s">
        <v>545</v>
      </c>
      <c r="V101" s="212" t="s">
        <v>394</v>
      </c>
      <c r="W101" s="216"/>
      <c r="X101" s="214">
        <v>100</v>
      </c>
      <c r="Y101" s="226"/>
      <c r="Z101" s="225"/>
      <c r="AA101" s="226"/>
      <c r="AB101" s="225"/>
      <c r="AC101" s="230"/>
      <c r="AD101" s="225">
        <v>100</v>
      </c>
      <c r="AE101" s="225">
        <v>-99.95</v>
      </c>
      <c r="AF101" s="228">
        <v>44499</v>
      </c>
      <c r="AG101" s="231">
        <v>8</v>
      </c>
      <c r="AH101" s="214">
        <v>6.12</v>
      </c>
      <c r="AI101" s="214">
        <v>1.88</v>
      </c>
      <c r="AJ101" s="232">
        <v>24</v>
      </c>
      <c r="AK101" s="231"/>
      <c r="AL101" s="214">
        <v>24</v>
      </c>
    </row>
    <row r="102" spans="1:38" ht="16" customHeight="1">
      <c r="A102" s="563">
        <v>95</v>
      </c>
      <c r="B102" s="189" t="s">
        <v>582</v>
      </c>
      <c r="C102" s="187" t="s">
        <v>583</v>
      </c>
      <c r="D102" s="187" t="s">
        <v>161</v>
      </c>
      <c r="E102" s="187" t="s">
        <v>114</v>
      </c>
      <c r="F102" s="236">
        <v>1</v>
      </c>
      <c r="G102" s="187" t="s">
        <v>201</v>
      </c>
      <c r="H102" s="188">
        <v>42263</v>
      </c>
      <c r="I102" s="188">
        <v>42264</v>
      </c>
      <c r="J102" s="197">
        <v>5</v>
      </c>
      <c r="K102" s="194">
        <v>62977.74</v>
      </c>
      <c r="L102" s="194">
        <v>3148.89</v>
      </c>
      <c r="M102" s="195">
        <v>100</v>
      </c>
      <c r="N102" s="195"/>
      <c r="O102" s="195">
        <v>100</v>
      </c>
      <c r="P102" s="196">
        <v>-96.824299999999994</v>
      </c>
      <c r="Q102" s="207" t="s">
        <v>94</v>
      </c>
      <c r="R102" s="217"/>
      <c r="S102" s="209">
        <v>62977.74</v>
      </c>
      <c r="T102" s="210"/>
      <c r="U102" s="211" t="s">
        <v>545</v>
      </c>
      <c r="V102" s="212" t="s">
        <v>394</v>
      </c>
      <c r="W102" s="216"/>
      <c r="X102" s="214">
        <v>100</v>
      </c>
      <c r="Y102" s="226"/>
      <c r="Z102" s="225"/>
      <c r="AA102" s="226"/>
      <c r="AB102" s="225"/>
      <c r="AC102" s="230"/>
      <c r="AD102" s="225">
        <v>100</v>
      </c>
      <c r="AE102" s="225">
        <v>-99.84</v>
      </c>
      <c r="AF102" s="228">
        <v>44499</v>
      </c>
      <c r="AG102" s="231">
        <v>8</v>
      </c>
      <c r="AH102" s="214">
        <v>6.12</v>
      </c>
      <c r="AI102" s="214">
        <v>1.88</v>
      </c>
      <c r="AJ102" s="232">
        <v>24</v>
      </c>
      <c r="AK102" s="231"/>
      <c r="AL102" s="214">
        <v>24</v>
      </c>
    </row>
    <row r="103" spans="1:38" ht="16" customHeight="1">
      <c r="A103" s="563">
        <v>96</v>
      </c>
      <c r="B103" s="189" t="s">
        <v>584</v>
      </c>
      <c r="C103" s="187" t="s">
        <v>585</v>
      </c>
      <c r="D103" s="187" t="s">
        <v>161</v>
      </c>
      <c r="E103" s="187" t="s">
        <v>114</v>
      </c>
      <c r="F103" s="236">
        <v>1</v>
      </c>
      <c r="G103" s="187" t="s">
        <v>201</v>
      </c>
      <c r="H103" s="188">
        <v>42263</v>
      </c>
      <c r="I103" s="188">
        <v>42264</v>
      </c>
      <c r="J103" s="197">
        <v>5</v>
      </c>
      <c r="K103" s="194">
        <v>105236.93</v>
      </c>
      <c r="L103" s="194">
        <v>5261.85</v>
      </c>
      <c r="M103" s="237">
        <v>0</v>
      </c>
      <c r="N103" s="195"/>
      <c r="O103" s="195">
        <v>0</v>
      </c>
      <c r="P103" s="196">
        <v>-100</v>
      </c>
      <c r="Q103" s="240" t="s">
        <v>569</v>
      </c>
      <c r="R103" s="217"/>
      <c r="S103" s="209">
        <v>105236.93</v>
      </c>
      <c r="T103" s="210"/>
      <c r="U103" s="211" t="s">
        <v>570</v>
      </c>
      <c r="V103" s="240" t="s">
        <v>569</v>
      </c>
      <c r="W103" s="216"/>
      <c r="X103" s="238"/>
      <c r="Y103" s="226"/>
      <c r="Z103" s="225"/>
      <c r="AA103" s="226"/>
      <c r="AB103" s="225"/>
      <c r="AC103" s="230"/>
      <c r="AD103" s="225">
        <v>0</v>
      </c>
      <c r="AE103" s="225">
        <v>-100</v>
      </c>
      <c r="AF103" s="228">
        <v>44499</v>
      </c>
      <c r="AG103" s="231">
        <v>10</v>
      </c>
      <c r="AH103" s="214">
        <v>6.12</v>
      </c>
      <c r="AI103" s="214">
        <v>3.88</v>
      </c>
      <c r="AJ103" s="232">
        <v>39</v>
      </c>
      <c r="AK103" s="231"/>
      <c r="AL103" s="214">
        <v>39</v>
      </c>
    </row>
    <row r="104" spans="1:38" ht="16" customHeight="1">
      <c r="A104" s="563">
        <v>97</v>
      </c>
      <c r="B104" s="189" t="s">
        <v>586</v>
      </c>
      <c r="C104" s="187" t="s">
        <v>587</v>
      </c>
      <c r="D104" s="187" t="s">
        <v>588</v>
      </c>
      <c r="E104" s="187" t="s">
        <v>114</v>
      </c>
      <c r="F104" s="236">
        <v>1</v>
      </c>
      <c r="G104" s="187" t="s">
        <v>105</v>
      </c>
      <c r="H104" s="188">
        <v>42297</v>
      </c>
      <c r="I104" s="188">
        <v>42298</v>
      </c>
      <c r="J104" s="197">
        <v>5</v>
      </c>
      <c r="K104" s="194">
        <v>37743.589999999997</v>
      </c>
      <c r="L104" s="194">
        <v>1887.18</v>
      </c>
      <c r="M104" s="237">
        <v>0</v>
      </c>
      <c r="N104" s="195"/>
      <c r="O104" s="195">
        <v>0</v>
      </c>
      <c r="P104" s="196">
        <v>-100</v>
      </c>
      <c r="Q104" s="240" t="s">
        <v>569</v>
      </c>
      <c r="R104" s="217"/>
      <c r="S104" s="209">
        <v>37743.589999999997</v>
      </c>
      <c r="T104" s="210"/>
      <c r="U104" s="211" t="s">
        <v>570</v>
      </c>
      <c r="V104" s="240" t="s">
        <v>569</v>
      </c>
      <c r="W104" s="216"/>
      <c r="X104" s="238"/>
      <c r="Y104" s="226"/>
      <c r="Z104" s="225"/>
      <c r="AA104" s="226"/>
      <c r="AB104" s="225"/>
      <c r="AC104" s="230"/>
      <c r="AD104" s="225">
        <v>0</v>
      </c>
      <c r="AE104" s="225">
        <v>-100</v>
      </c>
      <c r="AF104" s="228">
        <v>44499</v>
      </c>
      <c r="AG104" s="231">
        <v>10</v>
      </c>
      <c r="AH104" s="214">
        <v>6.03</v>
      </c>
      <c r="AI104" s="214">
        <v>3.97</v>
      </c>
      <c r="AJ104" s="232">
        <v>40</v>
      </c>
      <c r="AK104" s="231"/>
      <c r="AL104" s="214">
        <v>40</v>
      </c>
    </row>
    <row r="105" spans="1:38" ht="16" customHeight="1">
      <c r="A105" s="563">
        <v>98</v>
      </c>
      <c r="B105" s="189" t="s">
        <v>589</v>
      </c>
      <c r="C105" s="187" t="s">
        <v>522</v>
      </c>
      <c r="D105" s="187" t="s">
        <v>590</v>
      </c>
      <c r="E105" s="187" t="s">
        <v>114</v>
      </c>
      <c r="F105" s="236">
        <v>1</v>
      </c>
      <c r="G105" s="187" t="s">
        <v>115</v>
      </c>
      <c r="H105" s="188">
        <v>42332</v>
      </c>
      <c r="I105" s="188">
        <v>42333</v>
      </c>
      <c r="J105" s="197">
        <v>5</v>
      </c>
      <c r="K105" s="194">
        <v>2546.2600000000002</v>
      </c>
      <c r="L105" s="194">
        <v>127.31</v>
      </c>
      <c r="M105" s="195">
        <v>10</v>
      </c>
      <c r="N105" s="195"/>
      <c r="O105" s="195">
        <v>10</v>
      </c>
      <c r="P105" s="196">
        <v>-92.145200000000003</v>
      </c>
      <c r="Q105" s="207" t="s">
        <v>94</v>
      </c>
      <c r="R105" s="217"/>
      <c r="S105" s="209">
        <v>2546.2600000000002</v>
      </c>
      <c r="T105" s="210"/>
      <c r="U105" s="211" t="s">
        <v>444</v>
      </c>
      <c r="V105" s="212" t="s">
        <v>394</v>
      </c>
      <c r="W105" s="216"/>
      <c r="X105" s="214">
        <v>10</v>
      </c>
      <c r="Y105" s="226"/>
      <c r="Z105" s="225"/>
      <c r="AA105" s="226"/>
      <c r="AB105" s="225"/>
      <c r="AC105" s="230"/>
      <c r="AD105" s="225">
        <v>10</v>
      </c>
      <c r="AE105" s="225">
        <v>-99.61</v>
      </c>
      <c r="AF105" s="228">
        <v>44499</v>
      </c>
      <c r="AG105" s="231">
        <v>8</v>
      </c>
      <c r="AH105" s="214">
        <v>5.93</v>
      </c>
      <c r="AI105" s="214">
        <v>2.0699999999999998</v>
      </c>
      <c r="AJ105" s="232">
        <v>26</v>
      </c>
      <c r="AK105" s="231"/>
      <c r="AL105" s="214">
        <v>26</v>
      </c>
    </row>
    <row r="106" spans="1:38" ht="16" customHeight="1">
      <c r="A106" s="563">
        <v>99</v>
      </c>
      <c r="B106" s="189" t="s">
        <v>591</v>
      </c>
      <c r="C106" s="187" t="s">
        <v>592</v>
      </c>
      <c r="D106" s="187" t="s">
        <v>593</v>
      </c>
      <c r="E106" s="187" t="s">
        <v>104</v>
      </c>
      <c r="F106" s="236">
        <v>1</v>
      </c>
      <c r="G106" s="187" t="s">
        <v>594</v>
      </c>
      <c r="H106" s="188">
        <v>42365</v>
      </c>
      <c r="I106" s="188">
        <v>42366</v>
      </c>
      <c r="J106" s="197">
        <v>5</v>
      </c>
      <c r="K106" s="194">
        <v>24536.36</v>
      </c>
      <c r="L106" s="194">
        <v>1226.82</v>
      </c>
      <c r="M106" s="195">
        <v>100</v>
      </c>
      <c r="N106" s="195"/>
      <c r="O106" s="195">
        <v>100</v>
      </c>
      <c r="P106" s="196">
        <v>-91.848799999999997</v>
      </c>
      <c r="Q106" s="207" t="s">
        <v>94</v>
      </c>
      <c r="R106" s="217"/>
      <c r="S106" s="209">
        <v>24536.36</v>
      </c>
      <c r="T106" s="210"/>
      <c r="U106" s="211" t="s">
        <v>393</v>
      </c>
      <c r="V106" s="240" t="s">
        <v>394</v>
      </c>
      <c r="W106" s="216"/>
      <c r="X106" s="214">
        <v>100</v>
      </c>
      <c r="Y106" s="226"/>
      <c r="Z106" s="225"/>
      <c r="AA106" s="226"/>
      <c r="AB106" s="225"/>
      <c r="AC106" s="230"/>
      <c r="AD106" s="225">
        <v>100</v>
      </c>
      <c r="AE106" s="225">
        <v>-99.59</v>
      </c>
      <c r="AF106" s="228">
        <v>44499</v>
      </c>
      <c r="AG106" s="231">
        <v>8</v>
      </c>
      <c r="AH106" s="214">
        <v>5.84</v>
      </c>
      <c r="AI106" s="214">
        <v>2.16</v>
      </c>
      <c r="AJ106" s="232">
        <v>27</v>
      </c>
      <c r="AK106" s="231"/>
      <c r="AL106" s="214">
        <v>27</v>
      </c>
    </row>
    <row r="107" spans="1:38" ht="16" customHeight="1">
      <c r="A107" s="563">
        <v>100</v>
      </c>
      <c r="B107" s="189" t="s">
        <v>595</v>
      </c>
      <c r="C107" s="187" t="s">
        <v>596</v>
      </c>
      <c r="D107" s="187" t="s">
        <v>597</v>
      </c>
      <c r="E107" s="187" t="s">
        <v>104</v>
      </c>
      <c r="F107" s="236">
        <v>1</v>
      </c>
      <c r="G107" s="187" t="s">
        <v>594</v>
      </c>
      <c r="H107" s="188">
        <v>42365</v>
      </c>
      <c r="I107" s="188">
        <v>42366</v>
      </c>
      <c r="J107" s="197">
        <v>5</v>
      </c>
      <c r="K107" s="194">
        <v>8459.6</v>
      </c>
      <c r="L107" s="194">
        <v>422.98</v>
      </c>
      <c r="M107" s="195">
        <v>100</v>
      </c>
      <c r="N107" s="195"/>
      <c r="O107" s="195">
        <v>100</v>
      </c>
      <c r="P107" s="196">
        <v>-76.358199999999997</v>
      </c>
      <c r="Q107" s="207" t="s">
        <v>94</v>
      </c>
      <c r="R107" s="217"/>
      <c r="S107" s="209">
        <v>8459.6</v>
      </c>
      <c r="T107" s="210"/>
      <c r="U107" s="211" t="s">
        <v>402</v>
      </c>
      <c r="V107" s="220" t="s">
        <v>598</v>
      </c>
      <c r="W107" s="216"/>
      <c r="X107" s="214">
        <v>100</v>
      </c>
      <c r="Y107" s="226"/>
      <c r="Z107" s="225"/>
      <c r="AA107" s="226"/>
      <c r="AB107" s="225"/>
      <c r="AC107" s="230"/>
      <c r="AD107" s="225">
        <v>100</v>
      </c>
      <c r="AE107" s="225">
        <v>-98.82</v>
      </c>
      <c r="AF107" s="228">
        <v>44499</v>
      </c>
      <c r="AG107" s="231">
        <v>8</v>
      </c>
      <c r="AH107" s="214">
        <v>5.84</v>
      </c>
      <c r="AI107" s="214">
        <v>2.16</v>
      </c>
      <c r="AJ107" s="232">
        <v>27</v>
      </c>
      <c r="AK107" s="231"/>
      <c r="AL107" s="214">
        <v>27</v>
      </c>
    </row>
    <row r="108" spans="1:38" ht="16" customHeight="1">
      <c r="A108" s="563">
        <v>101</v>
      </c>
      <c r="B108" s="189" t="s">
        <v>599</v>
      </c>
      <c r="C108" s="187" t="s">
        <v>592</v>
      </c>
      <c r="D108" s="187" t="s">
        <v>593</v>
      </c>
      <c r="E108" s="187" t="s">
        <v>104</v>
      </c>
      <c r="F108" s="236">
        <v>1</v>
      </c>
      <c r="G108" s="187" t="s">
        <v>201</v>
      </c>
      <c r="H108" s="188">
        <v>42365</v>
      </c>
      <c r="I108" s="188">
        <v>42366</v>
      </c>
      <c r="J108" s="197">
        <v>5</v>
      </c>
      <c r="K108" s="194">
        <v>25270.61</v>
      </c>
      <c r="L108" s="194">
        <v>1263.53</v>
      </c>
      <c r="M108" s="195">
        <v>100</v>
      </c>
      <c r="N108" s="195"/>
      <c r="O108" s="195">
        <v>100</v>
      </c>
      <c r="P108" s="196">
        <v>-92.085700000000003</v>
      </c>
      <c r="Q108" s="207" t="s">
        <v>94</v>
      </c>
      <c r="R108" s="217"/>
      <c r="S108" s="209">
        <v>25270.61</v>
      </c>
      <c r="T108" s="210"/>
      <c r="U108" s="211" t="s">
        <v>393</v>
      </c>
      <c r="V108" s="240" t="s">
        <v>394</v>
      </c>
      <c r="W108" s="216"/>
      <c r="X108" s="214">
        <v>100</v>
      </c>
      <c r="Y108" s="226"/>
      <c r="Z108" s="225"/>
      <c r="AA108" s="226"/>
      <c r="AB108" s="225"/>
      <c r="AC108" s="230"/>
      <c r="AD108" s="225">
        <v>100</v>
      </c>
      <c r="AE108" s="225">
        <v>-99.6</v>
      </c>
      <c r="AF108" s="228">
        <v>44499</v>
      </c>
      <c r="AG108" s="231">
        <v>8</v>
      </c>
      <c r="AH108" s="214">
        <v>5.84</v>
      </c>
      <c r="AI108" s="214">
        <v>2.16</v>
      </c>
      <c r="AJ108" s="232">
        <v>27</v>
      </c>
      <c r="AK108" s="231"/>
      <c r="AL108" s="214">
        <v>27</v>
      </c>
    </row>
    <row r="109" spans="1:38" ht="16" customHeight="1">
      <c r="A109" s="563">
        <v>102</v>
      </c>
      <c r="B109" s="189" t="s">
        <v>600</v>
      </c>
      <c r="C109" s="187" t="s">
        <v>601</v>
      </c>
      <c r="D109" s="187" t="s">
        <v>602</v>
      </c>
      <c r="E109" s="187" t="s">
        <v>104</v>
      </c>
      <c r="F109" s="236">
        <v>1</v>
      </c>
      <c r="G109" s="187" t="s">
        <v>115</v>
      </c>
      <c r="H109" s="188">
        <v>42365</v>
      </c>
      <c r="I109" s="188">
        <v>42366</v>
      </c>
      <c r="J109" s="197">
        <v>5</v>
      </c>
      <c r="K109" s="194">
        <v>34082.43</v>
      </c>
      <c r="L109" s="194">
        <v>1704.12</v>
      </c>
      <c r="M109" s="195">
        <v>100</v>
      </c>
      <c r="N109" s="195"/>
      <c r="O109" s="195">
        <v>100</v>
      </c>
      <c r="P109" s="196">
        <v>-94.131900000000002</v>
      </c>
      <c r="Q109" s="207" t="s">
        <v>94</v>
      </c>
      <c r="R109" s="217"/>
      <c r="S109" s="209">
        <v>34082.43</v>
      </c>
      <c r="T109" s="210"/>
      <c r="U109" s="211" t="s">
        <v>393</v>
      </c>
      <c r="V109" s="240" t="s">
        <v>394</v>
      </c>
      <c r="W109" s="216"/>
      <c r="X109" s="214">
        <v>100</v>
      </c>
      <c r="Y109" s="226"/>
      <c r="Z109" s="225"/>
      <c r="AA109" s="226"/>
      <c r="AB109" s="225"/>
      <c r="AC109" s="230"/>
      <c r="AD109" s="225">
        <v>100</v>
      </c>
      <c r="AE109" s="225">
        <v>-99.71</v>
      </c>
      <c r="AF109" s="228">
        <v>44499</v>
      </c>
      <c r="AG109" s="231">
        <v>8</v>
      </c>
      <c r="AH109" s="214">
        <v>5.84</v>
      </c>
      <c r="AI109" s="214">
        <v>2.16</v>
      </c>
      <c r="AJ109" s="232">
        <v>27</v>
      </c>
      <c r="AK109" s="231"/>
      <c r="AL109" s="214">
        <v>27</v>
      </c>
    </row>
    <row r="110" spans="1:38" ht="16" customHeight="1">
      <c r="A110" s="563">
        <v>103</v>
      </c>
      <c r="B110" s="189" t="s">
        <v>603</v>
      </c>
      <c r="C110" s="187" t="s">
        <v>601</v>
      </c>
      <c r="D110" s="187" t="s">
        <v>602</v>
      </c>
      <c r="E110" s="187" t="s">
        <v>104</v>
      </c>
      <c r="F110" s="236">
        <v>1</v>
      </c>
      <c r="G110" s="187" t="s">
        <v>201</v>
      </c>
      <c r="H110" s="188">
        <v>42365</v>
      </c>
      <c r="I110" s="188">
        <v>42366</v>
      </c>
      <c r="J110" s="197">
        <v>5</v>
      </c>
      <c r="K110" s="194">
        <v>24328.799999999999</v>
      </c>
      <c r="L110" s="194">
        <v>1216.44</v>
      </c>
      <c r="M110" s="195">
        <v>100</v>
      </c>
      <c r="N110" s="195"/>
      <c r="O110" s="195">
        <v>100</v>
      </c>
      <c r="P110" s="196">
        <v>-91.779300000000006</v>
      </c>
      <c r="Q110" s="207" t="s">
        <v>94</v>
      </c>
      <c r="R110" s="217"/>
      <c r="S110" s="209">
        <v>24328.799999999999</v>
      </c>
      <c r="T110" s="210"/>
      <c r="U110" s="211" t="s">
        <v>393</v>
      </c>
      <c r="V110" s="240" t="s">
        <v>394</v>
      </c>
      <c r="W110" s="216"/>
      <c r="X110" s="214">
        <v>100</v>
      </c>
      <c r="Y110" s="226"/>
      <c r="Z110" s="225"/>
      <c r="AA110" s="226"/>
      <c r="AB110" s="225"/>
      <c r="AC110" s="230"/>
      <c r="AD110" s="225">
        <v>100</v>
      </c>
      <c r="AE110" s="225">
        <v>-99.59</v>
      </c>
      <c r="AF110" s="228">
        <v>44499</v>
      </c>
      <c r="AG110" s="231">
        <v>8</v>
      </c>
      <c r="AH110" s="214">
        <v>5.84</v>
      </c>
      <c r="AI110" s="214">
        <v>2.16</v>
      </c>
      <c r="AJ110" s="232">
        <v>27</v>
      </c>
      <c r="AK110" s="231"/>
      <c r="AL110" s="214">
        <v>27</v>
      </c>
    </row>
    <row r="111" spans="1:38" ht="16" customHeight="1">
      <c r="A111" s="563">
        <v>104</v>
      </c>
      <c r="B111" s="189" t="s">
        <v>604</v>
      </c>
      <c r="C111" s="187" t="s">
        <v>605</v>
      </c>
      <c r="D111" s="187" t="s">
        <v>606</v>
      </c>
      <c r="E111" s="187" t="s">
        <v>104</v>
      </c>
      <c r="F111" s="236">
        <v>1</v>
      </c>
      <c r="G111" s="187" t="s">
        <v>607</v>
      </c>
      <c r="H111" s="188">
        <v>42368</v>
      </c>
      <c r="I111" s="188">
        <v>42369</v>
      </c>
      <c r="J111" s="197">
        <v>5</v>
      </c>
      <c r="K111" s="194">
        <v>15274.14</v>
      </c>
      <c r="L111" s="194">
        <v>763.71</v>
      </c>
      <c r="M111" s="195">
        <v>100</v>
      </c>
      <c r="N111" s="195"/>
      <c r="O111" s="195">
        <v>100</v>
      </c>
      <c r="P111" s="196">
        <v>-86.906000000000006</v>
      </c>
      <c r="Q111" s="207" t="s">
        <v>94</v>
      </c>
      <c r="R111" s="217"/>
      <c r="S111" s="209">
        <v>15274.14</v>
      </c>
      <c r="T111" s="210"/>
      <c r="U111" s="211" t="s">
        <v>608</v>
      </c>
      <c r="V111" s="240" t="s">
        <v>394</v>
      </c>
      <c r="W111" s="216"/>
      <c r="X111" s="214">
        <v>100</v>
      </c>
      <c r="Y111" s="226"/>
      <c r="Z111" s="225"/>
      <c r="AA111" s="226"/>
      <c r="AB111" s="225"/>
      <c r="AC111" s="230"/>
      <c r="AD111" s="225">
        <v>100</v>
      </c>
      <c r="AE111" s="225">
        <v>-99.35</v>
      </c>
      <c r="AF111" s="228">
        <v>44499</v>
      </c>
      <c r="AG111" s="231">
        <v>5</v>
      </c>
      <c r="AH111" s="214">
        <v>5.84</v>
      </c>
      <c r="AI111" s="214">
        <v>-0.84</v>
      </c>
      <c r="AJ111" s="232">
        <v>0</v>
      </c>
      <c r="AK111" s="231"/>
      <c r="AL111" s="214">
        <v>0</v>
      </c>
    </row>
    <row r="112" spans="1:38" ht="16" customHeight="1">
      <c r="A112" s="563">
        <v>105</v>
      </c>
      <c r="B112" s="189" t="s">
        <v>609</v>
      </c>
      <c r="C112" s="187" t="s">
        <v>610</v>
      </c>
      <c r="D112" s="187" t="s">
        <v>611</v>
      </c>
      <c r="E112" s="187" t="s">
        <v>92</v>
      </c>
      <c r="F112" s="236">
        <v>9631</v>
      </c>
      <c r="G112" s="187" t="s">
        <v>607</v>
      </c>
      <c r="H112" s="188">
        <v>42368</v>
      </c>
      <c r="I112" s="188">
        <v>42369</v>
      </c>
      <c r="J112" s="197">
        <v>5</v>
      </c>
      <c r="K112" s="194">
        <v>96377.69</v>
      </c>
      <c r="L112" s="194">
        <v>4818.88</v>
      </c>
      <c r="M112" s="237">
        <v>0</v>
      </c>
      <c r="N112" s="195"/>
      <c r="O112" s="195">
        <v>0</v>
      </c>
      <c r="P112" s="196">
        <v>-100</v>
      </c>
      <c r="Q112" s="240" t="s">
        <v>569</v>
      </c>
      <c r="R112" s="217"/>
      <c r="S112" s="209">
        <v>10.007028345966152</v>
      </c>
      <c r="T112" s="210"/>
      <c r="U112" s="241" t="s">
        <v>612</v>
      </c>
      <c r="V112" s="240" t="s">
        <v>569</v>
      </c>
      <c r="W112" s="216"/>
      <c r="X112" s="238"/>
      <c r="Y112" s="226"/>
      <c r="Z112" s="225"/>
      <c r="AA112" s="226"/>
      <c r="AB112" s="225"/>
      <c r="AC112" s="230"/>
      <c r="AD112" s="225">
        <v>0</v>
      </c>
      <c r="AE112" s="225">
        <v>-100</v>
      </c>
      <c r="AF112" s="228">
        <v>44499</v>
      </c>
      <c r="AG112" s="231"/>
      <c r="AH112" s="214"/>
      <c r="AI112" s="214"/>
      <c r="AJ112" s="232"/>
      <c r="AK112" s="231"/>
      <c r="AL112" s="214"/>
    </row>
    <row r="113" spans="1:38" ht="16" customHeight="1">
      <c r="A113" s="563">
        <v>106</v>
      </c>
      <c r="B113" s="189" t="s">
        <v>613</v>
      </c>
      <c r="C113" s="187" t="s">
        <v>614</v>
      </c>
      <c r="D113" s="187" t="s">
        <v>615</v>
      </c>
      <c r="E113" s="187" t="s">
        <v>104</v>
      </c>
      <c r="F113" s="236">
        <v>1</v>
      </c>
      <c r="G113" s="187" t="s">
        <v>607</v>
      </c>
      <c r="H113" s="188">
        <v>42368</v>
      </c>
      <c r="I113" s="188">
        <v>42369</v>
      </c>
      <c r="J113" s="197">
        <v>5</v>
      </c>
      <c r="K113" s="194">
        <v>23437.9</v>
      </c>
      <c r="L113" s="194">
        <v>1171.9000000000001</v>
      </c>
      <c r="M113" s="195">
        <v>10</v>
      </c>
      <c r="N113" s="195"/>
      <c r="O113" s="195">
        <v>10</v>
      </c>
      <c r="P113" s="196">
        <v>-99.146699999999996</v>
      </c>
      <c r="Q113" s="207" t="s">
        <v>94</v>
      </c>
      <c r="R113" s="217"/>
      <c r="S113" s="209">
        <v>23437.9</v>
      </c>
      <c r="T113" s="210"/>
      <c r="U113" s="211" t="s">
        <v>444</v>
      </c>
      <c r="V113" s="212" t="s">
        <v>394</v>
      </c>
      <c r="W113" s="216"/>
      <c r="X113" s="214">
        <v>10</v>
      </c>
      <c r="Y113" s="226"/>
      <c r="Z113" s="225"/>
      <c r="AA113" s="226"/>
      <c r="AB113" s="225"/>
      <c r="AC113" s="230"/>
      <c r="AD113" s="225">
        <v>10</v>
      </c>
      <c r="AE113" s="225">
        <v>-99.96</v>
      </c>
      <c r="AF113" s="228">
        <v>44499</v>
      </c>
      <c r="AG113" s="231">
        <v>8</v>
      </c>
      <c r="AH113" s="214">
        <v>5.84</v>
      </c>
      <c r="AI113" s="214">
        <v>2.16</v>
      </c>
      <c r="AJ113" s="232">
        <v>27</v>
      </c>
      <c r="AK113" s="231"/>
      <c r="AL113" s="214">
        <v>27</v>
      </c>
    </row>
    <row r="114" spans="1:38" ht="16" customHeight="1">
      <c r="A114" s="563">
        <v>107</v>
      </c>
      <c r="B114" s="189" t="s">
        <v>616</v>
      </c>
      <c r="C114" s="187" t="s">
        <v>617</v>
      </c>
      <c r="D114" s="187"/>
      <c r="E114" s="187" t="s">
        <v>92</v>
      </c>
      <c r="F114" s="236">
        <v>2263</v>
      </c>
      <c r="G114" s="187" t="s">
        <v>607</v>
      </c>
      <c r="H114" s="188">
        <v>42368</v>
      </c>
      <c r="I114" s="188">
        <v>42369</v>
      </c>
      <c r="J114" s="197">
        <v>5</v>
      </c>
      <c r="K114" s="194">
        <v>22650.080000000002</v>
      </c>
      <c r="L114" s="194">
        <v>1132.5</v>
      </c>
      <c r="M114" s="237">
        <v>0</v>
      </c>
      <c r="N114" s="195"/>
      <c r="O114" s="195">
        <v>0</v>
      </c>
      <c r="P114" s="196">
        <v>-100</v>
      </c>
      <c r="Q114" s="240" t="s">
        <v>569</v>
      </c>
      <c r="R114" s="217"/>
      <c r="S114" s="209">
        <v>10.00887317719841</v>
      </c>
      <c r="T114" s="210"/>
      <c r="U114" s="241" t="s">
        <v>612</v>
      </c>
      <c r="V114" s="240" t="s">
        <v>569</v>
      </c>
      <c r="W114" s="216"/>
      <c r="X114" s="238"/>
      <c r="Y114" s="226"/>
      <c r="Z114" s="225"/>
      <c r="AA114" s="226"/>
      <c r="AB114" s="225"/>
      <c r="AC114" s="230"/>
      <c r="AD114" s="225">
        <v>0</v>
      </c>
      <c r="AE114" s="225">
        <v>-100</v>
      </c>
      <c r="AF114" s="228">
        <v>44499</v>
      </c>
      <c r="AG114" s="231"/>
      <c r="AH114" s="214"/>
      <c r="AI114" s="214"/>
      <c r="AJ114" s="232"/>
      <c r="AK114" s="231"/>
      <c r="AL114" s="214"/>
    </row>
    <row r="115" spans="1:38" ht="27" customHeight="1">
      <c r="A115" s="563">
        <v>108</v>
      </c>
      <c r="B115" s="189" t="s">
        <v>618</v>
      </c>
      <c r="C115" s="187" t="s">
        <v>619</v>
      </c>
      <c r="D115" s="187" t="s">
        <v>620</v>
      </c>
      <c r="E115" s="187" t="s">
        <v>114</v>
      </c>
      <c r="F115" s="236">
        <v>1</v>
      </c>
      <c r="G115" s="187" t="s">
        <v>129</v>
      </c>
      <c r="H115" s="188">
        <v>42368</v>
      </c>
      <c r="I115" s="188">
        <v>42369</v>
      </c>
      <c r="J115" s="197">
        <v>5</v>
      </c>
      <c r="K115" s="194">
        <v>333883.76</v>
      </c>
      <c r="L115" s="194">
        <v>16694.189999999999</v>
      </c>
      <c r="M115" s="237">
        <v>0</v>
      </c>
      <c r="N115" s="195"/>
      <c r="O115" s="195">
        <v>0</v>
      </c>
      <c r="P115" s="196">
        <v>-100</v>
      </c>
      <c r="Q115" s="240" t="s">
        <v>569</v>
      </c>
      <c r="R115" s="217"/>
      <c r="S115" s="209">
        <v>333883.76</v>
      </c>
      <c r="T115" s="210"/>
      <c r="U115" s="211" t="s">
        <v>570</v>
      </c>
      <c r="V115" s="240" t="s">
        <v>569</v>
      </c>
      <c r="W115" s="216"/>
      <c r="X115" s="238"/>
      <c r="Y115" s="226"/>
      <c r="Z115" s="225"/>
      <c r="AA115" s="226"/>
      <c r="AB115" s="225"/>
      <c r="AC115" s="230"/>
      <c r="AD115" s="225">
        <v>0</v>
      </c>
      <c r="AE115" s="225">
        <v>-100</v>
      </c>
      <c r="AF115" s="228">
        <v>44499</v>
      </c>
      <c r="AG115" s="231">
        <v>10</v>
      </c>
      <c r="AH115" s="214">
        <v>5.84</v>
      </c>
      <c r="AI115" s="214">
        <v>4.16</v>
      </c>
      <c r="AJ115" s="232">
        <v>42</v>
      </c>
      <c r="AK115" s="231"/>
      <c r="AL115" s="214">
        <v>42</v>
      </c>
    </row>
    <row r="116" spans="1:38" ht="16" customHeight="1">
      <c r="A116" s="563">
        <v>109</v>
      </c>
      <c r="B116" s="189" t="s">
        <v>621</v>
      </c>
      <c r="C116" s="187" t="s">
        <v>622</v>
      </c>
      <c r="D116" s="187" t="s">
        <v>623</v>
      </c>
      <c r="E116" s="187" t="s">
        <v>104</v>
      </c>
      <c r="F116" s="236">
        <v>1</v>
      </c>
      <c r="G116" s="187" t="s">
        <v>624</v>
      </c>
      <c r="H116" s="188">
        <v>42368</v>
      </c>
      <c r="I116" s="188">
        <v>42369</v>
      </c>
      <c r="J116" s="197">
        <v>5</v>
      </c>
      <c r="K116" s="194">
        <v>43859.39</v>
      </c>
      <c r="L116" s="194">
        <v>2192.9699999999998</v>
      </c>
      <c r="M116" s="195">
        <v>100</v>
      </c>
      <c r="N116" s="195"/>
      <c r="O116" s="195">
        <v>100</v>
      </c>
      <c r="P116" s="196">
        <v>-95.44</v>
      </c>
      <c r="Q116" s="207" t="s">
        <v>94</v>
      </c>
      <c r="R116" s="217"/>
      <c r="S116" s="209">
        <v>43859.39</v>
      </c>
      <c r="T116" s="210"/>
      <c r="U116" s="211" t="s">
        <v>425</v>
      </c>
      <c r="V116" s="212" t="s">
        <v>394</v>
      </c>
      <c r="W116" s="216"/>
      <c r="X116" s="214">
        <v>100</v>
      </c>
      <c r="Y116" s="226"/>
      <c r="Z116" s="225"/>
      <c r="AA116" s="226"/>
      <c r="AB116" s="225"/>
      <c r="AC116" s="230"/>
      <c r="AD116" s="225">
        <v>100</v>
      </c>
      <c r="AE116" s="225">
        <v>-99.77</v>
      </c>
      <c r="AF116" s="228">
        <v>44499</v>
      </c>
      <c r="AG116" s="231">
        <v>8</v>
      </c>
      <c r="AH116" s="214">
        <v>5.84</v>
      </c>
      <c r="AI116" s="214">
        <v>2.16</v>
      </c>
      <c r="AJ116" s="232">
        <v>27</v>
      </c>
      <c r="AK116" s="231"/>
      <c r="AL116" s="214">
        <v>27</v>
      </c>
    </row>
    <row r="117" spans="1:38" ht="16" customHeight="1">
      <c r="A117" s="563">
        <v>110</v>
      </c>
      <c r="B117" s="189" t="s">
        <v>625</v>
      </c>
      <c r="C117" s="187" t="s">
        <v>626</v>
      </c>
      <c r="D117" s="187" t="s">
        <v>627</v>
      </c>
      <c r="E117" s="187" t="s">
        <v>104</v>
      </c>
      <c r="F117" s="236">
        <v>1</v>
      </c>
      <c r="G117" s="187" t="s">
        <v>624</v>
      </c>
      <c r="H117" s="188">
        <v>42368</v>
      </c>
      <c r="I117" s="188">
        <v>42369</v>
      </c>
      <c r="J117" s="197">
        <v>5</v>
      </c>
      <c r="K117" s="194">
        <v>109373.02</v>
      </c>
      <c r="L117" s="194">
        <v>5468.65</v>
      </c>
      <c r="M117" s="195">
        <v>100</v>
      </c>
      <c r="N117" s="195"/>
      <c r="O117" s="195">
        <v>100</v>
      </c>
      <c r="P117" s="196">
        <v>-98.171400000000006</v>
      </c>
      <c r="Q117" s="207" t="s">
        <v>94</v>
      </c>
      <c r="R117" s="217"/>
      <c r="S117" s="209">
        <v>109373.02</v>
      </c>
      <c r="T117" s="210"/>
      <c r="U117" s="211" t="s">
        <v>431</v>
      </c>
      <c r="V117" s="212" t="s">
        <v>394</v>
      </c>
      <c r="W117" s="216"/>
      <c r="X117" s="214">
        <v>100</v>
      </c>
      <c r="Y117" s="226"/>
      <c r="Z117" s="225"/>
      <c r="AA117" s="226"/>
      <c r="AB117" s="225"/>
      <c r="AC117" s="230"/>
      <c r="AD117" s="225">
        <v>100</v>
      </c>
      <c r="AE117" s="225">
        <v>-99.91</v>
      </c>
      <c r="AF117" s="228">
        <v>44499</v>
      </c>
      <c r="AG117" s="231">
        <v>8</v>
      </c>
      <c r="AH117" s="214">
        <v>5.84</v>
      </c>
      <c r="AI117" s="214">
        <v>2.16</v>
      </c>
      <c r="AJ117" s="232">
        <v>27</v>
      </c>
      <c r="AK117" s="231"/>
      <c r="AL117" s="214">
        <v>27</v>
      </c>
    </row>
    <row r="118" spans="1:38" ht="16" customHeight="1">
      <c r="A118" s="563">
        <v>111</v>
      </c>
      <c r="B118" s="189" t="s">
        <v>628</v>
      </c>
      <c r="C118" s="187" t="s">
        <v>629</v>
      </c>
      <c r="D118" s="187" t="s">
        <v>630</v>
      </c>
      <c r="E118" s="187" t="s">
        <v>104</v>
      </c>
      <c r="F118" s="236">
        <v>1</v>
      </c>
      <c r="G118" s="187" t="s">
        <v>631</v>
      </c>
      <c r="H118" s="188">
        <v>42368</v>
      </c>
      <c r="I118" s="188">
        <v>42369</v>
      </c>
      <c r="J118" s="197">
        <v>5</v>
      </c>
      <c r="K118" s="194">
        <v>15573.72</v>
      </c>
      <c r="L118" s="194">
        <v>778.69</v>
      </c>
      <c r="M118" s="195">
        <v>100</v>
      </c>
      <c r="N118" s="195"/>
      <c r="O118" s="195">
        <v>100</v>
      </c>
      <c r="P118" s="196">
        <v>-87.157899999999998</v>
      </c>
      <c r="Q118" s="207" t="s">
        <v>94</v>
      </c>
      <c r="R118" s="217"/>
      <c r="S118" s="209">
        <v>15573.72</v>
      </c>
      <c r="T118" s="210"/>
      <c r="U118" s="211" t="s">
        <v>425</v>
      </c>
      <c r="V118" s="212" t="s">
        <v>394</v>
      </c>
      <c r="W118" s="216"/>
      <c r="X118" s="214">
        <v>100</v>
      </c>
      <c r="Y118" s="226"/>
      <c r="Z118" s="225"/>
      <c r="AA118" s="226"/>
      <c r="AB118" s="225"/>
      <c r="AC118" s="230"/>
      <c r="AD118" s="225">
        <v>100</v>
      </c>
      <c r="AE118" s="225">
        <v>-99.36</v>
      </c>
      <c r="AF118" s="228">
        <v>44499</v>
      </c>
      <c r="AG118" s="231">
        <v>8</v>
      </c>
      <c r="AH118" s="214">
        <v>5.84</v>
      </c>
      <c r="AI118" s="214">
        <v>2.16</v>
      </c>
      <c r="AJ118" s="232">
        <v>27</v>
      </c>
      <c r="AK118" s="231"/>
      <c r="AL118" s="214">
        <v>27</v>
      </c>
    </row>
    <row r="119" spans="1:38" ht="16" customHeight="1">
      <c r="A119" s="563">
        <v>112</v>
      </c>
      <c r="B119" s="189" t="s">
        <v>632</v>
      </c>
      <c r="C119" s="187" t="s">
        <v>633</v>
      </c>
      <c r="D119" s="187" t="s">
        <v>634</v>
      </c>
      <c r="E119" s="187" t="s">
        <v>104</v>
      </c>
      <c r="F119" s="236">
        <v>1</v>
      </c>
      <c r="G119" s="187" t="s">
        <v>631</v>
      </c>
      <c r="H119" s="188">
        <v>42368</v>
      </c>
      <c r="I119" s="188">
        <v>42369</v>
      </c>
      <c r="J119" s="197">
        <v>5</v>
      </c>
      <c r="K119" s="194">
        <v>6996.82</v>
      </c>
      <c r="L119" s="194">
        <v>349.84</v>
      </c>
      <c r="M119" s="195">
        <v>100</v>
      </c>
      <c r="N119" s="195"/>
      <c r="O119" s="195">
        <v>100</v>
      </c>
      <c r="P119" s="196">
        <v>-71.415499999999994</v>
      </c>
      <c r="Q119" s="207" t="s">
        <v>94</v>
      </c>
      <c r="R119" s="217"/>
      <c r="S119" s="209">
        <v>6996.82</v>
      </c>
      <c r="T119" s="210"/>
      <c r="U119" s="211" t="s">
        <v>425</v>
      </c>
      <c r="V119" s="212" t="s">
        <v>394</v>
      </c>
      <c r="W119" s="216"/>
      <c r="X119" s="214">
        <v>100</v>
      </c>
      <c r="Y119" s="226"/>
      <c r="Z119" s="225"/>
      <c r="AA119" s="226"/>
      <c r="AB119" s="225"/>
      <c r="AC119" s="230"/>
      <c r="AD119" s="225">
        <v>100</v>
      </c>
      <c r="AE119" s="225">
        <v>-98.57</v>
      </c>
      <c r="AF119" s="228">
        <v>44499</v>
      </c>
      <c r="AG119" s="231">
        <v>8</v>
      </c>
      <c r="AH119" s="214">
        <v>5.84</v>
      </c>
      <c r="AI119" s="214">
        <v>2.16</v>
      </c>
      <c r="AJ119" s="232">
        <v>27</v>
      </c>
      <c r="AK119" s="231"/>
      <c r="AL119" s="214">
        <v>27</v>
      </c>
    </row>
    <row r="120" spans="1:38" ht="16" customHeight="1">
      <c r="A120" s="563">
        <v>113</v>
      </c>
      <c r="B120" s="189" t="s">
        <v>635</v>
      </c>
      <c r="C120" s="187" t="s">
        <v>636</v>
      </c>
      <c r="D120" s="187" t="s">
        <v>637</v>
      </c>
      <c r="E120" s="187" t="s">
        <v>104</v>
      </c>
      <c r="F120" s="236">
        <v>1</v>
      </c>
      <c r="G120" s="187" t="s">
        <v>638</v>
      </c>
      <c r="H120" s="188">
        <v>42368</v>
      </c>
      <c r="I120" s="188">
        <v>42369</v>
      </c>
      <c r="J120" s="197">
        <v>5</v>
      </c>
      <c r="K120" s="194">
        <v>13068.91</v>
      </c>
      <c r="L120" s="194">
        <v>653.45000000000005</v>
      </c>
      <c r="M120" s="195">
        <v>10</v>
      </c>
      <c r="N120" s="195"/>
      <c r="O120" s="195">
        <v>10</v>
      </c>
      <c r="P120" s="196">
        <v>-98.469700000000003</v>
      </c>
      <c r="Q120" s="207" t="s">
        <v>94</v>
      </c>
      <c r="R120" s="217"/>
      <c r="S120" s="209">
        <v>13068.91</v>
      </c>
      <c r="T120" s="210"/>
      <c r="U120" s="211" t="s">
        <v>444</v>
      </c>
      <c r="V120" s="212" t="s">
        <v>394</v>
      </c>
      <c r="W120" s="216"/>
      <c r="X120" s="214">
        <v>10</v>
      </c>
      <c r="Y120" s="226"/>
      <c r="Z120" s="225"/>
      <c r="AA120" s="226"/>
      <c r="AB120" s="225"/>
      <c r="AC120" s="230"/>
      <c r="AD120" s="225">
        <v>10</v>
      </c>
      <c r="AE120" s="225">
        <v>-99.92</v>
      </c>
      <c r="AF120" s="228">
        <v>44499</v>
      </c>
      <c r="AG120" s="231">
        <v>8</v>
      </c>
      <c r="AH120" s="214">
        <v>5.84</v>
      </c>
      <c r="AI120" s="214">
        <v>2.16</v>
      </c>
      <c r="AJ120" s="232">
        <v>27</v>
      </c>
      <c r="AK120" s="231"/>
      <c r="AL120" s="214">
        <v>27</v>
      </c>
    </row>
    <row r="121" spans="1:38" ht="16" customHeight="1">
      <c r="A121" s="563">
        <v>114</v>
      </c>
      <c r="B121" s="189" t="s">
        <v>639</v>
      </c>
      <c r="C121" s="187" t="s">
        <v>640</v>
      </c>
      <c r="D121" s="187" t="s">
        <v>641</v>
      </c>
      <c r="E121" s="187" t="s">
        <v>104</v>
      </c>
      <c r="F121" s="236">
        <v>1</v>
      </c>
      <c r="G121" s="187" t="s">
        <v>430</v>
      </c>
      <c r="H121" s="188">
        <v>42368</v>
      </c>
      <c r="I121" s="188">
        <v>42369</v>
      </c>
      <c r="J121" s="197">
        <v>5</v>
      </c>
      <c r="K121" s="194">
        <v>10899.58</v>
      </c>
      <c r="L121" s="194">
        <v>544.98</v>
      </c>
      <c r="M121" s="195">
        <v>10</v>
      </c>
      <c r="N121" s="195"/>
      <c r="O121" s="195">
        <v>10</v>
      </c>
      <c r="P121" s="196">
        <v>-98.165099999999995</v>
      </c>
      <c r="Q121" s="207" t="s">
        <v>94</v>
      </c>
      <c r="R121" s="217"/>
      <c r="S121" s="209">
        <v>10899.58</v>
      </c>
      <c r="T121" s="210"/>
      <c r="U121" s="211" t="s">
        <v>444</v>
      </c>
      <c r="V121" s="212" t="s">
        <v>394</v>
      </c>
      <c r="W121" s="216"/>
      <c r="X121" s="214">
        <v>10</v>
      </c>
      <c r="Y121" s="226"/>
      <c r="Z121" s="225"/>
      <c r="AA121" s="226"/>
      <c r="AB121" s="225"/>
      <c r="AC121" s="230"/>
      <c r="AD121" s="225">
        <v>10</v>
      </c>
      <c r="AE121" s="225">
        <v>-99.91</v>
      </c>
      <c r="AF121" s="228">
        <v>44499</v>
      </c>
      <c r="AG121" s="231">
        <v>8</v>
      </c>
      <c r="AH121" s="214">
        <v>5.84</v>
      </c>
      <c r="AI121" s="214">
        <v>2.16</v>
      </c>
      <c r="AJ121" s="232">
        <v>27</v>
      </c>
      <c r="AK121" s="231"/>
      <c r="AL121" s="214">
        <v>27</v>
      </c>
    </row>
    <row r="122" spans="1:38" ht="16" customHeight="1">
      <c r="A122" s="563">
        <v>115</v>
      </c>
      <c r="B122" s="189" t="s">
        <v>642</v>
      </c>
      <c r="C122" s="187" t="s">
        <v>643</v>
      </c>
      <c r="D122" s="187" t="s">
        <v>644</v>
      </c>
      <c r="E122" s="187" t="s">
        <v>114</v>
      </c>
      <c r="F122" s="236">
        <v>1</v>
      </c>
      <c r="G122" s="187" t="s">
        <v>430</v>
      </c>
      <c r="H122" s="188">
        <v>42368</v>
      </c>
      <c r="I122" s="188">
        <v>42369</v>
      </c>
      <c r="J122" s="197">
        <v>5</v>
      </c>
      <c r="K122" s="194">
        <v>121182.56</v>
      </c>
      <c r="L122" s="194">
        <v>6059.13</v>
      </c>
      <c r="M122" s="195">
        <v>100</v>
      </c>
      <c r="N122" s="195"/>
      <c r="O122" s="195">
        <v>100</v>
      </c>
      <c r="P122" s="196">
        <v>-98.349599999999995</v>
      </c>
      <c r="Q122" s="207" t="s">
        <v>94</v>
      </c>
      <c r="R122" s="217"/>
      <c r="S122" s="209">
        <v>121182.56</v>
      </c>
      <c r="T122" s="210"/>
      <c r="U122" s="211" t="s">
        <v>402</v>
      </c>
      <c r="V122" s="220" t="s">
        <v>598</v>
      </c>
      <c r="W122" s="216"/>
      <c r="X122" s="214">
        <v>100</v>
      </c>
      <c r="Y122" s="226"/>
      <c r="Z122" s="225"/>
      <c r="AA122" s="226"/>
      <c r="AB122" s="225"/>
      <c r="AC122" s="230"/>
      <c r="AD122" s="225">
        <v>100</v>
      </c>
      <c r="AE122" s="225">
        <v>-99.92</v>
      </c>
      <c r="AF122" s="228">
        <v>44499</v>
      </c>
      <c r="AG122" s="231">
        <v>8</v>
      </c>
      <c r="AH122" s="214">
        <v>5.84</v>
      </c>
      <c r="AI122" s="214">
        <v>2.16</v>
      </c>
      <c r="AJ122" s="232">
        <v>27</v>
      </c>
      <c r="AK122" s="231"/>
      <c r="AL122" s="214">
        <v>27</v>
      </c>
    </row>
    <row r="123" spans="1:38" ht="16" customHeight="1">
      <c r="A123" s="563">
        <v>116</v>
      </c>
      <c r="B123" s="189" t="s">
        <v>645</v>
      </c>
      <c r="C123" s="187" t="s">
        <v>646</v>
      </c>
      <c r="D123" s="187" t="s">
        <v>647</v>
      </c>
      <c r="E123" s="187" t="s">
        <v>104</v>
      </c>
      <c r="F123" s="236">
        <v>1</v>
      </c>
      <c r="G123" s="187" t="s">
        <v>430</v>
      </c>
      <c r="H123" s="188">
        <v>42368</v>
      </c>
      <c r="I123" s="188">
        <v>42369</v>
      </c>
      <c r="J123" s="197">
        <v>5</v>
      </c>
      <c r="K123" s="194">
        <v>62234.43</v>
      </c>
      <c r="L123" s="194">
        <v>3111.72</v>
      </c>
      <c r="M123" s="195">
        <v>100</v>
      </c>
      <c r="N123" s="195"/>
      <c r="O123" s="195">
        <v>100</v>
      </c>
      <c r="P123" s="196">
        <v>-96.786299999999997</v>
      </c>
      <c r="Q123" s="207" t="s">
        <v>94</v>
      </c>
      <c r="R123" s="217"/>
      <c r="S123" s="209">
        <v>62234.43</v>
      </c>
      <c r="T123" s="210"/>
      <c r="U123" s="211" t="s">
        <v>431</v>
      </c>
      <c r="V123" s="212" t="s">
        <v>394</v>
      </c>
      <c r="W123" s="216"/>
      <c r="X123" s="214">
        <v>100</v>
      </c>
      <c r="Y123" s="226"/>
      <c r="Z123" s="225"/>
      <c r="AA123" s="226"/>
      <c r="AB123" s="225"/>
      <c r="AC123" s="230"/>
      <c r="AD123" s="225">
        <v>100</v>
      </c>
      <c r="AE123" s="225">
        <v>-99.84</v>
      </c>
      <c r="AF123" s="228">
        <v>44499</v>
      </c>
      <c r="AG123" s="231">
        <v>8</v>
      </c>
      <c r="AH123" s="214">
        <v>5.84</v>
      </c>
      <c r="AI123" s="214">
        <v>2.16</v>
      </c>
      <c r="AJ123" s="232">
        <v>27</v>
      </c>
      <c r="AK123" s="231"/>
      <c r="AL123" s="214">
        <v>27</v>
      </c>
    </row>
    <row r="124" spans="1:38" ht="16" customHeight="1">
      <c r="A124" s="563">
        <v>117</v>
      </c>
      <c r="B124" s="189" t="s">
        <v>648</v>
      </c>
      <c r="C124" s="187" t="s">
        <v>649</v>
      </c>
      <c r="D124" s="187" t="s">
        <v>650</v>
      </c>
      <c r="E124" s="187" t="s">
        <v>104</v>
      </c>
      <c r="F124" s="236">
        <v>1</v>
      </c>
      <c r="G124" s="187" t="s">
        <v>651</v>
      </c>
      <c r="H124" s="188">
        <v>40779</v>
      </c>
      <c r="I124" s="188">
        <v>40780</v>
      </c>
      <c r="J124" s="197">
        <v>5</v>
      </c>
      <c r="K124" s="194">
        <v>136</v>
      </c>
      <c r="L124" s="194">
        <v>6.8</v>
      </c>
      <c r="M124" s="195">
        <v>50</v>
      </c>
      <c r="N124" s="195"/>
      <c r="O124" s="195">
        <v>50</v>
      </c>
      <c r="P124" s="196">
        <v>635.29409999999996</v>
      </c>
      <c r="Q124" s="207" t="s">
        <v>94</v>
      </c>
      <c r="R124" s="217"/>
      <c r="S124" s="209">
        <v>136</v>
      </c>
      <c r="T124" s="210"/>
      <c r="U124" s="211" t="s">
        <v>393</v>
      </c>
      <c r="V124" s="240" t="s">
        <v>394</v>
      </c>
      <c r="W124" s="216"/>
      <c r="X124" s="214">
        <v>50</v>
      </c>
      <c r="Y124" s="226"/>
      <c r="Z124" s="225"/>
      <c r="AA124" s="226"/>
      <c r="AB124" s="225"/>
      <c r="AC124" s="230"/>
      <c r="AD124" s="225">
        <v>50</v>
      </c>
      <c r="AE124" s="225">
        <v>-63.24</v>
      </c>
      <c r="AF124" s="228">
        <v>44499</v>
      </c>
      <c r="AG124" s="231">
        <v>8</v>
      </c>
      <c r="AH124" s="214">
        <v>10.19</v>
      </c>
      <c r="AI124" s="214">
        <v>-2.19</v>
      </c>
      <c r="AJ124" s="232">
        <v>0</v>
      </c>
      <c r="AK124" s="231"/>
      <c r="AL124" s="214">
        <v>0</v>
      </c>
    </row>
    <row r="125" spans="1:38" ht="16" customHeight="1">
      <c r="A125" s="563">
        <v>118</v>
      </c>
      <c r="B125" s="189" t="s">
        <v>652</v>
      </c>
      <c r="C125" s="187" t="s">
        <v>653</v>
      </c>
      <c r="D125" s="187" t="s">
        <v>654</v>
      </c>
      <c r="E125" s="187" t="s">
        <v>104</v>
      </c>
      <c r="F125" s="236">
        <v>1</v>
      </c>
      <c r="G125" s="187" t="s">
        <v>651</v>
      </c>
      <c r="H125" s="188">
        <v>39079</v>
      </c>
      <c r="I125" s="188">
        <v>39080</v>
      </c>
      <c r="J125" s="197">
        <v>5</v>
      </c>
      <c r="K125" s="194">
        <v>1605</v>
      </c>
      <c r="L125" s="194">
        <v>80.25</v>
      </c>
      <c r="M125" s="195">
        <v>100</v>
      </c>
      <c r="N125" s="195"/>
      <c r="O125" s="195">
        <v>100</v>
      </c>
      <c r="P125" s="196">
        <v>24.610600000000002</v>
      </c>
      <c r="Q125" s="207" t="s">
        <v>94</v>
      </c>
      <c r="R125" s="217"/>
      <c r="S125" s="209">
        <v>1605</v>
      </c>
      <c r="T125" s="210"/>
      <c r="U125" s="211" t="s">
        <v>402</v>
      </c>
      <c r="V125" s="212" t="s">
        <v>394</v>
      </c>
      <c r="W125" s="216"/>
      <c r="X125" s="214">
        <v>100</v>
      </c>
      <c r="Y125" s="226"/>
      <c r="Z125" s="225"/>
      <c r="AA125" s="226"/>
      <c r="AB125" s="225"/>
      <c r="AC125" s="230"/>
      <c r="AD125" s="225">
        <v>100</v>
      </c>
      <c r="AE125" s="225">
        <v>-93.77</v>
      </c>
      <c r="AF125" s="228">
        <v>44499</v>
      </c>
      <c r="AG125" s="231">
        <v>8</v>
      </c>
      <c r="AH125" s="214">
        <v>14.85</v>
      </c>
      <c r="AI125" s="214">
        <v>-6.85</v>
      </c>
      <c r="AJ125" s="232">
        <v>0</v>
      </c>
      <c r="AK125" s="231"/>
      <c r="AL125" s="214">
        <v>0</v>
      </c>
    </row>
    <row r="126" spans="1:38" ht="16" customHeight="1">
      <c r="A126" s="563">
        <v>119</v>
      </c>
      <c r="B126" s="189" t="s">
        <v>655</v>
      </c>
      <c r="C126" s="187" t="s">
        <v>656</v>
      </c>
      <c r="D126" s="187" t="s">
        <v>657</v>
      </c>
      <c r="E126" s="187" t="s">
        <v>104</v>
      </c>
      <c r="F126" s="236">
        <v>1</v>
      </c>
      <c r="G126" s="187" t="s">
        <v>651</v>
      </c>
      <c r="H126" s="188">
        <v>39040</v>
      </c>
      <c r="I126" s="188">
        <v>39041</v>
      </c>
      <c r="J126" s="197">
        <v>5</v>
      </c>
      <c r="K126" s="194">
        <v>372.5</v>
      </c>
      <c r="L126" s="194">
        <v>18.63</v>
      </c>
      <c r="M126" s="195">
        <v>100</v>
      </c>
      <c r="N126" s="195"/>
      <c r="O126" s="195">
        <v>100</v>
      </c>
      <c r="P126" s="196">
        <v>436.76870000000002</v>
      </c>
      <c r="Q126" s="207" t="s">
        <v>94</v>
      </c>
      <c r="R126" s="217"/>
      <c r="S126" s="209">
        <v>372.5</v>
      </c>
      <c r="T126" s="210"/>
      <c r="U126" s="211" t="s">
        <v>393</v>
      </c>
      <c r="V126" s="240" t="s">
        <v>394</v>
      </c>
      <c r="W126" s="216"/>
      <c r="X126" s="214">
        <v>100</v>
      </c>
      <c r="Y126" s="226"/>
      <c r="Z126" s="225"/>
      <c r="AA126" s="226"/>
      <c r="AB126" s="225"/>
      <c r="AC126" s="230"/>
      <c r="AD126" s="225">
        <v>100</v>
      </c>
      <c r="AE126" s="225">
        <v>-73.150000000000006</v>
      </c>
      <c r="AF126" s="228">
        <v>44499</v>
      </c>
      <c r="AG126" s="231">
        <v>8</v>
      </c>
      <c r="AH126" s="214">
        <v>14.95</v>
      </c>
      <c r="AI126" s="214">
        <v>-6.95</v>
      </c>
      <c r="AJ126" s="232">
        <v>0</v>
      </c>
      <c r="AK126" s="231"/>
      <c r="AL126" s="214">
        <v>0</v>
      </c>
    </row>
    <row r="127" spans="1:38" ht="16" customHeight="1">
      <c r="A127" s="563">
        <v>120</v>
      </c>
      <c r="B127" s="189" t="s">
        <v>658</v>
      </c>
      <c r="C127" s="187" t="s">
        <v>659</v>
      </c>
      <c r="D127" s="187" t="s">
        <v>660</v>
      </c>
      <c r="E127" s="187" t="s">
        <v>104</v>
      </c>
      <c r="F127" s="236">
        <v>1</v>
      </c>
      <c r="G127" s="187" t="s">
        <v>651</v>
      </c>
      <c r="H127" s="188">
        <v>42255</v>
      </c>
      <c r="I127" s="188">
        <v>42256</v>
      </c>
      <c r="J127" s="197">
        <v>5</v>
      </c>
      <c r="K127" s="194">
        <v>1777.47</v>
      </c>
      <c r="L127" s="194">
        <v>88.87</v>
      </c>
      <c r="M127" s="195">
        <v>100</v>
      </c>
      <c r="N127" s="195"/>
      <c r="O127" s="195">
        <v>100</v>
      </c>
      <c r="P127" s="196">
        <v>12.523899999999999</v>
      </c>
      <c r="Q127" s="207" t="s">
        <v>94</v>
      </c>
      <c r="R127" s="217"/>
      <c r="S127" s="209">
        <v>1777.47</v>
      </c>
      <c r="T127" s="210"/>
      <c r="U127" s="211" t="s">
        <v>393</v>
      </c>
      <c r="V127" s="240" t="s">
        <v>394</v>
      </c>
      <c r="W127" s="216"/>
      <c r="X127" s="214">
        <v>100</v>
      </c>
      <c r="Y127" s="226"/>
      <c r="Z127" s="225"/>
      <c r="AA127" s="226"/>
      <c r="AB127" s="225"/>
      <c r="AC127" s="230"/>
      <c r="AD127" s="225">
        <v>100</v>
      </c>
      <c r="AE127" s="225">
        <v>-94.37</v>
      </c>
      <c r="AF127" s="228">
        <v>44499</v>
      </c>
      <c r="AG127" s="231">
        <v>8</v>
      </c>
      <c r="AH127" s="214">
        <v>6.15</v>
      </c>
      <c r="AI127" s="214">
        <v>1.85</v>
      </c>
      <c r="AJ127" s="232">
        <v>23</v>
      </c>
      <c r="AK127" s="231"/>
      <c r="AL127" s="214">
        <v>23</v>
      </c>
    </row>
    <row r="128" spans="1:38" ht="16" customHeight="1">
      <c r="A128" s="563">
        <v>121</v>
      </c>
      <c r="B128" s="189" t="s">
        <v>661</v>
      </c>
      <c r="C128" s="187" t="s">
        <v>662</v>
      </c>
      <c r="D128" s="187" t="s">
        <v>663</v>
      </c>
      <c r="E128" s="187" t="s">
        <v>104</v>
      </c>
      <c r="F128" s="236">
        <v>1</v>
      </c>
      <c r="G128" s="187" t="s">
        <v>362</v>
      </c>
      <c r="H128" s="188">
        <v>42228</v>
      </c>
      <c r="I128" s="188">
        <v>42229</v>
      </c>
      <c r="J128" s="197">
        <v>5</v>
      </c>
      <c r="K128" s="194">
        <v>920.5</v>
      </c>
      <c r="L128" s="194">
        <v>46.03</v>
      </c>
      <c r="M128" s="195">
        <v>100</v>
      </c>
      <c r="N128" s="195"/>
      <c r="O128" s="195">
        <v>100</v>
      </c>
      <c r="P128" s="196">
        <v>117.2496</v>
      </c>
      <c r="Q128" s="207" t="s">
        <v>94</v>
      </c>
      <c r="R128" s="217"/>
      <c r="S128" s="209">
        <v>920.5</v>
      </c>
      <c r="T128" s="210"/>
      <c r="U128" s="211" t="s">
        <v>393</v>
      </c>
      <c r="V128" s="240" t="s">
        <v>394</v>
      </c>
      <c r="W128" s="216"/>
      <c r="X128" s="214">
        <v>100</v>
      </c>
      <c r="Y128" s="226"/>
      <c r="Z128" s="225"/>
      <c r="AA128" s="226"/>
      <c r="AB128" s="225"/>
      <c r="AC128" s="230"/>
      <c r="AD128" s="225">
        <v>100</v>
      </c>
      <c r="AE128" s="225">
        <v>-89.14</v>
      </c>
      <c r="AF128" s="228">
        <v>44499</v>
      </c>
      <c r="AG128" s="231">
        <v>8</v>
      </c>
      <c r="AH128" s="214">
        <v>6.22</v>
      </c>
      <c r="AI128" s="214">
        <v>1.78</v>
      </c>
      <c r="AJ128" s="232">
        <v>22</v>
      </c>
      <c r="AK128" s="231"/>
      <c r="AL128" s="214">
        <v>22</v>
      </c>
    </row>
    <row r="129" spans="1:38" ht="16" customHeight="1">
      <c r="A129" s="563">
        <v>122</v>
      </c>
      <c r="B129" s="189" t="s">
        <v>664</v>
      </c>
      <c r="C129" s="187" t="s">
        <v>665</v>
      </c>
      <c r="D129" s="187" t="s">
        <v>666</v>
      </c>
      <c r="E129" s="187" t="s">
        <v>104</v>
      </c>
      <c r="F129" s="236">
        <v>1</v>
      </c>
      <c r="G129" s="187" t="s">
        <v>362</v>
      </c>
      <c r="H129" s="188">
        <v>42149</v>
      </c>
      <c r="I129" s="188">
        <v>42150</v>
      </c>
      <c r="J129" s="197">
        <v>5</v>
      </c>
      <c r="K129" s="194">
        <v>435.18</v>
      </c>
      <c r="L129" s="194">
        <v>21.76</v>
      </c>
      <c r="M129" s="195">
        <v>100</v>
      </c>
      <c r="N129" s="195"/>
      <c r="O129" s="195">
        <v>100</v>
      </c>
      <c r="P129" s="196">
        <v>359.55880000000002</v>
      </c>
      <c r="Q129" s="207" t="s">
        <v>94</v>
      </c>
      <c r="R129" s="217"/>
      <c r="S129" s="209">
        <v>435.18</v>
      </c>
      <c r="T129" s="210"/>
      <c r="U129" s="211" t="s">
        <v>393</v>
      </c>
      <c r="V129" s="240" t="s">
        <v>394</v>
      </c>
      <c r="W129" s="216"/>
      <c r="X129" s="214">
        <v>100</v>
      </c>
      <c r="Y129" s="226"/>
      <c r="Z129" s="225"/>
      <c r="AA129" s="226"/>
      <c r="AB129" s="225"/>
      <c r="AC129" s="230"/>
      <c r="AD129" s="225">
        <v>100</v>
      </c>
      <c r="AE129" s="225">
        <v>-77.02</v>
      </c>
      <c r="AF129" s="228">
        <v>44499</v>
      </c>
      <c r="AG129" s="231">
        <v>8</v>
      </c>
      <c r="AH129" s="214">
        <v>6.44</v>
      </c>
      <c r="AI129" s="214">
        <v>1.56</v>
      </c>
      <c r="AJ129" s="232">
        <v>20</v>
      </c>
      <c r="AK129" s="231"/>
      <c r="AL129" s="214">
        <v>20</v>
      </c>
    </row>
    <row r="130" spans="1:38" ht="16" customHeight="1">
      <c r="A130" s="563">
        <v>123</v>
      </c>
      <c r="B130" s="189" t="s">
        <v>667</v>
      </c>
      <c r="C130" s="187" t="s">
        <v>668</v>
      </c>
      <c r="D130" s="187" t="s">
        <v>669</v>
      </c>
      <c r="E130" s="187" t="s">
        <v>104</v>
      </c>
      <c r="F130" s="236">
        <v>1</v>
      </c>
      <c r="G130" s="187" t="s">
        <v>201</v>
      </c>
      <c r="H130" s="188">
        <v>41780</v>
      </c>
      <c r="I130" s="188">
        <v>41781</v>
      </c>
      <c r="J130" s="197">
        <v>5</v>
      </c>
      <c r="K130" s="194">
        <v>3102.33</v>
      </c>
      <c r="L130" s="194">
        <v>155.11000000000001</v>
      </c>
      <c r="M130" s="195">
        <v>100</v>
      </c>
      <c r="N130" s="195"/>
      <c r="O130" s="195">
        <v>100</v>
      </c>
      <c r="P130" s="196">
        <v>-35.529600000000002</v>
      </c>
      <c r="Q130" s="207" t="s">
        <v>94</v>
      </c>
      <c r="R130" s="217"/>
      <c r="S130" s="209">
        <v>3102.33</v>
      </c>
      <c r="T130" s="210"/>
      <c r="U130" s="211" t="s">
        <v>393</v>
      </c>
      <c r="V130" s="212" t="s">
        <v>394</v>
      </c>
      <c r="W130" s="216"/>
      <c r="X130" s="214">
        <v>100</v>
      </c>
      <c r="Y130" s="226"/>
      <c r="Z130" s="225"/>
      <c r="AA130" s="226"/>
      <c r="AB130" s="225"/>
      <c r="AC130" s="230"/>
      <c r="AD130" s="225">
        <v>100</v>
      </c>
      <c r="AE130" s="225">
        <v>-96.78</v>
      </c>
      <c r="AF130" s="228">
        <v>44499</v>
      </c>
      <c r="AG130" s="231">
        <v>8</v>
      </c>
      <c r="AH130" s="214">
        <v>7.45</v>
      </c>
      <c r="AI130" s="214">
        <v>0.55000000000000004</v>
      </c>
      <c r="AJ130" s="232">
        <v>0</v>
      </c>
      <c r="AK130" s="231"/>
      <c r="AL130" s="214">
        <v>0</v>
      </c>
    </row>
    <row r="131" spans="1:38" ht="16" customHeight="1">
      <c r="A131" s="563">
        <v>124</v>
      </c>
      <c r="B131" s="189" t="s">
        <v>670</v>
      </c>
      <c r="C131" s="187" t="s">
        <v>668</v>
      </c>
      <c r="D131" s="187" t="s">
        <v>669</v>
      </c>
      <c r="E131" s="187" t="s">
        <v>104</v>
      </c>
      <c r="F131" s="236">
        <v>1</v>
      </c>
      <c r="G131" s="187" t="s">
        <v>201</v>
      </c>
      <c r="H131" s="188">
        <v>41780</v>
      </c>
      <c r="I131" s="188">
        <v>41781</v>
      </c>
      <c r="J131" s="197">
        <v>5</v>
      </c>
      <c r="K131" s="194">
        <v>3102.33</v>
      </c>
      <c r="L131" s="194">
        <v>155.12</v>
      </c>
      <c r="M131" s="195">
        <v>100</v>
      </c>
      <c r="N131" s="195"/>
      <c r="O131" s="195">
        <v>100</v>
      </c>
      <c r="P131" s="196">
        <v>-35.533799999999999</v>
      </c>
      <c r="Q131" s="207" t="s">
        <v>94</v>
      </c>
      <c r="R131" s="217"/>
      <c r="S131" s="209">
        <v>3102.33</v>
      </c>
      <c r="T131" s="210"/>
      <c r="U131" s="211" t="s">
        <v>393</v>
      </c>
      <c r="V131" s="212" t="s">
        <v>394</v>
      </c>
      <c r="W131" s="216"/>
      <c r="X131" s="214">
        <v>100</v>
      </c>
      <c r="Y131" s="226"/>
      <c r="Z131" s="225"/>
      <c r="AA131" s="226"/>
      <c r="AB131" s="225"/>
      <c r="AC131" s="230"/>
      <c r="AD131" s="225">
        <v>100</v>
      </c>
      <c r="AE131" s="225">
        <v>-96.78</v>
      </c>
      <c r="AF131" s="228">
        <v>44499</v>
      </c>
      <c r="AG131" s="231">
        <v>8</v>
      </c>
      <c r="AH131" s="214">
        <v>7.45</v>
      </c>
      <c r="AI131" s="214">
        <v>0.55000000000000004</v>
      </c>
      <c r="AJ131" s="232">
        <v>0</v>
      </c>
      <c r="AK131" s="231"/>
      <c r="AL131" s="214">
        <v>0</v>
      </c>
    </row>
    <row r="132" spans="1:38" ht="16" customHeight="1">
      <c r="A132" s="563">
        <v>125</v>
      </c>
      <c r="B132" s="189" t="s">
        <v>671</v>
      </c>
      <c r="C132" s="187" t="s">
        <v>668</v>
      </c>
      <c r="D132" s="187" t="s">
        <v>672</v>
      </c>
      <c r="E132" s="187" t="s">
        <v>104</v>
      </c>
      <c r="F132" s="236">
        <v>1</v>
      </c>
      <c r="G132" s="187" t="s">
        <v>201</v>
      </c>
      <c r="H132" s="188">
        <v>41780</v>
      </c>
      <c r="I132" s="188">
        <v>41781</v>
      </c>
      <c r="J132" s="197">
        <v>5</v>
      </c>
      <c r="K132" s="194">
        <v>3349.33</v>
      </c>
      <c r="L132" s="194">
        <v>167.47</v>
      </c>
      <c r="M132" s="195">
        <v>100</v>
      </c>
      <c r="N132" s="195"/>
      <c r="O132" s="195">
        <v>100</v>
      </c>
      <c r="P132" s="196">
        <v>-40.287799999999997</v>
      </c>
      <c r="Q132" s="207" t="s">
        <v>94</v>
      </c>
      <c r="R132" s="217"/>
      <c r="S132" s="209">
        <v>3349.33</v>
      </c>
      <c r="T132" s="210"/>
      <c r="U132" s="211" t="s">
        <v>393</v>
      </c>
      <c r="V132" s="212" t="s">
        <v>394</v>
      </c>
      <c r="W132" s="216"/>
      <c r="X132" s="214">
        <v>100</v>
      </c>
      <c r="Y132" s="226"/>
      <c r="Z132" s="225"/>
      <c r="AA132" s="226"/>
      <c r="AB132" s="225"/>
      <c r="AC132" s="230"/>
      <c r="AD132" s="225">
        <v>100</v>
      </c>
      <c r="AE132" s="225">
        <v>-97.01</v>
      </c>
      <c r="AF132" s="228">
        <v>44499</v>
      </c>
      <c r="AG132" s="231">
        <v>8</v>
      </c>
      <c r="AH132" s="214">
        <v>7.45</v>
      </c>
      <c r="AI132" s="214">
        <v>0.55000000000000004</v>
      </c>
      <c r="AJ132" s="232">
        <v>0</v>
      </c>
      <c r="AK132" s="231"/>
      <c r="AL132" s="214">
        <v>0</v>
      </c>
    </row>
    <row r="133" spans="1:38" ht="16" customHeight="1">
      <c r="A133" s="563">
        <v>126</v>
      </c>
      <c r="B133" s="189" t="s">
        <v>673</v>
      </c>
      <c r="C133" s="187" t="s">
        <v>668</v>
      </c>
      <c r="D133" s="187" t="s">
        <v>672</v>
      </c>
      <c r="E133" s="187" t="s">
        <v>104</v>
      </c>
      <c r="F133" s="236">
        <v>1</v>
      </c>
      <c r="G133" s="187" t="s">
        <v>201</v>
      </c>
      <c r="H133" s="188">
        <v>41780</v>
      </c>
      <c r="I133" s="188">
        <v>41781</v>
      </c>
      <c r="J133" s="197">
        <v>5</v>
      </c>
      <c r="K133" s="194">
        <v>3349.33</v>
      </c>
      <c r="L133" s="194">
        <v>167.47</v>
      </c>
      <c r="M133" s="195">
        <v>100</v>
      </c>
      <c r="N133" s="195"/>
      <c r="O133" s="195">
        <v>100</v>
      </c>
      <c r="P133" s="196">
        <v>-40.287799999999997</v>
      </c>
      <c r="Q133" s="207" t="s">
        <v>94</v>
      </c>
      <c r="R133" s="217"/>
      <c r="S133" s="209">
        <v>3349.33</v>
      </c>
      <c r="T133" s="210"/>
      <c r="U133" s="211" t="s">
        <v>393</v>
      </c>
      <c r="V133" s="212" t="s">
        <v>394</v>
      </c>
      <c r="W133" s="216"/>
      <c r="X133" s="214">
        <v>100</v>
      </c>
      <c r="Y133" s="226"/>
      <c r="Z133" s="225"/>
      <c r="AA133" s="226"/>
      <c r="AB133" s="225"/>
      <c r="AC133" s="230"/>
      <c r="AD133" s="225">
        <v>100</v>
      </c>
      <c r="AE133" s="225">
        <v>-97.01</v>
      </c>
      <c r="AF133" s="228">
        <v>44499</v>
      </c>
      <c r="AG133" s="231">
        <v>8</v>
      </c>
      <c r="AH133" s="214">
        <v>7.45</v>
      </c>
      <c r="AI133" s="214">
        <v>0.55000000000000004</v>
      </c>
      <c r="AJ133" s="232">
        <v>0</v>
      </c>
      <c r="AK133" s="231"/>
      <c r="AL133" s="214">
        <v>0</v>
      </c>
    </row>
    <row r="134" spans="1:38" ht="16" customHeight="1">
      <c r="A134" s="563">
        <v>127</v>
      </c>
      <c r="B134" s="189" t="s">
        <v>674</v>
      </c>
      <c r="C134" s="187" t="s">
        <v>668</v>
      </c>
      <c r="D134" s="187" t="s">
        <v>672</v>
      </c>
      <c r="E134" s="187" t="s">
        <v>104</v>
      </c>
      <c r="F134" s="236">
        <v>1</v>
      </c>
      <c r="G134" s="187" t="s">
        <v>201</v>
      </c>
      <c r="H134" s="188">
        <v>41780</v>
      </c>
      <c r="I134" s="188">
        <v>41781</v>
      </c>
      <c r="J134" s="197">
        <v>5</v>
      </c>
      <c r="K134" s="194">
        <v>3349.32</v>
      </c>
      <c r="L134" s="194">
        <v>167.46</v>
      </c>
      <c r="M134" s="195">
        <v>100</v>
      </c>
      <c r="N134" s="195"/>
      <c r="O134" s="195">
        <v>100</v>
      </c>
      <c r="P134" s="196">
        <v>-40.284199999999998</v>
      </c>
      <c r="Q134" s="207" t="s">
        <v>94</v>
      </c>
      <c r="R134" s="217"/>
      <c r="S134" s="209">
        <v>3349.32</v>
      </c>
      <c r="T134" s="210"/>
      <c r="U134" s="211" t="s">
        <v>393</v>
      </c>
      <c r="V134" s="212" t="s">
        <v>394</v>
      </c>
      <c r="W134" s="216"/>
      <c r="X134" s="214">
        <v>100</v>
      </c>
      <c r="Y134" s="226"/>
      <c r="Z134" s="225"/>
      <c r="AA134" s="226"/>
      <c r="AB134" s="225"/>
      <c r="AC134" s="230"/>
      <c r="AD134" s="225">
        <v>100</v>
      </c>
      <c r="AE134" s="225">
        <v>-97.01</v>
      </c>
      <c r="AF134" s="228">
        <v>44499</v>
      </c>
      <c r="AG134" s="231">
        <v>8</v>
      </c>
      <c r="AH134" s="214">
        <v>7.45</v>
      </c>
      <c r="AI134" s="214">
        <v>0.55000000000000004</v>
      </c>
      <c r="AJ134" s="232">
        <v>0</v>
      </c>
      <c r="AK134" s="231"/>
      <c r="AL134" s="214">
        <v>0</v>
      </c>
    </row>
    <row r="135" spans="1:38" ht="16" customHeight="1">
      <c r="A135" s="563">
        <v>128</v>
      </c>
      <c r="B135" s="189" t="s">
        <v>675</v>
      </c>
      <c r="C135" s="187" t="s">
        <v>676</v>
      </c>
      <c r="D135" s="187" t="s">
        <v>677</v>
      </c>
      <c r="E135" s="187" t="s">
        <v>104</v>
      </c>
      <c r="F135" s="236">
        <v>1</v>
      </c>
      <c r="G135" s="187" t="s">
        <v>631</v>
      </c>
      <c r="H135" s="188">
        <v>41932</v>
      </c>
      <c r="I135" s="188">
        <v>41933</v>
      </c>
      <c r="J135" s="197">
        <v>5</v>
      </c>
      <c r="K135" s="194">
        <v>65038.55</v>
      </c>
      <c r="L135" s="194">
        <v>3251.93</v>
      </c>
      <c r="M135" s="195">
        <v>100</v>
      </c>
      <c r="N135" s="195"/>
      <c r="O135" s="195">
        <v>100</v>
      </c>
      <c r="P135" s="196">
        <v>-96.924899999999994</v>
      </c>
      <c r="Q135" s="207" t="s">
        <v>94</v>
      </c>
      <c r="R135" s="217"/>
      <c r="S135" s="209">
        <v>65038.55</v>
      </c>
      <c r="T135" s="210"/>
      <c r="U135" s="211" t="s">
        <v>545</v>
      </c>
      <c r="V135" s="212" t="s">
        <v>394</v>
      </c>
      <c r="W135" s="216"/>
      <c r="X135" s="214">
        <v>100</v>
      </c>
      <c r="Y135" s="226"/>
      <c r="Z135" s="225"/>
      <c r="AA135" s="226"/>
      <c r="AB135" s="225"/>
      <c r="AC135" s="230"/>
      <c r="AD135" s="225">
        <v>100</v>
      </c>
      <c r="AE135" s="225">
        <v>-99.85</v>
      </c>
      <c r="AF135" s="228">
        <v>44499</v>
      </c>
      <c r="AG135" s="231">
        <v>8</v>
      </c>
      <c r="AH135" s="214">
        <v>7.03</v>
      </c>
      <c r="AI135" s="214">
        <v>0.97</v>
      </c>
      <c r="AJ135" s="232">
        <v>12</v>
      </c>
      <c r="AK135" s="231"/>
      <c r="AL135" s="214">
        <v>12</v>
      </c>
    </row>
    <row r="136" spans="1:38" ht="16" customHeight="1">
      <c r="A136" s="563">
        <v>129</v>
      </c>
      <c r="B136" s="189" t="s">
        <v>678</v>
      </c>
      <c r="C136" s="187" t="s">
        <v>676</v>
      </c>
      <c r="D136" s="187" t="s">
        <v>677</v>
      </c>
      <c r="E136" s="187" t="s">
        <v>104</v>
      </c>
      <c r="F136" s="236">
        <v>1</v>
      </c>
      <c r="G136" s="187" t="s">
        <v>631</v>
      </c>
      <c r="H136" s="188">
        <v>41932</v>
      </c>
      <c r="I136" s="188">
        <v>41933</v>
      </c>
      <c r="J136" s="197">
        <v>5</v>
      </c>
      <c r="K136" s="194">
        <v>65038.55</v>
      </c>
      <c r="L136" s="194">
        <v>3251.93</v>
      </c>
      <c r="M136" s="195">
        <v>100</v>
      </c>
      <c r="N136" s="195"/>
      <c r="O136" s="195">
        <v>100</v>
      </c>
      <c r="P136" s="196">
        <v>-96.924899999999994</v>
      </c>
      <c r="Q136" s="207" t="s">
        <v>94</v>
      </c>
      <c r="R136" s="217"/>
      <c r="S136" s="209">
        <v>65038.55</v>
      </c>
      <c r="T136" s="210"/>
      <c r="U136" s="211" t="s">
        <v>545</v>
      </c>
      <c r="V136" s="212" t="s">
        <v>394</v>
      </c>
      <c r="W136" s="216"/>
      <c r="X136" s="214">
        <v>100</v>
      </c>
      <c r="Y136" s="226"/>
      <c r="Z136" s="225"/>
      <c r="AA136" s="226"/>
      <c r="AB136" s="225"/>
      <c r="AC136" s="230"/>
      <c r="AD136" s="225">
        <v>100</v>
      </c>
      <c r="AE136" s="225">
        <v>-99.85</v>
      </c>
      <c r="AF136" s="228">
        <v>44499</v>
      </c>
      <c r="AG136" s="231">
        <v>8</v>
      </c>
      <c r="AH136" s="214">
        <v>7.03</v>
      </c>
      <c r="AI136" s="214">
        <v>0.97</v>
      </c>
      <c r="AJ136" s="232">
        <v>12</v>
      </c>
      <c r="AK136" s="231"/>
      <c r="AL136" s="214">
        <v>12</v>
      </c>
    </row>
    <row r="137" spans="1:38" ht="16" customHeight="1">
      <c r="A137" s="563">
        <v>130</v>
      </c>
      <c r="B137" s="189" t="s">
        <v>679</v>
      </c>
      <c r="C137" s="187" t="s">
        <v>676</v>
      </c>
      <c r="D137" s="187" t="s">
        <v>677</v>
      </c>
      <c r="E137" s="187" t="s">
        <v>104</v>
      </c>
      <c r="F137" s="236">
        <v>1</v>
      </c>
      <c r="G137" s="187" t="s">
        <v>631</v>
      </c>
      <c r="H137" s="188">
        <v>41932</v>
      </c>
      <c r="I137" s="188">
        <v>41933</v>
      </c>
      <c r="J137" s="197">
        <v>5</v>
      </c>
      <c r="K137" s="194">
        <v>65038.55</v>
      </c>
      <c r="L137" s="194">
        <v>3251.93</v>
      </c>
      <c r="M137" s="195">
        <v>100</v>
      </c>
      <c r="N137" s="195"/>
      <c r="O137" s="195">
        <v>100</v>
      </c>
      <c r="P137" s="196">
        <v>-96.924899999999994</v>
      </c>
      <c r="Q137" s="207" t="s">
        <v>94</v>
      </c>
      <c r="R137" s="217"/>
      <c r="S137" s="209">
        <v>65038.55</v>
      </c>
      <c r="T137" s="210"/>
      <c r="U137" s="211" t="s">
        <v>545</v>
      </c>
      <c r="V137" s="212" t="s">
        <v>394</v>
      </c>
      <c r="W137" s="216"/>
      <c r="X137" s="214">
        <v>100</v>
      </c>
      <c r="Y137" s="226"/>
      <c r="Z137" s="225"/>
      <c r="AA137" s="226"/>
      <c r="AB137" s="225"/>
      <c r="AC137" s="230"/>
      <c r="AD137" s="225">
        <v>100</v>
      </c>
      <c r="AE137" s="225">
        <v>-99.85</v>
      </c>
      <c r="AF137" s="228">
        <v>44499</v>
      </c>
      <c r="AG137" s="231">
        <v>8</v>
      </c>
      <c r="AH137" s="214">
        <v>7.03</v>
      </c>
      <c r="AI137" s="214">
        <v>0.97</v>
      </c>
      <c r="AJ137" s="232">
        <v>12</v>
      </c>
      <c r="AK137" s="231"/>
      <c r="AL137" s="214">
        <v>12</v>
      </c>
    </row>
    <row r="138" spans="1:38" ht="16" customHeight="1">
      <c r="A138" s="563">
        <v>131</v>
      </c>
      <c r="B138" s="189" t="s">
        <v>680</v>
      </c>
      <c r="C138" s="187" t="s">
        <v>676</v>
      </c>
      <c r="D138" s="187" t="s">
        <v>677</v>
      </c>
      <c r="E138" s="187" t="s">
        <v>104</v>
      </c>
      <c r="F138" s="236">
        <v>1</v>
      </c>
      <c r="G138" s="187" t="s">
        <v>631</v>
      </c>
      <c r="H138" s="188">
        <v>41932</v>
      </c>
      <c r="I138" s="188">
        <v>41933</v>
      </c>
      <c r="J138" s="197">
        <v>5</v>
      </c>
      <c r="K138" s="194">
        <v>65038.55</v>
      </c>
      <c r="L138" s="194">
        <v>3251.93</v>
      </c>
      <c r="M138" s="195">
        <v>100</v>
      </c>
      <c r="N138" s="195"/>
      <c r="O138" s="195">
        <v>100</v>
      </c>
      <c r="P138" s="196">
        <v>-96.924899999999994</v>
      </c>
      <c r="Q138" s="207" t="s">
        <v>94</v>
      </c>
      <c r="R138" s="217"/>
      <c r="S138" s="209">
        <v>65038.55</v>
      </c>
      <c r="T138" s="210"/>
      <c r="U138" s="211" t="s">
        <v>545</v>
      </c>
      <c r="V138" s="212" t="s">
        <v>394</v>
      </c>
      <c r="W138" s="216"/>
      <c r="X138" s="214">
        <v>100</v>
      </c>
      <c r="Y138" s="226"/>
      <c r="Z138" s="225"/>
      <c r="AA138" s="226"/>
      <c r="AB138" s="225"/>
      <c r="AC138" s="230"/>
      <c r="AD138" s="225">
        <v>100</v>
      </c>
      <c r="AE138" s="225">
        <v>-99.85</v>
      </c>
      <c r="AF138" s="228">
        <v>44499</v>
      </c>
      <c r="AG138" s="231">
        <v>8</v>
      </c>
      <c r="AH138" s="214">
        <v>7.03</v>
      </c>
      <c r="AI138" s="214">
        <v>0.97</v>
      </c>
      <c r="AJ138" s="232">
        <v>12</v>
      </c>
      <c r="AK138" s="231"/>
      <c r="AL138" s="214">
        <v>12</v>
      </c>
    </row>
    <row r="139" spans="1:38" ht="16" customHeight="1">
      <c r="A139" s="563">
        <v>132</v>
      </c>
      <c r="B139" s="189" t="s">
        <v>681</v>
      </c>
      <c r="C139" s="187" t="s">
        <v>676</v>
      </c>
      <c r="D139" s="187" t="s">
        <v>677</v>
      </c>
      <c r="E139" s="187" t="s">
        <v>104</v>
      </c>
      <c r="F139" s="236">
        <v>1</v>
      </c>
      <c r="G139" s="187" t="s">
        <v>631</v>
      </c>
      <c r="H139" s="188">
        <v>41932</v>
      </c>
      <c r="I139" s="188">
        <v>41933</v>
      </c>
      <c r="J139" s="197">
        <v>5</v>
      </c>
      <c r="K139" s="194">
        <v>65038.55</v>
      </c>
      <c r="L139" s="194">
        <v>3251.93</v>
      </c>
      <c r="M139" s="195">
        <v>100</v>
      </c>
      <c r="N139" s="195"/>
      <c r="O139" s="195">
        <v>100</v>
      </c>
      <c r="P139" s="196">
        <v>-96.924899999999994</v>
      </c>
      <c r="Q139" s="207" t="s">
        <v>94</v>
      </c>
      <c r="R139" s="217"/>
      <c r="S139" s="209">
        <v>65038.55</v>
      </c>
      <c r="T139" s="210"/>
      <c r="U139" s="211" t="s">
        <v>545</v>
      </c>
      <c r="V139" s="212" t="s">
        <v>394</v>
      </c>
      <c r="W139" s="216"/>
      <c r="X139" s="214">
        <v>100</v>
      </c>
      <c r="Y139" s="226"/>
      <c r="Z139" s="225"/>
      <c r="AA139" s="226"/>
      <c r="AB139" s="225"/>
      <c r="AC139" s="230"/>
      <c r="AD139" s="225">
        <v>100</v>
      </c>
      <c r="AE139" s="225">
        <v>-99.85</v>
      </c>
      <c r="AF139" s="228">
        <v>44499</v>
      </c>
      <c r="AG139" s="231">
        <v>8</v>
      </c>
      <c r="AH139" s="214">
        <v>7.03</v>
      </c>
      <c r="AI139" s="214">
        <v>0.97</v>
      </c>
      <c r="AJ139" s="232">
        <v>12</v>
      </c>
      <c r="AK139" s="231"/>
      <c r="AL139" s="214">
        <v>12</v>
      </c>
    </row>
    <row r="140" spans="1:38" ht="16" customHeight="1">
      <c r="A140" s="563">
        <v>133</v>
      </c>
      <c r="B140" s="189" t="s">
        <v>682</v>
      </c>
      <c r="C140" s="187" t="s">
        <v>676</v>
      </c>
      <c r="D140" s="187" t="s">
        <v>677</v>
      </c>
      <c r="E140" s="187" t="s">
        <v>104</v>
      </c>
      <c r="F140" s="236">
        <v>1</v>
      </c>
      <c r="G140" s="187" t="s">
        <v>631</v>
      </c>
      <c r="H140" s="188">
        <v>41932</v>
      </c>
      <c r="I140" s="188">
        <v>41933</v>
      </c>
      <c r="J140" s="197">
        <v>5</v>
      </c>
      <c r="K140" s="194">
        <v>65038.55</v>
      </c>
      <c r="L140" s="194">
        <v>3251.93</v>
      </c>
      <c r="M140" s="195">
        <v>100</v>
      </c>
      <c r="N140" s="195"/>
      <c r="O140" s="195">
        <v>100</v>
      </c>
      <c r="P140" s="196">
        <v>-96.924899999999994</v>
      </c>
      <c r="Q140" s="207" t="s">
        <v>94</v>
      </c>
      <c r="R140" s="217"/>
      <c r="S140" s="209">
        <v>65038.55</v>
      </c>
      <c r="T140" s="210"/>
      <c r="U140" s="211" t="s">
        <v>545</v>
      </c>
      <c r="V140" s="212" t="s">
        <v>394</v>
      </c>
      <c r="W140" s="216"/>
      <c r="X140" s="214">
        <v>100</v>
      </c>
      <c r="Y140" s="226"/>
      <c r="Z140" s="225"/>
      <c r="AA140" s="226"/>
      <c r="AB140" s="225"/>
      <c r="AC140" s="230"/>
      <c r="AD140" s="225">
        <v>100</v>
      </c>
      <c r="AE140" s="225">
        <v>-99.85</v>
      </c>
      <c r="AF140" s="228">
        <v>44499</v>
      </c>
      <c r="AG140" s="231">
        <v>8</v>
      </c>
      <c r="AH140" s="214">
        <v>7.03</v>
      </c>
      <c r="AI140" s="214">
        <v>0.97</v>
      </c>
      <c r="AJ140" s="232">
        <v>12</v>
      </c>
      <c r="AK140" s="231"/>
      <c r="AL140" s="214">
        <v>12</v>
      </c>
    </row>
    <row r="141" spans="1:38" ht="16" customHeight="1">
      <c r="A141" s="563">
        <v>134</v>
      </c>
      <c r="B141" s="189" t="s">
        <v>683</v>
      </c>
      <c r="C141" s="187" t="s">
        <v>676</v>
      </c>
      <c r="D141" s="187" t="s">
        <v>677</v>
      </c>
      <c r="E141" s="187" t="s">
        <v>104</v>
      </c>
      <c r="F141" s="236">
        <v>1</v>
      </c>
      <c r="G141" s="187" t="s">
        <v>631</v>
      </c>
      <c r="H141" s="188">
        <v>41932</v>
      </c>
      <c r="I141" s="188">
        <v>41933</v>
      </c>
      <c r="J141" s="197">
        <v>5</v>
      </c>
      <c r="K141" s="194">
        <v>65038.55</v>
      </c>
      <c r="L141" s="194">
        <v>3251.93</v>
      </c>
      <c r="M141" s="195">
        <v>100</v>
      </c>
      <c r="N141" s="195"/>
      <c r="O141" s="195">
        <v>100</v>
      </c>
      <c r="P141" s="196">
        <v>-96.924899999999994</v>
      </c>
      <c r="Q141" s="207" t="s">
        <v>94</v>
      </c>
      <c r="R141" s="217"/>
      <c r="S141" s="209">
        <v>65038.55</v>
      </c>
      <c r="T141" s="210"/>
      <c r="U141" s="211" t="s">
        <v>545</v>
      </c>
      <c r="V141" s="212" t="s">
        <v>394</v>
      </c>
      <c r="W141" s="216"/>
      <c r="X141" s="214">
        <v>100</v>
      </c>
      <c r="Y141" s="226"/>
      <c r="Z141" s="225"/>
      <c r="AA141" s="226"/>
      <c r="AB141" s="225"/>
      <c r="AC141" s="230"/>
      <c r="AD141" s="225">
        <v>100</v>
      </c>
      <c r="AE141" s="225">
        <v>-99.85</v>
      </c>
      <c r="AF141" s="228">
        <v>44499</v>
      </c>
      <c r="AG141" s="231">
        <v>8</v>
      </c>
      <c r="AH141" s="214">
        <v>7.03</v>
      </c>
      <c r="AI141" s="214">
        <v>0.97</v>
      </c>
      <c r="AJ141" s="232">
        <v>12</v>
      </c>
      <c r="AK141" s="231"/>
      <c r="AL141" s="214">
        <v>12</v>
      </c>
    </row>
    <row r="142" spans="1:38" ht="16" customHeight="1">
      <c r="A142" s="563">
        <v>135</v>
      </c>
      <c r="B142" s="189" t="s">
        <v>684</v>
      </c>
      <c r="C142" s="187" t="s">
        <v>676</v>
      </c>
      <c r="D142" s="187" t="s">
        <v>677</v>
      </c>
      <c r="E142" s="187" t="s">
        <v>104</v>
      </c>
      <c r="F142" s="236">
        <v>1</v>
      </c>
      <c r="G142" s="187" t="s">
        <v>631</v>
      </c>
      <c r="H142" s="188">
        <v>41932</v>
      </c>
      <c r="I142" s="188">
        <v>41933</v>
      </c>
      <c r="J142" s="197">
        <v>5</v>
      </c>
      <c r="K142" s="194">
        <v>65038.55</v>
      </c>
      <c r="L142" s="194">
        <v>3251.93</v>
      </c>
      <c r="M142" s="195">
        <v>100</v>
      </c>
      <c r="N142" s="195"/>
      <c r="O142" s="195">
        <v>100</v>
      </c>
      <c r="P142" s="196">
        <v>-96.924899999999994</v>
      </c>
      <c r="Q142" s="207" t="s">
        <v>94</v>
      </c>
      <c r="R142" s="217"/>
      <c r="S142" s="209">
        <v>65038.55</v>
      </c>
      <c r="T142" s="210"/>
      <c r="U142" s="211" t="s">
        <v>545</v>
      </c>
      <c r="V142" s="212" t="s">
        <v>394</v>
      </c>
      <c r="W142" s="216"/>
      <c r="X142" s="214">
        <v>100</v>
      </c>
      <c r="Y142" s="226"/>
      <c r="Z142" s="225"/>
      <c r="AA142" s="226"/>
      <c r="AB142" s="225"/>
      <c r="AC142" s="230"/>
      <c r="AD142" s="225">
        <v>100</v>
      </c>
      <c r="AE142" s="225">
        <v>-99.85</v>
      </c>
      <c r="AF142" s="228">
        <v>44499</v>
      </c>
      <c r="AG142" s="231">
        <v>8</v>
      </c>
      <c r="AH142" s="214">
        <v>7.03</v>
      </c>
      <c r="AI142" s="214">
        <v>0.97</v>
      </c>
      <c r="AJ142" s="232">
        <v>12</v>
      </c>
      <c r="AK142" s="231"/>
      <c r="AL142" s="214">
        <v>12</v>
      </c>
    </row>
    <row r="143" spans="1:38" ht="16" customHeight="1">
      <c r="A143" s="563">
        <v>136</v>
      </c>
      <c r="B143" s="189" t="s">
        <v>685</v>
      </c>
      <c r="C143" s="187" t="s">
        <v>676</v>
      </c>
      <c r="D143" s="187" t="s">
        <v>677</v>
      </c>
      <c r="E143" s="187" t="s">
        <v>104</v>
      </c>
      <c r="F143" s="236">
        <v>1</v>
      </c>
      <c r="G143" s="187" t="s">
        <v>631</v>
      </c>
      <c r="H143" s="188">
        <v>41932</v>
      </c>
      <c r="I143" s="188">
        <v>41933</v>
      </c>
      <c r="J143" s="197">
        <v>5</v>
      </c>
      <c r="K143" s="194">
        <v>65038.55</v>
      </c>
      <c r="L143" s="194">
        <v>3251.93</v>
      </c>
      <c r="M143" s="195">
        <v>100</v>
      </c>
      <c r="N143" s="195"/>
      <c r="O143" s="195">
        <v>100</v>
      </c>
      <c r="P143" s="196">
        <v>-96.924899999999994</v>
      </c>
      <c r="Q143" s="207" t="s">
        <v>94</v>
      </c>
      <c r="R143" s="217"/>
      <c r="S143" s="209">
        <v>65038.55</v>
      </c>
      <c r="T143" s="210"/>
      <c r="U143" s="211" t="s">
        <v>545</v>
      </c>
      <c r="V143" s="212" t="s">
        <v>394</v>
      </c>
      <c r="W143" s="216"/>
      <c r="X143" s="214">
        <v>100</v>
      </c>
      <c r="Y143" s="226"/>
      <c r="Z143" s="225"/>
      <c r="AA143" s="226"/>
      <c r="AB143" s="225"/>
      <c r="AC143" s="230"/>
      <c r="AD143" s="225">
        <v>100</v>
      </c>
      <c r="AE143" s="225">
        <v>-99.85</v>
      </c>
      <c r="AF143" s="228">
        <v>44499</v>
      </c>
      <c r="AG143" s="231">
        <v>8</v>
      </c>
      <c r="AH143" s="214">
        <v>7.03</v>
      </c>
      <c r="AI143" s="214">
        <v>0.97</v>
      </c>
      <c r="AJ143" s="232">
        <v>12</v>
      </c>
      <c r="AK143" s="231"/>
      <c r="AL143" s="214">
        <v>12</v>
      </c>
    </row>
    <row r="144" spans="1:38" ht="16" customHeight="1">
      <c r="A144" s="563">
        <v>137</v>
      </c>
      <c r="B144" s="189" t="s">
        <v>686</v>
      </c>
      <c r="C144" s="187" t="s">
        <v>676</v>
      </c>
      <c r="D144" s="187" t="s">
        <v>677</v>
      </c>
      <c r="E144" s="187" t="s">
        <v>104</v>
      </c>
      <c r="F144" s="236">
        <v>1</v>
      </c>
      <c r="G144" s="187" t="s">
        <v>631</v>
      </c>
      <c r="H144" s="188">
        <v>41932</v>
      </c>
      <c r="I144" s="188">
        <v>41933</v>
      </c>
      <c r="J144" s="197">
        <v>5</v>
      </c>
      <c r="K144" s="194">
        <v>65038.54</v>
      </c>
      <c r="L144" s="194">
        <v>3251.9</v>
      </c>
      <c r="M144" s="195">
        <v>100</v>
      </c>
      <c r="N144" s="195"/>
      <c r="O144" s="195">
        <v>100</v>
      </c>
      <c r="P144" s="196">
        <v>-96.924899999999994</v>
      </c>
      <c r="Q144" s="207" t="s">
        <v>94</v>
      </c>
      <c r="R144" s="217"/>
      <c r="S144" s="209">
        <v>65038.54</v>
      </c>
      <c r="T144" s="210"/>
      <c r="U144" s="211" t="s">
        <v>545</v>
      </c>
      <c r="V144" s="212" t="s">
        <v>394</v>
      </c>
      <c r="W144" s="216"/>
      <c r="X144" s="214">
        <v>100</v>
      </c>
      <c r="Y144" s="226"/>
      <c r="Z144" s="225"/>
      <c r="AA144" s="226"/>
      <c r="AB144" s="225"/>
      <c r="AC144" s="230"/>
      <c r="AD144" s="225">
        <v>100</v>
      </c>
      <c r="AE144" s="225">
        <v>-99.85</v>
      </c>
      <c r="AF144" s="228">
        <v>44499</v>
      </c>
      <c r="AG144" s="231">
        <v>8</v>
      </c>
      <c r="AH144" s="214">
        <v>7.03</v>
      </c>
      <c r="AI144" s="214">
        <v>0.97</v>
      </c>
      <c r="AJ144" s="232">
        <v>12</v>
      </c>
      <c r="AK144" s="231"/>
      <c r="AL144" s="214">
        <v>12</v>
      </c>
    </row>
    <row r="145" spans="1:38" ht="16" customHeight="1">
      <c r="A145" s="563">
        <v>138</v>
      </c>
      <c r="B145" s="189" t="s">
        <v>687</v>
      </c>
      <c r="C145" s="187" t="s">
        <v>688</v>
      </c>
      <c r="D145" s="187" t="s">
        <v>689</v>
      </c>
      <c r="E145" s="187" t="s">
        <v>104</v>
      </c>
      <c r="F145" s="236">
        <v>1</v>
      </c>
      <c r="G145" s="187" t="s">
        <v>631</v>
      </c>
      <c r="H145" s="188">
        <v>41932</v>
      </c>
      <c r="I145" s="188">
        <v>41933</v>
      </c>
      <c r="J145" s="197">
        <v>5</v>
      </c>
      <c r="K145" s="194">
        <v>16246.62</v>
      </c>
      <c r="L145" s="194">
        <v>812.33</v>
      </c>
      <c r="M145" s="195">
        <v>100</v>
      </c>
      <c r="N145" s="195"/>
      <c r="O145" s="195">
        <v>100</v>
      </c>
      <c r="P145" s="196">
        <v>-87.689700000000002</v>
      </c>
      <c r="Q145" s="207" t="s">
        <v>94</v>
      </c>
      <c r="R145" s="217"/>
      <c r="S145" s="209">
        <v>16246.62</v>
      </c>
      <c r="T145" s="210"/>
      <c r="U145" s="211" t="s">
        <v>393</v>
      </c>
      <c r="V145" s="240" t="s">
        <v>394</v>
      </c>
      <c r="W145" s="216"/>
      <c r="X145" s="214">
        <v>100</v>
      </c>
      <c r="Y145" s="226"/>
      <c r="Z145" s="225"/>
      <c r="AA145" s="226"/>
      <c r="AB145" s="225"/>
      <c r="AC145" s="230"/>
      <c r="AD145" s="225">
        <v>100</v>
      </c>
      <c r="AE145" s="225">
        <v>-99.38</v>
      </c>
      <c r="AF145" s="228">
        <v>44499</v>
      </c>
      <c r="AG145" s="231">
        <v>8</v>
      </c>
      <c r="AH145" s="214">
        <v>7.03</v>
      </c>
      <c r="AI145" s="214">
        <v>0.97</v>
      </c>
      <c r="AJ145" s="232">
        <v>12</v>
      </c>
      <c r="AK145" s="231"/>
      <c r="AL145" s="214">
        <v>12</v>
      </c>
    </row>
    <row r="146" spans="1:38" ht="16" customHeight="1">
      <c r="A146" s="563">
        <v>139</v>
      </c>
      <c r="B146" s="189" t="s">
        <v>690</v>
      </c>
      <c r="C146" s="187" t="s">
        <v>688</v>
      </c>
      <c r="D146" s="187" t="s">
        <v>689</v>
      </c>
      <c r="E146" s="187" t="s">
        <v>104</v>
      </c>
      <c r="F146" s="236">
        <v>1</v>
      </c>
      <c r="G146" s="187" t="s">
        <v>631</v>
      </c>
      <c r="H146" s="188">
        <v>41932</v>
      </c>
      <c r="I146" s="188">
        <v>41933</v>
      </c>
      <c r="J146" s="197">
        <v>5</v>
      </c>
      <c r="K146" s="194">
        <v>16246.62</v>
      </c>
      <c r="L146" s="194">
        <v>812.33</v>
      </c>
      <c r="M146" s="195">
        <v>100</v>
      </c>
      <c r="N146" s="195"/>
      <c r="O146" s="195">
        <v>100</v>
      </c>
      <c r="P146" s="196">
        <v>-87.689700000000002</v>
      </c>
      <c r="Q146" s="207" t="s">
        <v>94</v>
      </c>
      <c r="R146" s="217"/>
      <c r="S146" s="209">
        <v>16246.62</v>
      </c>
      <c r="T146" s="210"/>
      <c r="U146" s="211" t="s">
        <v>393</v>
      </c>
      <c r="V146" s="240" t="s">
        <v>394</v>
      </c>
      <c r="W146" s="216"/>
      <c r="X146" s="214">
        <v>100</v>
      </c>
      <c r="Y146" s="226"/>
      <c r="Z146" s="225"/>
      <c r="AA146" s="226"/>
      <c r="AB146" s="225"/>
      <c r="AC146" s="230"/>
      <c r="AD146" s="225">
        <v>100</v>
      </c>
      <c r="AE146" s="225">
        <v>-99.38</v>
      </c>
      <c r="AF146" s="228">
        <v>44499</v>
      </c>
      <c r="AG146" s="231">
        <v>8</v>
      </c>
      <c r="AH146" s="214">
        <v>7.03</v>
      </c>
      <c r="AI146" s="214">
        <v>0.97</v>
      </c>
      <c r="AJ146" s="232">
        <v>12</v>
      </c>
      <c r="AK146" s="231"/>
      <c r="AL146" s="214">
        <v>12</v>
      </c>
    </row>
    <row r="147" spans="1:38" ht="16" customHeight="1">
      <c r="A147" s="563">
        <v>140</v>
      </c>
      <c r="B147" s="189" t="s">
        <v>691</v>
      </c>
      <c r="C147" s="187" t="s">
        <v>688</v>
      </c>
      <c r="D147" s="187" t="s">
        <v>689</v>
      </c>
      <c r="E147" s="187" t="s">
        <v>104</v>
      </c>
      <c r="F147" s="236">
        <v>1</v>
      </c>
      <c r="G147" s="187" t="s">
        <v>631</v>
      </c>
      <c r="H147" s="188">
        <v>41932</v>
      </c>
      <c r="I147" s="188">
        <v>41933</v>
      </c>
      <c r="J147" s="197">
        <v>5</v>
      </c>
      <c r="K147" s="194">
        <v>16246.62</v>
      </c>
      <c r="L147" s="194">
        <v>812.33</v>
      </c>
      <c r="M147" s="195">
        <v>100</v>
      </c>
      <c r="N147" s="195"/>
      <c r="O147" s="195">
        <v>100</v>
      </c>
      <c r="P147" s="196">
        <v>-87.689700000000002</v>
      </c>
      <c r="Q147" s="207" t="s">
        <v>94</v>
      </c>
      <c r="R147" s="217"/>
      <c r="S147" s="209">
        <v>16246.62</v>
      </c>
      <c r="T147" s="210"/>
      <c r="U147" s="211" t="s">
        <v>393</v>
      </c>
      <c r="V147" s="240" t="s">
        <v>394</v>
      </c>
      <c r="W147" s="216"/>
      <c r="X147" s="214">
        <v>100</v>
      </c>
      <c r="Y147" s="226"/>
      <c r="Z147" s="225"/>
      <c r="AA147" s="226"/>
      <c r="AB147" s="225"/>
      <c r="AC147" s="230"/>
      <c r="AD147" s="225">
        <v>100</v>
      </c>
      <c r="AE147" s="225">
        <v>-99.38</v>
      </c>
      <c r="AF147" s="228">
        <v>44499</v>
      </c>
      <c r="AG147" s="231">
        <v>8</v>
      </c>
      <c r="AH147" s="214">
        <v>7.03</v>
      </c>
      <c r="AI147" s="214">
        <v>0.97</v>
      </c>
      <c r="AJ147" s="232">
        <v>12</v>
      </c>
      <c r="AK147" s="231"/>
      <c r="AL147" s="214">
        <v>12</v>
      </c>
    </row>
    <row r="148" spans="1:38" ht="16" customHeight="1">
      <c r="A148" s="563">
        <v>141</v>
      </c>
      <c r="B148" s="189" t="s">
        <v>692</v>
      </c>
      <c r="C148" s="187" t="s">
        <v>688</v>
      </c>
      <c r="D148" s="187" t="s">
        <v>689</v>
      </c>
      <c r="E148" s="187" t="s">
        <v>104</v>
      </c>
      <c r="F148" s="236">
        <v>1</v>
      </c>
      <c r="G148" s="187" t="s">
        <v>631</v>
      </c>
      <c r="H148" s="188">
        <v>41932</v>
      </c>
      <c r="I148" s="188">
        <v>41933</v>
      </c>
      <c r="J148" s="197">
        <v>5</v>
      </c>
      <c r="K148" s="194">
        <v>16246.62</v>
      </c>
      <c r="L148" s="194">
        <v>812.33</v>
      </c>
      <c r="M148" s="195">
        <v>100</v>
      </c>
      <c r="N148" s="195"/>
      <c r="O148" s="195">
        <v>100</v>
      </c>
      <c r="P148" s="196">
        <v>-87.689700000000002</v>
      </c>
      <c r="Q148" s="207" t="s">
        <v>94</v>
      </c>
      <c r="R148" s="217"/>
      <c r="S148" s="209">
        <v>16246.62</v>
      </c>
      <c r="T148" s="210"/>
      <c r="U148" s="211" t="s">
        <v>393</v>
      </c>
      <c r="V148" s="240" t="s">
        <v>394</v>
      </c>
      <c r="W148" s="216"/>
      <c r="X148" s="214">
        <v>100</v>
      </c>
      <c r="Y148" s="226"/>
      <c r="Z148" s="225"/>
      <c r="AA148" s="226"/>
      <c r="AB148" s="225"/>
      <c r="AC148" s="230"/>
      <c r="AD148" s="225">
        <v>100</v>
      </c>
      <c r="AE148" s="225">
        <v>-99.38</v>
      </c>
      <c r="AF148" s="228">
        <v>44499</v>
      </c>
      <c r="AG148" s="231">
        <v>8</v>
      </c>
      <c r="AH148" s="214">
        <v>7.03</v>
      </c>
      <c r="AI148" s="214">
        <v>0.97</v>
      </c>
      <c r="AJ148" s="232">
        <v>12</v>
      </c>
      <c r="AK148" s="231"/>
      <c r="AL148" s="214">
        <v>12</v>
      </c>
    </row>
    <row r="149" spans="1:38" ht="16" customHeight="1">
      <c r="A149" s="563">
        <v>142</v>
      </c>
      <c r="B149" s="189" t="s">
        <v>693</v>
      </c>
      <c r="C149" s="187" t="s">
        <v>688</v>
      </c>
      <c r="D149" s="187" t="s">
        <v>689</v>
      </c>
      <c r="E149" s="187" t="s">
        <v>104</v>
      </c>
      <c r="F149" s="236">
        <v>1</v>
      </c>
      <c r="G149" s="187" t="s">
        <v>631</v>
      </c>
      <c r="H149" s="188">
        <v>41932</v>
      </c>
      <c r="I149" s="188">
        <v>41933</v>
      </c>
      <c r="J149" s="197">
        <v>5</v>
      </c>
      <c r="K149" s="194">
        <v>16246.62</v>
      </c>
      <c r="L149" s="194">
        <v>812.33</v>
      </c>
      <c r="M149" s="195">
        <v>100</v>
      </c>
      <c r="N149" s="195"/>
      <c r="O149" s="195">
        <v>100</v>
      </c>
      <c r="P149" s="196">
        <v>-87.689700000000002</v>
      </c>
      <c r="Q149" s="207" t="s">
        <v>94</v>
      </c>
      <c r="R149" s="217"/>
      <c r="S149" s="209">
        <v>16246.62</v>
      </c>
      <c r="T149" s="210"/>
      <c r="U149" s="211" t="s">
        <v>393</v>
      </c>
      <c r="V149" s="240" t="s">
        <v>394</v>
      </c>
      <c r="W149" s="216"/>
      <c r="X149" s="214">
        <v>100</v>
      </c>
      <c r="Y149" s="226"/>
      <c r="Z149" s="225"/>
      <c r="AA149" s="226"/>
      <c r="AB149" s="225"/>
      <c r="AC149" s="230"/>
      <c r="AD149" s="225">
        <v>100</v>
      </c>
      <c r="AE149" s="225">
        <v>-99.38</v>
      </c>
      <c r="AF149" s="228">
        <v>44499</v>
      </c>
      <c r="AG149" s="231">
        <v>8</v>
      </c>
      <c r="AH149" s="214">
        <v>7.03</v>
      </c>
      <c r="AI149" s="214">
        <v>0.97</v>
      </c>
      <c r="AJ149" s="232">
        <v>12</v>
      </c>
      <c r="AK149" s="231"/>
      <c r="AL149" s="214">
        <v>12</v>
      </c>
    </row>
    <row r="150" spans="1:38" ht="16" customHeight="1">
      <c r="A150" s="563">
        <v>143</v>
      </c>
      <c r="B150" s="189" t="s">
        <v>694</v>
      </c>
      <c r="C150" s="187" t="s">
        <v>688</v>
      </c>
      <c r="D150" s="187" t="s">
        <v>689</v>
      </c>
      <c r="E150" s="187" t="s">
        <v>104</v>
      </c>
      <c r="F150" s="236">
        <v>1</v>
      </c>
      <c r="G150" s="187" t="s">
        <v>631</v>
      </c>
      <c r="H150" s="188">
        <v>41932</v>
      </c>
      <c r="I150" s="188">
        <v>41933</v>
      </c>
      <c r="J150" s="197">
        <v>5</v>
      </c>
      <c r="K150" s="194">
        <v>16246.62</v>
      </c>
      <c r="L150" s="194">
        <v>812.33</v>
      </c>
      <c r="M150" s="195">
        <v>100</v>
      </c>
      <c r="N150" s="195"/>
      <c r="O150" s="195">
        <v>100</v>
      </c>
      <c r="P150" s="196">
        <v>-87.689700000000002</v>
      </c>
      <c r="Q150" s="207" t="s">
        <v>94</v>
      </c>
      <c r="R150" s="217"/>
      <c r="S150" s="209">
        <v>16246.62</v>
      </c>
      <c r="T150" s="210"/>
      <c r="U150" s="211" t="s">
        <v>393</v>
      </c>
      <c r="V150" s="240" t="s">
        <v>394</v>
      </c>
      <c r="W150" s="216"/>
      <c r="X150" s="214">
        <v>100</v>
      </c>
      <c r="Y150" s="226"/>
      <c r="Z150" s="225"/>
      <c r="AA150" s="226"/>
      <c r="AB150" s="225"/>
      <c r="AC150" s="230"/>
      <c r="AD150" s="225">
        <v>100</v>
      </c>
      <c r="AE150" s="225">
        <v>-99.38</v>
      </c>
      <c r="AF150" s="228">
        <v>44499</v>
      </c>
      <c r="AG150" s="231">
        <v>8</v>
      </c>
      <c r="AH150" s="214">
        <v>7.03</v>
      </c>
      <c r="AI150" s="214">
        <v>0.97</v>
      </c>
      <c r="AJ150" s="232">
        <v>12</v>
      </c>
      <c r="AK150" s="231"/>
      <c r="AL150" s="214">
        <v>12</v>
      </c>
    </row>
    <row r="151" spans="1:38" ht="16" customHeight="1">
      <c r="A151" s="563">
        <v>144</v>
      </c>
      <c r="B151" s="189" t="s">
        <v>695</v>
      </c>
      <c r="C151" s="187" t="s">
        <v>688</v>
      </c>
      <c r="D151" s="187" t="s">
        <v>689</v>
      </c>
      <c r="E151" s="187" t="s">
        <v>104</v>
      </c>
      <c r="F151" s="236">
        <v>1</v>
      </c>
      <c r="G151" s="187" t="s">
        <v>631</v>
      </c>
      <c r="H151" s="188">
        <v>41932</v>
      </c>
      <c r="I151" s="188">
        <v>41933</v>
      </c>
      <c r="J151" s="197">
        <v>5</v>
      </c>
      <c r="K151" s="194">
        <v>16246.62</v>
      </c>
      <c r="L151" s="194">
        <v>812.33</v>
      </c>
      <c r="M151" s="195">
        <v>100</v>
      </c>
      <c r="N151" s="195"/>
      <c r="O151" s="195">
        <v>100</v>
      </c>
      <c r="P151" s="196">
        <v>-87.689700000000002</v>
      </c>
      <c r="Q151" s="207" t="s">
        <v>94</v>
      </c>
      <c r="R151" s="217"/>
      <c r="S151" s="209">
        <v>16246.62</v>
      </c>
      <c r="T151" s="210"/>
      <c r="U151" s="211" t="s">
        <v>393</v>
      </c>
      <c r="V151" s="240" t="s">
        <v>394</v>
      </c>
      <c r="W151" s="216"/>
      <c r="X151" s="214">
        <v>100</v>
      </c>
      <c r="Y151" s="226"/>
      <c r="Z151" s="225"/>
      <c r="AA151" s="226"/>
      <c r="AB151" s="225"/>
      <c r="AC151" s="230"/>
      <c r="AD151" s="225">
        <v>100</v>
      </c>
      <c r="AE151" s="225">
        <v>-99.38</v>
      </c>
      <c r="AF151" s="228">
        <v>44499</v>
      </c>
      <c r="AG151" s="231">
        <v>8</v>
      </c>
      <c r="AH151" s="214">
        <v>7.03</v>
      </c>
      <c r="AI151" s="214">
        <v>0.97</v>
      </c>
      <c r="AJ151" s="232">
        <v>12</v>
      </c>
      <c r="AK151" s="231"/>
      <c r="AL151" s="214">
        <v>12</v>
      </c>
    </row>
    <row r="152" spans="1:38" ht="16" customHeight="1">
      <c r="A152" s="563">
        <v>145</v>
      </c>
      <c r="B152" s="189" t="s">
        <v>696</v>
      </c>
      <c r="C152" s="187" t="s">
        <v>688</v>
      </c>
      <c r="D152" s="187" t="s">
        <v>689</v>
      </c>
      <c r="E152" s="187" t="s">
        <v>104</v>
      </c>
      <c r="F152" s="236">
        <v>1</v>
      </c>
      <c r="G152" s="187" t="s">
        <v>631</v>
      </c>
      <c r="H152" s="188">
        <v>41932</v>
      </c>
      <c r="I152" s="188">
        <v>41933</v>
      </c>
      <c r="J152" s="197">
        <v>5</v>
      </c>
      <c r="K152" s="194">
        <v>16246.61</v>
      </c>
      <c r="L152" s="194">
        <v>812.34</v>
      </c>
      <c r="M152" s="195">
        <v>100</v>
      </c>
      <c r="N152" s="195"/>
      <c r="O152" s="195">
        <v>100</v>
      </c>
      <c r="P152" s="196">
        <v>-87.689899999999994</v>
      </c>
      <c r="Q152" s="207" t="s">
        <v>94</v>
      </c>
      <c r="R152" s="217"/>
      <c r="S152" s="209">
        <v>16246.61</v>
      </c>
      <c r="T152" s="210"/>
      <c r="U152" s="211" t="s">
        <v>393</v>
      </c>
      <c r="V152" s="240" t="s">
        <v>394</v>
      </c>
      <c r="W152" s="216"/>
      <c r="X152" s="214">
        <v>100</v>
      </c>
      <c r="Y152" s="226"/>
      <c r="Z152" s="225"/>
      <c r="AA152" s="226"/>
      <c r="AB152" s="225"/>
      <c r="AC152" s="230"/>
      <c r="AD152" s="225">
        <v>100</v>
      </c>
      <c r="AE152" s="225">
        <v>-99.38</v>
      </c>
      <c r="AF152" s="228">
        <v>44499</v>
      </c>
      <c r="AG152" s="231">
        <v>8</v>
      </c>
      <c r="AH152" s="214">
        <v>7.03</v>
      </c>
      <c r="AI152" s="214">
        <v>0.97</v>
      </c>
      <c r="AJ152" s="232">
        <v>12</v>
      </c>
      <c r="AK152" s="231"/>
      <c r="AL152" s="214">
        <v>12</v>
      </c>
    </row>
    <row r="153" spans="1:38" ht="16" customHeight="1">
      <c r="A153" s="563">
        <v>146</v>
      </c>
      <c r="B153" s="189" t="s">
        <v>697</v>
      </c>
      <c r="C153" s="187" t="s">
        <v>698</v>
      </c>
      <c r="D153" s="187" t="s">
        <v>699</v>
      </c>
      <c r="E153" s="187" t="s">
        <v>104</v>
      </c>
      <c r="F153" s="236">
        <v>1</v>
      </c>
      <c r="G153" s="187" t="s">
        <v>115</v>
      </c>
      <c r="H153" s="188">
        <v>41938</v>
      </c>
      <c r="I153" s="188">
        <v>41939</v>
      </c>
      <c r="J153" s="197">
        <v>5</v>
      </c>
      <c r="K153" s="194">
        <v>27040.09</v>
      </c>
      <c r="L153" s="194">
        <v>1352</v>
      </c>
      <c r="M153" s="195">
        <v>100</v>
      </c>
      <c r="N153" s="195"/>
      <c r="O153" s="195">
        <v>100</v>
      </c>
      <c r="P153" s="196">
        <v>-92.6036</v>
      </c>
      <c r="Q153" s="207" t="s">
        <v>94</v>
      </c>
      <c r="R153" s="217"/>
      <c r="S153" s="209">
        <v>27040.09</v>
      </c>
      <c r="T153" s="210"/>
      <c r="U153" s="211" t="s">
        <v>393</v>
      </c>
      <c r="V153" s="240" t="s">
        <v>394</v>
      </c>
      <c r="W153" s="216"/>
      <c r="X153" s="214">
        <v>100</v>
      </c>
      <c r="Y153" s="226"/>
      <c r="Z153" s="225"/>
      <c r="AA153" s="226"/>
      <c r="AB153" s="225"/>
      <c r="AC153" s="230"/>
      <c r="AD153" s="225">
        <v>100</v>
      </c>
      <c r="AE153" s="225">
        <v>-99.63</v>
      </c>
      <c r="AF153" s="228">
        <v>44499</v>
      </c>
      <c r="AG153" s="231">
        <v>8</v>
      </c>
      <c r="AH153" s="214">
        <v>7.01</v>
      </c>
      <c r="AI153" s="214">
        <v>0.99</v>
      </c>
      <c r="AJ153" s="232">
        <v>12</v>
      </c>
      <c r="AK153" s="231"/>
      <c r="AL153" s="214">
        <v>12</v>
      </c>
    </row>
    <row r="154" spans="1:38" ht="16" customHeight="1">
      <c r="A154" s="563">
        <v>147</v>
      </c>
      <c r="B154" s="189" t="s">
        <v>700</v>
      </c>
      <c r="C154" s="187" t="s">
        <v>698</v>
      </c>
      <c r="D154" s="187" t="s">
        <v>699</v>
      </c>
      <c r="E154" s="187" t="s">
        <v>104</v>
      </c>
      <c r="F154" s="236">
        <v>1</v>
      </c>
      <c r="G154" s="187" t="s">
        <v>115</v>
      </c>
      <c r="H154" s="188">
        <v>41938</v>
      </c>
      <c r="I154" s="188">
        <v>41939</v>
      </c>
      <c r="J154" s="197">
        <v>5</v>
      </c>
      <c r="K154" s="194">
        <v>27040.09</v>
      </c>
      <c r="L154" s="194">
        <v>1352.01</v>
      </c>
      <c r="M154" s="195">
        <v>100</v>
      </c>
      <c r="N154" s="195"/>
      <c r="O154" s="195">
        <v>100</v>
      </c>
      <c r="P154" s="196">
        <v>-92.6036</v>
      </c>
      <c r="Q154" s="207" t="s">
        <v>94</v>
      </c>
      <c r="R154" s="217"/>
      <c r="S154" s="209">
        <v>27040.09</v>
      </c>
      <c r="T154" s="210"/>
      <c r="U154" s="211" t="s">
        <v>393</v>
      </c>
      <c r="V154" s="240" t="s">
        <v>394</v>
      </c>
      <c r="W154" s="216"/>
      <c r="X154" s="214">
        <v>100</v>
      </c>
      <c r="Y154" s="226"/>
      <c r="Z154" s="225"/>
      <c r="AA154" s="226"/>
      <c r="AB154" s="225"/>
      <c r="AC154" s="230"/>
      <c r="AD154" s="225">
        <v>100</v>
      </c>
      <c r="AE154" s="225">
        <v>-99.63</v>
      </c>
      <c r="AF154" s="228">
        <v>44499</v>
      </c>
      <c r="AG154" s="231">
        <v>8</v>
      </c>
      <c r="AH154" s="214">
        <v>7.01</v>
      </c>
      <c r="AI154" s="214">
        <v>0.99</v>
      </c>
      <c r="AJ154" s="232">
        <v>12</v>
      </c>
      <c r="AK154" s="231"/>
      <c r="AL154" s="214">
        <v>12</v>
      </c>
    </row>
    <row r="155" spans="1:38" ht="16" customHeight="1">
      <c r="A155" s="563">
        <v>148</v>
      </c>
      <c r="B155" s="189" t="s">
        <v>701</v>
      </c>
      <c r="C155" s="187" t="s">
        <v>668</v>
      </c>
      <c r="D155" s="187" t="s">
        <v>672</v>
      </c>
      <c r="E155" s="187" t="s">
        <v>104</v>
      </c>
      <c r="F155" s="236">
        <v>1</v>
      </c>
      <c r="G155" s="187" t="s">
        <v>201</v>
      </c>
      <c r="H155" s="188">
        <v>42263</v>
      </c>
      <c r="I155" s="188">
        <v>42264</v>
      </c>
      <c r="J155" s="197">
        <v>5</v>
      </c>
      <c r="K155" s="194">
        <v>3431.2</v>
      </c>
      <c r="L155" s="194">
        <v>171.56</v>
      </c>
      <c r="M155" s="195">
        <v>100</v>
      </c>
      <c r="N155" s="195"/>
      <c r="O155" s="195">
        <v>100</v>
      </c>
      <c r="P155" s="196">
        <v>-41.711399999999998</v>
      </c>
      <c r="Q155" s="207" t="s">
        <v>94</v>
      </c>
      <c r="R155" s="217"/>
      <c r="S155" s="209">
        <v>3431.2</v>
      </c>
      <c r="T155" s="210"/>
      <c r="U155" s="211" t="s">
        <v>393</v>
      </c>
      <c r="V155" s="240" t="s">
        <v>394</v>
      </c>
      <c r="W155" s="216"/>
      <c r="X155" s="214">
        <v>100</v>
      </c>
      <c r="Y155" s="226"/>
      <c r="Z155" s="225"/>
      <c r="AA155" s="226"/>
      <c r="AB155" s="225"/>
      <c r="AC155" s="230"/>
      <c r="AD155" s="225">
        <v>100</v>
      </c>
      <c r="AE155" s="225">
        <v>-97.09</v>
      </c>
      <c r="AF155" s="228">
        <v>44499</v>
      </c>
      <c r="AG155" s="231">
        <v>8</v>
      </c>
      <c r="AH155" s="214">
        <v>6.12</v>
      </c>
      <c r="AI155" s="214">
        <v>1.88</v>
      </c>
      <c r="AJ155" s="232">
        <v>24</v>
      </c>
      <c r="AK155" s="231"/>
      <c r="AL155" s="214">
        <v>24</v>
      </c>
    </row>
    <row r="156" spans="1:38" ht="16" customHeight="1">
      <c r="A156" s="563">
        <v>149</v>
      </c>
      <c r="B156" s="189" t="s">
        <v>702</v>
      </c>
      <c r="C156" s="187" t="s">
        <v>668</v>
      </c>
      <c r="D156" s="187" t="s">
        <v>672</v>
      </c>
      <c r="E156" s="187" t="s">
        <v>104</v>
      </c>
      <c r="F156" s="236">
        <v>1</v>
      </c>
      <c r="G156" s="187" t="s">
        <v>201</v>
      </c>
      <c r="H156" s="188">
        <v>42263</v>
      </c>
      <c r="I156" s="188">
        <v>42264</v>
      </c>
      <c r="J156" s="197">
        <v>5</v>
      </c>
      <c r="K156" s="194">
        <v>3431.2</v>
      </c>
      <c r="L156" s="194">
        <v>171.56</v>
      </c>
      <c r="M156" s="195">
        <v>100</v>
      </c>
      <c r="N156" s="195"/>
      <c r="O156" s="195">
        <v>100</v>
      </c>
      <c r="P156" s="196">
        <v>-41.711399999999998</v>
      </c>
      <c r="Q156" s="207" t="s">
        <v>94</v>
      </c>
      <c r="R156" s="217"/>
      <c r="S156" s="209">
        <v>3431.2</v>
      </c>
      <c r="T156" s="210"/>
      <c r="U156" s="211" t="s">
        <v>393</v>
      </c>
      <c r="V156" s="240" t="s">
        <v>394</v>
      </c>
      <c r="W156" s="216"/>
      <c r="X156" s="214">
        <v>100</v>
      </c>
      <c r="Y156" s="226"/>
      <c r="Z156" s="225"/>
      <c r="AA156" s="226"/>
      <c r="AB156" s="225"/>
      <c r="AC156" s="230"/>
      <c r="AD156" s="225">
        <v>100</v>
      </c>
      <c r="AE156" s="225">
        <v>-97.09</v>
      </c>
      <c r="AF156" s="228">
        <v>44499</v>
      </c>
      <c r="AG156" s="231">
        <v>8</v>
      </c>
      <c r="AH156" s="214">
        <v>6.12</v>
      </c>
      <c r="AI156" s="214">
        <v>1.88</v>
      </c>
      <c r="AJ156" s="232">
        <v>24</v>
      </c>
      <c r="AK156" s="231"/>
      <c r="AL156" s="214">
        <v>24</v>
      </c>
    </row>
    <row r="157" spans="1:38" ht="16" customHeight="1">
      <c r="A157" s="563">
        <v>150</v>
      </c>
      <c r="B157" s="189" t="s">
        <v>703</v>
      </c>
      <c r="C157" s="187" t="s">
        <v>668</v>
      </c>
      <c r="D157" s="187" t="s">
        <v>672</v>
      </c>
      <c r="E157" s="187" t="s">
        <v>104</v>
      </c>
      <c r="F157" s="236">
        <v>1</v>
      </c>
      <c r="G157" s="187" t="s">
        <v>201</v>
      </c>
      <c r="H157" s="188">
        <v>42263</v>
      </c>
      <c r="I157" s="188">
        <v>42264</v>
      </c>
      <c r="J157" s="197">
        <v>5</v>
      </c>
      <c r="K157" s="194">
        <v>3431.2</v>
      </c>
      <c r="L157" s="194">
        <v>171.56</v>
      </c>
      <c r="M157" s="195">
        <v>100</v>
      </c>
      <c r="N157" s="195"/>
      <c r="O157" s="195">
        <v>100</v>
      </c>
      <c r="P157" s="196">
        <v>-41.711399999999998</v>
      </c>
      <c r="Q157" s="207" t="s">
        <v>94</v>
      </c>
      <c r="R157" s="217"/>
      <c r="S157" s="209">
        <v>3431.2</v>
      </c>
      <c r="T157" s="210"/>
      <c r="U157" s="211" t="s">
        <v>393</v>
      </c>
      <c r="V157" s="240" t="s">
        <v>394</v>
      </c>
      <c r="W157" s="216"/>
      <c r="X157" s="214">
        <v>100</v>
      </c>
      <c r="Y157" s="226"/>
      <c r="Z157" s="225"/>
      <c r="AA157" s="226"/>
      <c r="AB157" s="225"/>
      <c r="AC157" s="230"/>
      <c r="AD157" s="225">
        <v>100</v>
      </c>
      <c r="AE157" s="225">
        <v>-97.09</v>
      </c>
      <c r="AF157" s="228">
        <v>44499</v>
      </c>
      <c r="AG157" s="231">
        <v>8</v>
      </c>
      <c r="AH157" s="214">
        <v>6.12</v>
      </c>
      <c r="AI157" s="214">
        <v>1.88</v>
      </c>
      <c r="AJ157" s="232">
        <v>24</v>
      </c>
      <c r="AK157" s="231"/>
      <c r="AL157" s="214">
        <v>24</v>
      </c>
    </row>
    <row r="158" spans="1:38" ht="16" customHeight="1">
      <c r="A158" s="563">
        <v>151</v>
      </c>
      <c r="B158" s="189" t="s">
        <v>704</v>
      </c>
      <c r="C158" s="187" t="s">
        <v>668</v>
      </c>
      <c r="D158" s="187" t="s">
        <v>672</v>
      </c>
      <c r="E158" s="187" t="s">
        <v>104</v>
      </c>
      <c r="F158" s="236">
        <v>1</v>
      </c>
      <c r="G158" s="187" t="s">
        <v>201</v>
      </c>
      <c r="H158" s="188">
        <v>42263</v>
      </c>
      <c r="I158" s="188">
        <v>42264</v>
      </c>
      <c r="J158" s="197">
        <v>5</v>
      </c>
      <c r="K158" s="194">
        <v>3431.2</v>
      </c>
      <c r="L158" s="194">
        <v>171.56</v>
      </c>
      <c r="M158" s="195">
        <v>100</v>
      </c>
      <c r="N158" s="195"/>
      <c r="O158" s="195">
        <v>100</v>
      </c>
      <c r="P158" s="196">
        <v>-41.711399999999998</v>
      </c>
      <c r="Q158" s="207" t="s">
        <v>94</v>
      </c>
      <c r="R158" s="217"/>
      <c r="S158" s="209">
        <v>3431.2</v>
      </c>
      <c r="T158" s="210"/>
      <c r="U158" s="211" t="s">
        <v>393</v>
      </c>
      <c r="V158" s="240" t="s">
        <v>394</v>
      </c>
      <c r="W158" s="216"/>
      <c r="X158" s="214">
        <v>100</v>
      </c>
      <c r="Y158" s="226"/>
      <c r="Z158" s="225"/>
      <c r="AA158" s="226"/>
      <c r="AB158" s="225"/>
      <c r="AC158" s="230"/>
      <c r="AD158" s="225">
        <v>100</v>
      </c>
      <c r="AE158" s="225">
        <v>-97.09</v>
      </c>
      <c r="AF158" s="228">
        <v>44499</v>
      </c>
      <c r="AG158" s="231">
        <v>8</v>
      </c>
      <c r="AH158" s="214">
        <v>6.12</v>
      </c>
      <c r="AI158" s="214">
        <v>1.88</v>
      </c>
      <c r="AJ158" s="232">
        <v>24</v>
      </c>
      <c r="AK158" s="231"/>
      <c r="AL158" s="214">
        <v>24</v>
      </c>
    </row>
    <row r="159" spans="1:38" ht="16" customHeight="1">
      <c r="A159" s="563">
        <v>152</v>
      </c>
      <c r="B159" s="189" t="s">
        <v>705</v>
      </c>
      <c r="C159" s="187" t="s">
        <v>668</v>
      </c>
      <c r="D159" s="187" t="s">
        <v>672</v>
      </c>
      <c r="E159" s="187" t="s">
        <v>104</v>
      </c>
      <c r="F159" s="236">
        <v>1</v>
      </c>
      <c r="G159" s="187" t="s">
        <v>201</v>
      </c>
      <c r="H159" s="188">
        <v>42263</v>
      </c>
      <c r="I159" s="188">
        <v>42264</v>
      </c>
      <c r="J159" s="197">
        <v>5</v>
      </c>
      <c r="K159" s="194">
        <v>3431.2</v>
      </c>
      <c r="L159" s="194">
        <v>171.56</v>
      </c>
      <c r="M159" s="195">
        <v>100</v>
      </c>
      <c r="N159" s="195"/>
      <c r="O159" s="195">
        <v>100</v>
      </c>
      <c r="P159" s="196">
        <v>-41.711399999999998</v>
      </c>
      <c r="Q159" s="207" t="s">
        <v>94</v>
      </c>
      <c r="R159" s="217"/>
      <c r="S159" s="209">
        <v>3431.2</v>
      </c>
      <c r="T159" s="210"/>
      <c r="U159" s="211" t="s">
        <v>393</v>
      </c>
      <c r="V159" s="240" t="s">
        <v>394</v>
      </c>
      <c r="W159" s="216"/>
      <c r="X159" s="214">
        <v>100</v>
      </c>
      <c r="Y159" s="226"/>
      <c r="Z159" s="225"/>
      <c r="AA159" s="226"/>
      <c r="AB159" s="225"/>
      <c r="AC159" s="230"/>
      <c r="AD159" s="225">
        <v>100</v>
      </c>
      <c r="AE159" s="225">
        <v>-97.09</v>
      </c>
      <c r="AF159" s="228">
        <v>44499</v>
      </c>
      <c r="AG159" s="231">
        <v>8</v>
      </c>
      <c r="AH159" s="214">
        <v>6.12</v>
      </c>
      <c r="AI159" s="214">
        <v>1.88</v>
      </c>
      <c r="AJ159" s="232">
        <v>24</v>
      </c>
      <c r="AK159" s="231"/>
      <c r="AL159" s="214">
        <v>24</v>
      </c>
    </row>
    <row r="160" spans="1:38" ht="16" customHeight="1">
      <c r="A160" s="563">
        <v>153</v>
      </c>
      <c r="B160" s="189" t="s">
        <v>706</v>
      </c>
      <c r="C160" s="187" t="s">
        <v>668</v>
      </c>
      <c r="D160" s="187" t="s">
        <v>672</v>
      </c>
      <c r="E160" s="187" t="s">
        <v>104</v>
      </c>
      <c r="F160" s="236">
        <v>1</v>
      </c>
      <c r="G160" s="187" t="s">
        <v>201</v>
      </c>
      <c r="H160" s="188">
        <v>42263</v>
      </c>
      <c r="I160" s="188">
        <v>42264</v>
      </c>
      <c r="J160" s="197">
        <v>5</v>
      </c>
      <c r="K160" s="194">
        <v>3431.2</v>
      </c>
      <c r="L160" s="194">
        <v>171.56</v>
      </c>
      <c r="M160" s="195">
        <v>100</v>
      </c>
      <c r="N160" s="195"/>
      <c r="O160" s="195">
        <v>100</v>
      </c>
      <c r="P160" s="196">
        <v>-41.711399999999998</v>
      </c>
      <c r="Q160" s="207" t="s">
        <v>94</v>
      </c>
      <c r="R160" s="217"/>
      <c r="S160" s="209">
        <v>3431.2</v>
      </c>
      <c r="T160" s="210"/>
      <c r="U160" s="211" t="s">
        <v>393</v>
      </c>
      <c r="V160" s="240" t="s">
        <v>394</v>
      </c>
      <c r="W160" s="216"/>
      <c r="X160" s="214">
        <v>100</v>
      </c>
      <c r="Y160" s="226"/>
      <c r="Z160" s="225"/>
      <c r="AA160" s="226"/>
      <c r="AB160" s="225"/>
      <c r="AC160" s="230"/>
      <c r="AD160" s="225">
        <v>100</v>
      </c>
      <c r="AE160" s="225">
        <v>-97.09</v>
      </c>
      <c r="AF160" s="228">
        <v>44499</v>
      </c>
      <c r="AG160" s="231">
        <v>8</v>
      </c>
      <c r="AH160" s="214">
        <v>6.12</v>
      </c>
      <c r="AI160" s="214">
        <v>1.88</v>
      </c>
      <c r="AJ160" s="232">
        <v>24</v>
      </c>
      <c r="AK160" s="231"/>
      <c r="AL160" s="214">
        <v>24</v>
      </c>
    </row>
    <row r="161" spans="1:38" ht="16" customHeight="1">
      <c r="A161" s="563">
        <v>154</v>
      </c>
      <c r="B161" s="189" t="s">
        <v>707</v>
      </c>
      <c r="C161" s="187" t="s">
        <v>668</v>
      </c>
      <c r="D161" s="187" t="s">
        <v>672</v>
      </c>
      <c r="E161" s="187" t="s">
        <v>104</v>
      </c>
      <c r="F161" s="236">
        <v>1</v>
      </c>
      <c r="G161" s="187" t="s">
        <v>201</v>
      </c>
      <c r="H161" s="188">
        <v>42263</v>
      </c>
      <c r="I161" s="188">
        <v>42264</v>
      </c>
      <c r="J161" s="197">
        <v>5</v>
      </c>
      <c r="K161" s="194">
        <v>3431.2</v>
      </c>
      <c r="L161" s="194">
        <v>171.56</v>
      </c>
      <c r="M161" s="195">
        <v>100</v>
      </c>
      <c r="N161" s="195"/>
      <c r="O161" s="195">
        <v>100</v>
      </c>
      <c r="P161" s="196">
        <v>-41.711399999999998</v>
      </c>
      <c r="Q161" s="207" t="s">
        <v>94</v>
      </c>
      <c r="R161" s="217"/>
      <c r="S161" s="209">
        <v>3431.2</v>
      </c>
      <c r="T161" s="210"/>
      <c r="U161" s="211" t="s">
        <v>393</v>
      </c>
      <c r="V161" s="240" t="s">
        <v>394</v>
      </c>
      <c r="W161" s="216"/>
      <c r="X161" s="214">
        <v>100</v>
      </c>
      <c r="Y161" s="226"/>
      <c r="Z161" s="225"/>
      <c r="AA161" s="226"/>
      <c r="AB161" s="225"/>
      <c r="AC161" s="230"/>
      <c r="AD161" s="225">
        <v>100</v>
      </c>
      <c r="AE161" s="225">
        <v>-97.09</v>
      </c>
      <c r="AF161" s="228">
        <v>44499</v>
      </c>
      <c r="AG161" s="231">
        <v>8</v>
      </c>
      <c r="AH161" s="214">
        <v>6.12</v>
      </c>
      <c r="AI161" s="214">
        <v>1.88</v>
      </c>
      <c r="AJ161" s="232">
        <v>24</v>
      </c>
      <c r="AK161" s="231"/>
      <c r="AL161" s="214">
        <v>24</v>
      </c>
    </row>
    <row r="162" spans="1:38" ht="16" customHeight="1">
      <c r="A162" s="563">
        <v>155</v>
      </c>
      <c r="B162" s="189" t="s">
        <v>708</v>
      </c>
      <c r="C162" s="187" t="s">
        <v>668</v>
      </c>
      <c r="D162" s="187" t="s">
        <v>672</v>
      </c>
      <c r="E162" s="187" t="s">
        <v>104</v>
      </c>
      <c r="F162" s="236">
        <v>1</v>
      </c>
      <c r="G162" s="187" t="s">
        <v>201</v>
      </c>
      <c r="H162" s="188">
        <v>42263</v>
      </c>
      <c r="I162" s="188">
        <v>42264</v>
      </c>
      <c r="J162" s="197">
        <v>5</v>
      </c>
      <c r="K162" s="194">
        <v>3431.22</v>
      </c>
      <c r="L162" s="194">
        <v>171.56</v>
      </c>
      <c r="M162" s="195">
        <v>100</v>
      </c>
      <c r="N162" s="195"/>
      <c r="O162" s="195">
        <v>100</v>
      </c>
      <c r="P162" s="196">
        <v>-41.711399999999998</v>
      </c>
      <c r="Q162" s="207" t="s">
        <v>94</v>
      </c>
      <c r="R162" s="217"/>
      <c r="S162" s="209">
        <v>3431.22</v>
      </c>
      <c r="T162" s="210"/>
      <c r="U162" s="211" t="s">
        <v>393</v>
      </c>
      <c r="V162" s="240" t="s">
        <v>394</v>
      </c>
      <c r="W162" s="216"/>
      <c r="X162" s="214">
        <v>100</v>
      </c>
      <c r="Y162" s="226"/>
      <c r="Z162" s="225"/>
      <c r="AA162" s="226"/>
      <c r="AB162" s="225"/>
      <c r="AC162" s="230"/>
      <c r="AD162" s="225">
        <v>100</v>
      </c>
      <c r="AE162" s="225">
        <v>-97.09</v>
      </c>
      <c r="AF162" s="228">
        <v>44499</v>
      </c>
      <c r="AG162" s="231">
        <v>8</v>
      </c>
      <c r="AH162" s="214">
        <v>6.12</v>
      </c>
      <c r="AI162" s="214">
        <v>1.88</v>
      </c>
      <c r="AJ162" s="232">
        <v>24</v>
      </c>
      <c r="AK162" s="231"/>
      <c r="AL162" s="214">
        <v>24</v>
      </c>
    </row>
    <row r="163" spans="1:38" ht="16" customHeight="1">
      <c r="A163" s="563">
        <v>156</v>
      </c>
      <c r="B163" s="189" t="s">
        <v>709</v>
      </c>
      <c r="C163" s="187" t="s">
        <v>710</v>
      </c>
      <c r="D163" s="187" t="s">
        <v>711</v>
      </c>
      <c r="E163" s="187" t="s">
        <v>104</v>
      </c>
      <c r="F163" s="236">
        <v>1</v>
      </c>
      <c r="G163" s="187" t="s">
        <v>594</v>
      </c>
      <c r="H163" s="188">
        <v>42365</v>
      </c>
      <c r="I163" s="188">
        <v>42366</v>
      </c>
      <c r="J163" s="197">
        <v>5</v>
      </c>
      <c r="K163" s="194">
        <v>3799.8</v>
      </c>
      <c r="L163" s="194">
        <v>189.99</v>
      </c>
      <c r="M163" s="195">
        <v>100</v>
      </c>
      <c r="N163" s="195"/>
      <c r="O163" s="195">
        <v>100</v>
      </c>
      <c r="P163" s="196">
        <v>-47.365699999999997</v>
      </c>
      <c r="Q163" s="207" t="s">
        <v>94</v>
      </c>
      <c r="R163" s="217"/>
      <c r="S163" s="209">
        <v>3799.8</v>
      </c>
      <c r="T163" s="210"/>
      <c r="U163" s="211" t="s">
        <v>393</v>
      </c>
      <c r="V163" s="240" t="s">
        <v>394</v>
      </c>
      <c r="W163" s="216"/>
      <c r="X163" s="214">
        <v>100</v>
      </c>
      <c r="Y163" s="226"/>
      <c r="Z163" s="225"/>
      <c r="AA163" s="226"/>
      <c r="AB163" s="225"/>
      <c r="AC163" s="230"/>
      <c r="AD163" s="225">
        <v>100</v>
      </c>
      <c r="AE163" s="225">
        <v>-97.37</v>
      </c>
      <c r="AF163" s="228">
        <v>44499</v>
      </c>
      <c r="AG163" s="231">
        <v>8</v>
      </c>
      <c r="AH163" s="214">
        <v>5.84</v>
      </c>
      <c r="AI163" s="214">
        <v>2.16</v>
      </c>
      <c r="AJ163" s="232">
        <v>27</v>
      </c>
      <c r="AK163" s="231"/>
      <c r="AL163" s="214">
        <v>27</v>
      </c>
    </row>
    <row r="164" spans="1:38" ht="16" customHeight="1">
      <c r="A164" s="563">
        <v>157</v>
      </c>
      <c r="B164" s="189" t="s">
        <v>712</v>
      </c>
      <c r="C164" s="187" t="s">
        <v>710</v>
      </c>
      <c r="D164" s="187" t="s">
        <v>711</v>
      </c>
      <c r="E164" s="187" t="s">
        <v>104</v>
      </c>
      <c r="F164" s="236">
        <v>1</v>
      </c>
      <c r="G164" s="187" t="s">
        <v>594</v>
      </c>
      <c r="H164" s="188">
        <v>42365</v>
      </c>
      <c r="I164" s="188">
        <v>42366</v>
      </c>
      <c r="J164" s="197">
        <v>5</v>
      </c>
      <c r="K164" s="194">
        <v>3799.8</v>
      </c>
      <c r="L164" s="194">
        <v>189.99</v>
      </c>
      <c r="M164" s="195">
        <v>100</v>
      </c>
      <c r="N164" s="195"/>
      <c r="O164" s="195">
        <v>100</v>
      </c>
      <c r="P164" s="196">
        <v>-47.365699999999997</v>
      </c>
      <c r="Q164" s="207" t="s">
        <v>94</v>
      </c>
      <c r="R164" s="217"/>
      <c r="S164" s="209">
        <v>3799.8</v>
      </c>
      <c r="T164" s="210"/>
      <c r="U164" s="211" t="s">
        <v>393</v>
      </c>
      <c r="V164" s="240" t="s">
        <v>394</v>
      </c>
      <c r="W164" s="216"/>
      <c r="X164" s="214">
        <v>100</v>
      </c>
      <c r="Y164" s="226"/>
      <c r="Z164" s="225"/>
      <c r="AA164" s="226"/>
      <c r="AB164" s="225"/>
      <c r="AC164" s="230"/>
      <c r="AD164" s="225">
        <v>100</v>
      </c>
      <c r="AE164" s="225">
        <v>-97.37</v>
      </c>
      <c r="AF164" s="228">
        <v>44499</v>
      </c>
      <c r="AG164" s="231">
        <v>8</v>
      </c>
      <c r="AH164" s="214">
        <v>5.84</v>
      </c>
      <c r="AI164" s="214">
        <v>2.16</v>
      </c>
      <c r="AJ164" s="232">
        <v>27</v>
      </c>
      <c r="AK164" s="231"/>
      <c r="AL164" s="214">
        <v>27</v>
      </c>
    </row>
    <row r="165" spans="1:38" ht="16" customHeight="1">
      <c r="A165" s="563">
        <v>158</v>
      </c>
      <c r="B165" s="189" t="s">
        <v>713</v>
      </c>
      <c r="C165" s="187" t="s">
        <v>710</v>
      </c>
      <c r="D165" s="187" t="s">
        <v>711</v>
      </c>
      <c r="E165" s="187" t="s">
        <v>104</v>
      </c>
      <c r="F165" s="236">
        <v>1</v>
      </c>
      <c r="G165" s="187" t="s">
        <v>594</v>
      </c>
      <c r="H165" s="188">
        <v>42365</v>
      </c>
      <c r="I165" s="188">
        <v>42366</v>
      </c>
      <c r="J165" s="197">
        <v>5</v>
      </c>
      <c r="K165" s="194">
        <v>3799.8</v>
      </c>
      <c r="L165" s="194">
        <v>189.99</v>
      </c>
      <c r="M165" s="195">
        <v>100</v>
      </c>
      <c r="N165" s="195"/>
      <c r="O165" s="195">
        <v>100</v>
      </c>
      <c r="P165" s="196">
        <v>-47.365699999999997</v>
      </c>
      <c r="Q165" s="207" t="s">
        <v>94</v>
      </c>
      <c r="R165" s="217"/>
      <c r="S165" s="209">
        <v>3799.8</v>
      </c>
      <c r="T165" s="210"/>
      <c r="U165" s="211" t="s">
        <v>393</v>
      </c>
      <c r="V165" s="240" t="s">
        <v>394</v>
      </c>
      <c r="W165" s="216"/>
      <c r="X165" s="214">
        <v>100</v>
      </c>
      <c r="Y165" s="226"/>
      <c r="Z165" s="225"/>
      <c r="AA165" s="226"/>
      <c r="AB165" s="225"/>
      <c r="AC165" s="230"/>
      <c r="AD165" s="225">
        <v>100</v>
      </c>
      <c r="AE165" s="225">
        <v>-97.37</v>
      </c>
      <c r="AF165" s="228">
        <v>44499</v>
      </c>
      <c r="AG165" s="231">
        <v>8</v>
      </c>
      <c r="AH165" s="214">
        <v>5.84</v>
      </c>
      <c r="AI165" s="214">
        <v>2.16</v>
      </c>
      <c r="AJ165" s="232">
        <v>27</v>
      </c>
      <c r="AK165" s="231"/>
      <c r="AL165" s="214">
        <v>27</v>
      </c>
    </row>
    <row r="166" spans="1:38" ht="16" customHeight="1">
      <c r="A166" s="563">
        <v>159</v>
      </c>
      <c r="B166" s="189" t="s">
        <v>714</v>
      </c>
      <c r="C166" s="187" t="s">
        <v>715</v>
      </c>
      <c r="D166" s="187" t="s">
        <v>716</v>
      </c>
      <c r="E166" s="187" t="s">
        <v>104</v>
      </c>
      <c r="F166" s="236">
        <v>1</v>
      </c>
      <c r="G166" s="187" t="s">
        <v>594</v>
      </c>
      <c r="H166" s="188">
        <v>42365</v>
      </c>
      <c r="I166" s="188">
        <v>42366</v>
      </c>
      <c r="J166" s="197">
        <v>5</v>
      </c>
      <c r="K166" s="194">
        <v>3475.11</v>
      </c>
      <c r="L166" s="194">
        <v>173.76</v>
      </c>
      <c r="M166" s="195">
        <v>100</v>
      </c>
      <c r="N166" s="195"/>
      <c r="O166" s="195">
        <v>100</v>
      </c>
      <c r="P166" s="196">
        <v>-42.449399999999997</v>
      </c>
      <c r="Q166" s="207" t="s">
        <v>94</v>
      </c>
      <c r="R166" s="217"/>
      <c r="S166" s="209">
        <v>3475.11</v>
      </c>
      <c r="T166" s="210"/>
      <c r="U166" s="211" t="s">
        <v>393</v>
      </c>
      <c r="V166" s="240" t="s">
        <v>394</v>
      </c>
      <c r="W166" s="216"/>
      <c r="X166" s="214">
        <v>100</v>
      </c>
      <c r="Y166" s="226"/>
      <c r="Z166" s="225"/>
      <c r="AA166" s="226"/>
      <c r="AB166" s="225"/>
      <c r="AC166" s="230"/>
      <c r="AD166" s="225">
        <v>100</v>
      </c>
      <c r="AE166" s="225">
        <v>-97.12</v>
      </c>
      <c r="AF166" s="228">
        <v>44499</v>
      </c>
      <c r="AG166" s="231">
        <v>8</v>
      </c>
      <c r="AH166" s="214">
        <v>5.84</v>
      </c>
      <c r="AI166" s="214">
        <v>2.16</v>
      </c>
      <c r="AJ166" s="232">
        <v>27</v>
      </c>
      <c r="AK166" s="231"/>
      <c r="AL166" s="214">
        <v>27</v>
      </c>
    </row>
    <row r="167" spans="1:38" ht="16" customHeight="1">
      <c r="A167" s="563">
        <v>160</v>
      </c>
      <c r="B167" s="189" t="s">
        <v>717</v>
      </c>
      <c r="C167" s="187" t="s">
        <v>715</v>
      </c>
      <c r="D167" s="187" t="s">
        <v>716</v>
      </c>
      <c r="E167" s="187" t="s">
        <v>104</v>
      </c>
      <c r="F167" s="236">
        <v>1</v>
      </c>
      <c r="G167" s="187" t="s">
        <v>594</v>
      </c>
      <c r="H167" s="188">
        <v>42365</v>
      </c>
      <c r="I167" s="188">
        <v>42366</v>
      </c>
      <c r="J167" s="197">
        <v>5</v>
      </c>
      <c r="K167" s="194">
        <v>3475.11</v>
      </c>
      <c r="L167" s="194">
        <v>173.76</v>
      </c>
      <c r="M167" s="195">
        <v>100</v>
      </c>
      <c r="N167" s="195"/>
      <c r="O167" s="195">
        <v>100</v>
      </c>
      <c r="P167" s="196">
        <v>-42.449399999999997</v>
      </c>
      <c r="Q167" s="207" t="s">
        <v>94</v>
      </c>
      <c r="R167" s="217"/>
      <c r="S167" s="209">
        <v>3475.11</v>
      </c>
      <c r="T167" s="210"/>
      <c r="U167" s="211" t="s">
        <v>393</v>
      </c>
      <c r="V167" s="240" t="s">
        <v>394</v>
      </c>
      <c r="W167" s="216"/>
      <c r="X167" s="214">
        <v>100</v>
      </c>
      <c r="Y167" s="226"/>
      <c r="Z167" s="225"/>
      <c r="AA167" s="226"/>
      <c r="AB167" s="225"/>
      <c r="AC167" s="230"/>
      <c r="AD167" s="225">
        <v>100</v>
      </c>
      <c r="AE167" s="225">
        <v>-97.12</v>
      </c>
      <c r="AF167" s="228">
        <v>44499</v>
      </c>
      <c r="AG167" s="231">
        <v>8</v>
      </c>
      <c r="AH167" s="214">
        <v>5.84</v>
      </c>
      <c r="AI167" s="214">
        <v>2.16</v>
      </c>
      <c r="AJ167" s="232">
        <v>27</v>
      </c>
      <c r="AK167" s="231"/>
      <c r="AL167" s="214">
        <v>27</v>
      </c>
    </row>
    <row r="168" spans="1:38" ht="16" customHeight="1">
      <c r="A168" s="563">
        <v>161</v>
      </c>
      <c r="B168" s="189" t="s">
        <v>718</v>
      </c>
      <c r="C168" s="187" t="s">
        <v>715</v>
      </c>
      <c r="D168" s="187" t="s">
        <v>716</v>
      </c>
      <c r="E168" s="187" t="s">
        <v>104</v>
      </c>
      <c r="F168" s="236">
        <v>1</v>
      </c>
      <c r="G168" s="187" t="s">
        <v>594</v>
      </c>
      <c r="H168" s="188">
        <v>42365</v>
      </c>
      <c r="I168" s="188">
        <v>42366</v>
      </c>
      <c r="J168" s="197">
        <v>5</v>
      </c>
      <c r="K168" s="194">
        <v>3475.11</v>
      </c>
      <c r="L168" s="194">
        <v>173.76</v>
      </c>
      <c r="M168" s="195">
        <v>100</v>
      </c>
      <c r="N168" s="195"/>
      <c r="O168" s="195">
        <v>100</v>
      </c>
      <c r="P168" s="196">
        <v>-42.449399999999997</v>
      </c>
      <c r="Q168" s="207" t="s">
        <v>94</v>
      </c>
      <c r="R168" s="217"/>
      <c r="S168" s="209">
        <v>3475.11</v>
      </c>
      <c r="T168" s="210"/>
      <c r="U168" s="211" t="s">
        <v>393</v>
      </c>
      <c r="V168" s="240" t="s">
        <v>394</v>
      </c>
      <c r="W168" s="216"/>
      <c r="X168" s="214">
        <v>100</v>
      </c>
      <c r="Y168" s="226"/>
      <c r="Z168" s="225"/>
      <c r="AA168" s="226"/>
      <c r="AB168" s="225"/>
      <c r="AC168" s="230"/>
      <c r="AD168" s="225">
        <v>100</v>
      </c>
      <c r="AE168" s="225">
        <v>-97.12</v>
      </c>
      <c r="AF168" s="228">
        <v>44499</v>
      </c>
      <c r="AG168" s="231">
        <v>8</v>
      </c>
      <c r="AH168" s="214">
        <v>5.84</v>
      </c>
      <c r="AI168" s="214">
        <v>2.16</v>
      </c>
      <c r="AJ168" s="232">
        <v>27</v>
      </c>
      <c r="AK168" s="231"/>
      <c r="AL168" s="214">
        <v>27</v>
      </c>
    </row>
    <row r="169" spans="1:38" ht="16" customHeight="1">
      <c r="A169" s="563">
        <v>162</v>
      </c>
      <c r="B169" s="189" t="s">
        <v>719</v>
      </c>
      <c r="C169" s="187" t="s">
        <v>715</v>
      </c>
      <c r="D169" s="187" t="s">
        <v>716</v>
      </c>
      <c r="E169" s="187" t="s">
        <v>104</v>
      </c>
      <c r="F169" s="236">
        <v>1</v>
      </c>
      <c r="G169" s="187" t="s">
        <v>594</v>
      </c>
      <c r="H169" s="188">
        <v>42365</v>
      </c>
      <c r="I169" s="188">
        <v>42366</v>
      </c>
      <c r="J169" s="197">
        <v>5</v>
      </c>
      <c r="K169" s="194">
        <v>3475.1</v>
      </c>
      <c r="L169" s="194">
        <v>173.74</v>
      </c>
      <c r="M169" s="195">
        <v>100</v>
      </c>
      <c r="N169" s="195"/>
      <c r="O169" s="195">
        <v>100</v>
      </c>
      <c r="P169" s="196">
        <v>-42.442700000000002</v>
      </c>
      <c r="Q169" s="207" t="s">
        <v>94</v>
      </c>
      <c r="R169" s="217"/>
      <c r="S169" s="209">
        <v>3475.1</v>
      </c>
      <c r="T169" s="210"/>
      <c r="U169" s="211" t="s">
        <v>393</v>
      </c>
      <c r="V169" s="240" t="s">
        <v>394</v>
      </c>
      <c r="W169" s="216"/>
      <c r="X169" s="214">
        <v>100</v>
      </c>
      <c r="Y169" s="226"/>
      <c r="Z169" s="225"/>
      <c r="AA169" s="226"/>
      <c r="AB169" s="225"/>
      <c r="AC169" s="230"/>
      <c r="AD169" s="225">
        <v>100</v>
      </c>
      <c r="AE169" s="225">
        <v>-97.12</v>
      </c>
      <c r="AF169" s="228">
        <v>44499</v>
      </c>
      <c r="AG169" s="231">
        <v>8</v>
      </c>
      <c r="AH169" s="214">
        <v>5.84</v>
      </c>
      <c r="AI169" s="214">
        <v>2.16</v>
      </c>
      <c r="AJ169" s="232">
        <v>27</v>
      </c>
      <c r="AK169" s="231"/>
      <c r="AL169" s="214">
        <v>27</v>
      </c>
    </row>
    <row r="170" spans="1:38" ht="16" customHeight="1">
      <c r="A170" s="563">
        <v>163</v>
      </c>
      <c r="B170" s="189" t="s">
        <v>720</v>
      </c>
      <c r="C170" s="187" t="s">
        <v>710</v>
      </c>
      <c r="D170" s="187" t="s">
        <v>711</v>
      </c>
      <c r="E170" s="187" t="s">
        <v>104</v>
      </c>
      <c r="F170" s="236">
        <v>1</v>
      </c>
      <c r="G170" s="187" t="s">
        <v>201</v>
      </c>
      <c r="H170" s="188">
        <v>42365</v>
      </c>
      <c r="I170" s="188">
        <v>42366</v>
      </c>
      <c r="J170" s="197">
        <v>5</v>
      </c>
      <c r="K170" s="194">
        <v>3913.51</v>
      </c>
      <c r="L170" s="194">
        <v>195.68</v>
      </c>
      <c r="M170" s="195">
        <v>100</v>
      </c>
      <c r="N170" s="195"/>
      <c r="O170" s="195">
        <v>100</v>
      </c>
      <c r="P170" s="196">
        <v>-48.8962</v>
      </c>
      <c r="Q170" s="207" t="s">
        <v>94</v>
      </c>
      <c r="R170" s="217"/>
      <c r="S170" s="209">
        <v>3913.51</v>
      </c>
      <c r="T170" s="210"/>
      <c r="U170" s="211" t="s">
        <v>393</v>
      </c>
      <c r="V170" s="240" t="s">
        <v>394</v>
      </c>
      <c r="W170" s="216"/>
      <c r="X170" s="214">
        <v>100</v>
      </c>
      <c r="Y170" s="226"/>
      <c r="Z170" s="225"/>
      <c r="AA170" s="226"/>
      <c r="AB170" s="225"/>
      <c r="AC170" s="230"/>
      <c r="AD170" s="225">
        <v>100</v>
      </c>
      <c r="AE170" s="225">
        <v>-97.44</v>
      </c>
      <c r="AF170" s="228">
        <v>44499</v>
      </c>
      <c r="AG170" s="231">
        <v>8</v>
      </c>
      <c r="AH170" s="214">
        <v>5.84</v>
      </c>
      <c r="AI170" s="214">
        <v>2.16</v>
      </c>
      <c r="AJ170" s="232">
        <v>27</v>
      </c>
      <c r="AK170" s="231"/>
      <c r="AL170" s="214">
        <v>27</v>
      </c>
    </row>
    <row r="171" spans="1:38" ht="16" customHeight="1">
      <c r="A171" s="563">
        <v>164</v>
      </c>
      <c r="B171" s="189" t="s">
        <v>721</v>
      </c>
      <c r="C171" s="187" t="s">
        <v>710</v>
      </c>
      <c r="D171" s="187" t="s">
        <v>711</v>
      </c>
      <c r="E171" s="187" t="s">
        <v>104</v>
      </c>
      <c r="F171" s="236">
        <v>1</v>
      </c>
      <c r="G171" s="187" t="s">
        <v>201</v>
      </c>
      <c r="H171" s="188">
        <v>42365</v>
      </c>
      <c r="I171" s="188">
        <v>42366</v>
      </c>
      <c r="J171" s="197">
        <v>5</v>
      </c>
      <c r="K171" s="194">
        <v>3913.51</v>
      </c>
      <c r="L171" s="194">
        <v>195.68</v>
      </c>
      <c r="M171" s="195">
        <v>100</v>
      </c>
      <c r="N171" s="195"/>
      <c r="O171" s="195">
        <v>100</v>
      </c>
      <c r="P171" s="196">
        <v>-48.8962</v>
      </c>
      <c r="Q171" s="207" t="s">
        <v>94</v>
      </c>
      <c r="R171" s="217"/>
      <c r="S171" s="209">
        <v>3913.51</v>
      </c>
      <c r="T171" s="210"/>
      <c r="U171" s="211" t="s">
        <v>393</v>
      </c>
      <c r="V171" s="240" t="s">
        <v>394</v>
      </c>
      <c r="W171" s="216"/>
      <c r="X171" s="214">
        <v>100</v>
      </c>
      <c r="Y171" s="226"/>
      <c r="Z171" s="225"/>
      <c r="AA171" s="226"/>
      <c r="AB171" s="225"/>
      <c r="AC171" s="230"/>
      <c r="AD171" s="225">
        <v>100</v>
      </c>
      <c r="AE171" s="225">
        <v>-97.44</v>
      </c>
      <c r="AF171" s="228">
        <v>44499</v>
      </c>
      <c r="AG171" s="231">
        <v>8</v>
      </c>
      <c r="AH171" s="214">
        <v>5.84</v>
      </c>
      <c r="AI171" s="214">
        <v>2.16</v>
      </c>
      <c r="AJ171" s="232">
        <v>27</v>
      </c>
      <c r="AK171" s="231"/>
      <c r="AL171" s="214">
        <v>27</v>
      </c>
    </row>
    <row r="172" spans="1:38" ht="16" customHeight="1">
      <c r="A172" s="563">
        <v>165</v>
      </c>
      <c r="B172" s="189" t="s">
        <v>722</v>
      </c>
      <c r="C172" s="187" t="s">
        <v>710</v>
      </c>
      <c r="D172" s="187" t="s">
        <v>711</v>
      </c>
      <c r="E172" s="187" t="s">
        <v>104</v>
      </c>
      <c r="F172" s="236">
        <v>1</v>
      </c>
      <c r="G172" s="187" t="s">
        <v>201</v>
      </c>
      <c r="H172" s="188">
        <v>42365</v>
      </c>
      <c r="I172" s="188">
        <v>42366</v>
      </c>
      <c r="J172" s="197">
        <v>5</v>
      </c>
      <c r="K172" s="194">
        <v>3913.51</v>
      </c>
      <c r="L172" s="194">
        <v>195.67</v>
      </c>
      <c r="M172" s="195">
        <v>100</v>
      </c>
      <c r="N172" s="195"/>
      <c r="O172" s="195">
        <v>100</v>
      </c>
      <c r="P172" s="196">
        <v>-48.893500000000003</v>
      </c>
      <c r="Q172" s="207" t="s">
        <v>94</v>
      </c>
      <c r="R172" s="217"/>
      <c r="S172" s="209">
        <v>3913.51</v>
      </c>
      <c r="T172" s="210"/>
      <c r="U172" s="211" t="s">
        <v>393</v>
      </c>
      <c r="V172" s="240" t="s">
        <v>394</v>
      </c>
      <c r="W172" s="216"/>
      <c r="X172" s="214">
        <v>100</v>
      </c>
      <c r="Y172" s="226"/>
      <c r="Z172" s="225"/>
      <c r="AA172" s="226"/>
      <c r="AB172" s="225"/>
      <c r="AC172" s="230"/>
      <c r="AD172" s="225">
        <v>100</v>
      </c>
      <c r="AE172" s="225">
        <v>-97.44</v>
      </c>
      <c r="AF172" s="228">
        <v>44499</v>
      </c>
      <c r="AG172" s="231">
        <v>8</v>
      </c>
      <c r="AH172" s="214">
        <v>5.84</v>
      </c>
      <c r="AI172" s="214">
        <v>2.16</v>
      </c>
      <c r="AJ172" s="232">
        <v>27</v>
      </c>
      <c r="AK172" s="231"/>
      <c r="AL172" s="214">
        <v>27</v>
      </c>
    </row>
    <row r="173" spans="1:38" ht="16" customHeight="1">
      <c r="A173" s="563">
        <v>166</v>
      </c>
      <c r="B173" s="189" t="s">
        <v>723</v>
      </c>
      <c r="C173" s="187" t="s">
        <v>715</v>
      </c>
      <c r="D173" s="187" t="s">
        <v>716</v>
      </c>
      <c r="E173" s="187" t="s">
        <v>104</v>
      </c>
      <c r="F173" s="236">
        <v>1</v>
      </c>
      <c r="G173" s="187" t="s">
        <v>201</v>
      </c>
      <c r="H173" s="188">
        <v>42365</v>
      </c>
      <c r="I173" s="188">
        <v>42366</v>
      </c>
      <c r="J173" s="197">
        <v>5</v>
      </c>
      <c r="K173" s="194">
        <v>3579.1</v>
      </c>
      <c r="L173" s="194">
        <v>178.95</v>
      </c>
      <c r="M173" s="195">
        <v>100</v>
      </c>
      <c r="N173" s="195"/>
      <c r="O173" s="195">
        <v>100</v>
      </c>
      <c r="P173" s="196">
        <v>-44.118499999999997</v>
      </c>
      <c r="Q173" s="207" t="s">
        <v>94</v>
      </c>
      <c r="R173" s="217"/>
      <c r="S173" s="209">
        <v>3579.1</v>
      </c>
      <c r="T173" s="210"/>
      <c r="U173" s="211" t="s">
        <v>393</v>
      </c>
      <c r="V173" s="240" t="s">
        <v>394</v>
      </c>
      <c r="W173" s="216"/>
      <c r="X173" s="214">
        <v>100</v>
      </c>
      <c r="Y173" s="226"/>
      <c r="Z173" s="225"/>
      <c r="AA173" s="226"/>
      <c r="AB173" s="225"/>
      <c r="AC173" s="230"/>
      <c r="AD173" s="225">
        <v>100</v>
      </c>
      <c r="AE173" s="225">
        <v>-97.21</v>
      </c>
      <c r="AF173" s="228">
        <v>44499</v>
      </c>
      <c r="AG173" s="231">
        <v>8</v>
      </c>
      <c r="AH173" s="214">
        <v>5.84</v>
      </c>
      <c r="AI173" s="214">
        <v>2.16</v>
      </c>
      <c r="AJ173" s="232">
        <v>27</v>
      </c>
      <c r="AK173" s="231"/>
      <c r="AL173" s="214">
        <v>27</v>
      </c>
    </row>
    <row r="174" spans="1:38" ht="16" customHeight="1">
      <c r="A174" s="563">
        <v>167</v>
      </c>
      <c r="B174" s="189" t="s">
        <v>724</v>
      </c>
      <c r="C174" s="187" t="s">
        <v>715</v>
      </c>
      <c r="D174" s="187" t="s">
        <v>716</v>
      </c>
      <c r="E174" s="187" t="s">
        <v>104</v>
      </c>
      <c r="F174" s="236">
        <v>1</v>
      </c>
      <c r="G174" s="187" t="s">
        <v>201</v>
      </c>
      <c r="H174" s="188">
        <v>42365</v>
      </c>
      <c r="I174" s="188">
        <v>42366</v>
      </c>
      <c r="J174" s="197">
        <v>5</v>
      </c>
      <c r="K174" s="194">
        <v>3579.1</v>
      </c>
      <c r="L174" s="194">
        <v>178.96</v>
      </c>
      <c r="M174" s="195">
        <v>100</v>
      </c>
      <c r="N174" s="195"/>
      <c r="O174" s="195">
        <v>100</v>
      </c>
      <c r="P174" s="196">
        <v>-44.121600000000001</v>
      </c>
      <c r="Q174" s="207" t="s">
        <v>94</v>
      </c>
      <c r="R174" s="217"/>
      <c r="S174" s="209">
        <v>3579.1</v>
      </c>
      <c r="T174" s="210"/>
      <c r="U174" s="211" t="s">
        <v>393</v>
      </c>
      <c r="V174" s="240" t="s">
        <v>394</v>
      </c>
      <c r="W174" s="216"/>
      <c r="X174" s="214">
        <v>100</v>
      </c>
      <c r="Y174" s="226"/>
      <c r="Z174" s="225"/>
      <c r="AA174" s="226"/>
      <c r="AB174" s="225"/>
      <c r="AC174" s="230"/>
      <c r="AD174" s="225">
        <v>100</v>
      </c>
      <c r="AE174" s="225">
        <v>-97.21</v>
      </c>
      <c r="AF174" s="228">
        <v>44499</v>
      </c>
      <c r="AG174" s="231">
        <v>8</v>
      </c>
      <c r="AH174" s="214">
        <v>5.84</v>
      </c>
      <c r="AI174" s="214">
        <v>2.16</v>
      </c>
      <c r="AJ174" s="232">
        <v>27</v>
      </c>
      <c r="AK174" s="231"/>
      <c r="AL174" s="214">
        <v>27</v>
      </c>
    </row>
    <row r="175" spans="1:38" ht="16" customHeight="1">
      <c r="A175" s="563">
        <v>168</v>
      </c>
      <c r="B175" s="189" t="s">
        <v>725</v>
      </c>
      <c r="C175" s="187" t="s">
        <v>592</v>
      </c>
      <c r="D175" s="187" t="s">
        <v>699</v>
      </c>
      <c r="E175" s="187" t="s">
        <v>104</v>
      </c>
      <c r="F175" s="236">
        <v>1</v>
      </c>
      <c r="G175" s="187" t="s">
        <v>115</v>
      </c>
      <c r="H175" s="188">
        <v>42365</v>
      </c>
      <c r="I175" s="188">
        <v>42366</v>
      </c>
      <c r="J175" s="197">
        <v>5</v>
      </c>
      <c r="K175" s="194">
        <v>47763.59</v>
      </c>
      <c r="L175" s="194">
        <v>2388.1799999999998</v>
      </c>
      <c r="M175" s="195">
        <v>100</v>
      </c>
      <c r="N175" s="195"/>
      <c r="O175" s="195">
        <v>100</v>
      </c>
      <c r="P175" s="196">
        <v>-95.812700000000007</v>
      </c>
      <c r="Q175" s="207" t="s">
        <v>94</v>
      </c>
      <c r="R175" s="217"/>
      <c r="S175" s="209">
        <v>47763.59</v>
      </c>
      <c r="T175" s="210"/>
      <c r="U175" s="211" t="s">
        <v>393</v>
      </c>
      <c r="V175" s="240" t="s">
        <v>394</v>
      </c>
      <c r="W175" s="216"/>
      <c r="X175" s="214">
        <v>100</v>
      </c>
      <c r="Y175" s="226"/>
      <c r="Z175" s="225"/>
      <c r="AA175" s="226"/>
      <c r="AB175" s="225"/>
      <c r="AC175" s="230"/>
      <c r="AD175" s="225">
        <v>100</v>
      </c>
      <c r="AE175" s="225">
        <v>-99.79</v>
      </c>
      <c r="AF175" s="228">
        <v>44499</v>
      </c>
      <c r="AG175" s="231">
        <v>8</v>
      </c>
      <c r="AH175" s="214">
        <v>5.84</v>
      </c>
      <c r="AI175" s="214">
        <v>2.16</v>
      </c>
      <c r="AJ175" s="232">
        <v>27</v>
      </c>
      <c r="AK175" s="231"/>
      <c r="AL175" s="214">
        <v>27</v>
      </c>
    </row>
    <row r="176" spans="1:38" ht="16" customHeight="1">
      <c r="A176" s="563">
        <v>169</v>
      </c>
      <c r="B176" s="189" t="s">
        <v>726</v>
      </c>
      <c r="C176" s="187" t="s">
        <v>592</v>
      </c>
      <c r="D176" s="187" t="s">
        <v>699</v>
      </c>
      <c r="E176" s="187" t="s">
        <v>104</v>
      </c>
      <c r="F176" s="236">
        <v>1</v>
      </c>
      <c r="G176" s="187" t="s">
        <v>115</v>
      </c>
      <c r="H176" s="188">
        <v>42365</v>
      </c>
      <c r="I176" s="188">
        <v>42366</v>
      </c>
      <c r="J176" s="197">
        <v>5</v>
      </c>
      <c r="K176" s="194">
        <v>47763.59</v>
      </c>
      <c r="L176" s="194">
        <v>2388.1799999999998</v>
      </c>
      <c r="M176" s="195">
        <v>100</v>
      </c>
      <c r="N176" s="195"/>
      <c r="O176" s="195">
        <v>100</v>
      </c>
      <c r="P176" s="196">
        <v>-95.812700000000007</v>
      </c>
      <c r="Q176" s="207" t="s">
        <v>94</v>
      </c>
      <c r="R176" s="217"/>
      <c r="S176" s="209">
        <v>47763.59</v>
      </c>
      <c r="T176" s="210"/>
      <c r="U176" s="211" t="s">
        <v>393</v>
      </c>
      <c r="V176" s="240" t="s">
        <v>394</v>
      </c>
      <c r="W176" s="216"/>
      <c r="X176" s="214">
        <v>100</v>
      </c>
      <c r="Y176" s="226"/>
      <c r="Z176" s="225"/>
      <c r="AA176" s="226"/>
      <c r="AB176" s="225"/>
      <c r="AC176" s="230"/>
      <c r="AD176" s="225">
        <v>100</v>
      </c>
      <c r="AE176" s="225">
        <v>-99.79</v>
      </c>
      <c r="AF176" s="228">
        <v>44499</v>
      </c>
      <c r="AG176" s="231">
        <v>8</v>
      </c>
      <c r="AH176" s="214">
        <v>5.84</v>
      </c>
      <c r="AI176" s="214">
        <v>2.16</v>
      </c>
      <c r="AJ176" s="232">
        <v>27</v>
      </c>
      <c r="AK176" s="231"/>
      <c r="AL176" s="214">
        <v>27</v>
      </c>
    </row>
    <row r="177" spans="1:38" ht="16" customHeight="1">
      <c r="A177" s="563">
        <v>170</v>
      </c>
      <c r="B177" s="189" t="s">
        <v>727</v>
      </c>
      <c r="C177" s="187" t="s">
        <v>629</v>
      </c>
      <c r="D177" s="187" t="s">
        <v>728</v>
      </c>
      <c r="E177" s="187" t="s">
        <v>104</v>
      </c>
      <c r="F177" s="236">
        <v>1</v>
      </c>
      <c r="G177" s="187" t="s">
        <v>129</v>
      </c>
      <c r="H177" s="188">
        <v>42365</v>
      </c>
      <c r="I177" s="188">
        <v>42366</v>
      </c>
      <c r="J177" s="197">
        <v>5</v>
      </c>
      <c r="K177" s="194">
        <v>18707.580000000002</v>
      </c>
      <c r="L177" s="194">
        <v>935.38</v>
      </c>
      <c r="M177" s="195">
        <v>100</v>
      </c>
      <c r="N177" s="195"/>
      <c r="O177" s="195">
        <v>100</v>
      </c>
      <c r="P177" s="196">
        <v>-89.309200000000004</v>
      </c>
      <c r="Q177" s="207" t="s">
        <v>94</v>
      </c>
      <c r="R177" s="217"/>
      <c r="S177" s="209">
        <v>18707.580000000002</v>
      </c>
      <c r="T177" s="210"/>
      <c r="U177" s="211" t="s">
        <v>425</v>
      </c>
      <c r="V177" s="212" t="s">
        <v>394</v>
      </c>
      <c r="W177" s="216"/>
      <c r="X177" s="214">
        <v>100</v>
      </c>
      <c r="Y177" s="226"/>
      <c r="Z177" s="225"/>
      <c r="AA177" s="226"/>
      <c r="AB177" s="225"/>
      <c r="AC177" s="230"/>
      <c r="AD177" s="225">
        <v>100</v>
      </c>
      <c r="AE177" s="225">
        <v>-99.47</v>
      </c>
      <c r="AF177" s="228">
        <v>44499</v>
      </c>
      <c r="AG177" s="231">
        <v>8</v>
      </c>
      <c r="AH177" s="214">
        <v>5.84</v>
      </c>
      <c r="AI177" s="214">
        <v>2.16</v>
      </c>
      <c r="AJ177" s="232">
        <v>27</v>
      </c>
      <c r="AK177" s="231"/>
      <c r="AL177" s="214">
        <v>27</v>
      </c>
    </row>
    <row r="178" spans="1:38" ht="16" customHeight="1">
      <c r="A178" s="563">
        <v>171</v>
      </c>
      <c r="B178" s="189" t="s">
        <v>729</v>
      </c>
      <c r="C178" s="187" t="s">
        <v>629</v>
      </c>
      <c r="D178" s="187" t="s">
        <v>728</v>
      </c>
      <c r="E178" s="187" t="s">
        <v>104</v>
      </c>
      <c r="F178" s="236">
        <v>1</v>
      </c>
      <c r="G178" s="187" t="s">
        <v>129</v>
      </c>
      <c r="H178" s="188">
        <v>42365</v>
      </c>
      <c r="I178" s="188">
        <v>42366</v>
      </c>
      <c r="J178" s="197">
        <v>5</v>
      </c>
      <c r="K178" s="194">
        <v>18707.580000000002</v>
      </c>
      <c r="L178" s="194">
        <v>935.38</v>
      </c>
      <c r="M178" s="195">
        <v>100</v>
      </c>
      <c r="N178" s="195"/>
      <c r="O178" s="195">
        <v>100</v>
      </c>
      <c r="P178" s="196">
        <v>-89.309200000000004</v>
      </c>
      <c r="Q178" s="207" t="s">
        <v>94</v>
      </c>
      <c r="R178" s="217"/>
      <c r="S178" s="209">
        <v>18707.580000000002</v>
      </c>
      <c r="T178" s="210"/>
      <c r="U178" s="211" t="s">
        <v>425</v>
      </c>
      <c r="V178" s="212" t="s">
        <v>394</v>
      </c>
      <c r="W178" s="216"/>
      <c r="X178" s="214">
        <v>100</v>
      </c>
      <c r="Y178" s="226"/>
      <c r="Z178" s="225"/>
      <c r="AA178" s="226"/>
      <c r="AB178" s="225"/>
      <c r="AC178" s="230"/>
      <c r="AD178" s="225">
        <v>100</v>
      </c>
      <c r="AE178" s="225">
        <v>-99.47</v>
      </c>
      <c r="AF178" s="228">
        <v>44499</v>
      </c>
      <c r="AG178" s="231">
        <v>8</v>
      </c>
      <c r="AH178" s="214">
        <v>5.84</v>
      </c>
      <c r="AI178" s="214">
        <v>2.16</v>
      </c>
      <c r="AJ178" s="232">
        <v>27</v>
      </c>
      <c r="AK178" s="231"/>
      <c r="AL178" s="214">
        <v>27</v>
      </c>
    </row>
    <row r="179" spans="1:38" ht="16" customHeight="1">
      <c r="A179" s="563">
        <v>172</v>
      </c>
      <c r="B179" s="189" t="s">
        <v>730</v>
      </c>
      <c r="C179" s="187" t="s">
        <v>629</v>
      </c>
      <c r="D179" s="187" t="s">
        <v>728</v>
      </c>
      <c r="E179" s="187" t="s">
        <v>104</v>
      </c>
      <c r="F179" s="236">
        <v>1</v>
      </c>
      <c r="G179" s="187" t="s">
        <v>129</v>
      </c>
      <c r="H179" s="188">
        <v>42365</v>
      </c>
      <c r="I179" s="188">
        <v>42366</v>
      </c>
      <c r="J179" s="197">
        <v>5</v>
      </c>
      <c r="K179" s="194">
        <v>18707.580000000002</v>
      </c>
      <c r="L179" s="194">
        <v>935.38</v>
      </c>
      <c r="M179" s="195">
        <v>100</v>
      </c>
      <c r="N179" s="195"/>
      <c r="O179" s="195">
        <v>100</v>
      </c>
      <c r="P179" s="196">
        <v>-89.309200000000004</v>
      </c>
      <c r="Q179" s="207" t="s">
        <v>94</v>
      </c>
      <c r="R179" s="217"/>
      <c r="S179" s="209">
        <v>18707.580000000002</v>
      </c>
      <c r="T179" s="210"/>
      <c r="U179" s="211" t="s">
        <v>425</v>
      </c>
      <c r="V179" s="212" t="s">
        <v>394</v>
      </c>
      <c r="W179" s="216"/>
      <c r="X179" s="214">
        <v>100</v>
      </c>
      <c r="Y179" s="226"/>
      <c r="Z179" s="225"/>
      <c r="AA179" s="226"/>
      <c r="AB179" s="225"/>
      <c r="AC179" s="230"/>
      <c r="AD179" s="225">
        <v>100</v>
      </c>
      <c r="AE179" s="225">
        <v>-99.47</v>
      </c>
      <c r="AF179" s="228">
        <v>44499</v>
      </c>
      <c r="AG179" s="231">
        <v>8</v>
      </c>
      <c r="AH179" s="214">
        <v>5.84</v>
      </c>
      <c r="AI179" s="214">
        <v>2.16</v>
      </c>
      <c r="AJ179" s="232">
        <v>27</v>
      </c>
      <c r="AK179" s="231"/>
      <c r="AL179" s="214">
        <v>27</v>
      </c>
    </row>
    <row r="180" spans="1:38" ht="16" customHeight="1">
      <c r="A180" s="563">
        <v>173</v>
      </c>
      <c r="B180" s="189" t="s">
        <v>731</v>
      </c>
      <c r="C180" s="187" t="s">
        <v>629</v>
      </c>
      <c r="D180" s="187" t="s">
        <v>728</v>
      </c>
      <c r="E180" s="187" t="s">
        <v>104</v>
      </c>
      <c r="F180" s="236">
        <v>1</v>
      </c>
      <c r="G180" s="187" t="s">
        <v>129</v>
      </c>
      <c r="H180" s="188">
        <v>42365</v>
      </c>
      <c r="I180" s="188">
        <v>42366</v>
      </c>
      <c r="J180" s="197">
        <v>5</v>
      </c>
      <c r="K180" s="194">
        <v>18707.580000000002</v>
      </c>
      <c r="L180" s="194">
        <v>935.38</v>
      </c>
      <c r="M180" s="195">
        <v>100</v>
      </c>
      <c r="N180" s="195"/>
      <c r="O180" s="195">
        <v>100</v>
      </c>
      <c r="P180" s="196">
        <v>-89.309200000000004</v>
      </c>
      <c r="Q180" s="207" t="s">
        <v>94</v>
      </c>
      <c r="R180" s="217"/>
      <c r="S180" s="209">
        <v>18707.580000000002</v>
      </c>
      <c r="T180" s="210"/>
      <c r="U180" s="211" t="s">
        <v>425</v>
      </c>
      <c r="V180" s="212" t="s">
        <v>394</v>
      </c>
      <c r="W180" s="216"/>
      <c r="X180" s="214">
        <v>100</v>
      </c>
      <c r="Y180" s="226"/>
      <c r="Z180" s="225"/>
      <c r="AA180" s="226"/>
      <c r="AB180" s="225"/>
      <c r="AC180" s="230"/>
      <c r="AD180" s="225">
        <v>100</v>
      </c>
      <c r="AE180" s="225">
        <v>-99.47</v>
      </c>
      <c r="AF180" s="228">
        <v>44499</v>
      </c>
      <c r="AG180" s="231">
        <v>8</v>
      </c>
      <c r="AH180" s="214">
        <v>5.84</v>
      </c>
      <c r="AI180" s="214">
        <v>2.16</v>
      </c>
      <c r="AJ180" s="232">
        <v>27</v>
      </c>
      <c r="AK180" s="231"/>
      <c r="AL180" s="214">
        <v>27</v>
      </c>
    </row>
    <row r="181" spans="1:38" ht="16" customHeight="1">
      <c r="A181" s="563">
        <v>174</v>
      </c>
      <c r="B181" s="189" t="s">
        <v>732</v>
      </c>
      <c r="C181" s="187" t="s">
        <v>629</v>
      </c>
      <c r="D181" s="187" t="s">
        <v>728</v>
      </c>
      <c r="E181" s="187" t="s">
        <v>104</v>
      </c>
      <c r="F181" s="236">
        <v>1</v>
      </c>
      <c r="G181" s="187" t="s">
        <v>129</v>
      </c>
      <c r="H181" s="188">
        <v>42365</v>
      </c>
      <c r="I181" s="188">
        <v>42366</v>
      </c>
      <c r="J181" s="197">
        <v>5</v>
      </c>
      <c r="K181" s="194">
        <v>18707.580000000002</v>
      </c>
      <c r="L181" s="194">
        <v>935.38</v>
      </c>
      <c r="M181" s="195">
        <v>100</v>
      </c>
      <c r="N181" s="195"/>
      <c r="O181" s="195">
        <v>100</v>
      </c>
      <c r="P181" s="196">
        <v>-89.309200000000004</v>
      </c>
      <c r="Q181" s="207" t="s">
        <v>94</v>
      </c>
      <c r="R181" s="217"/>
      <c r="S181" s="209">
        <v>18707.580000000002</v>
      </c>
      <c r="T181" s="210"/>
      <c r="U181" s="211" t="s">
        <v>425</v>
      </c>
      <c r="V181" s="212" t="s">
        <v>394</v>
      </c>
      <c r="W181" s="216"/>
      <c r="X181" s="214">
        <v>100</v>
      </c>
      <c r="Y181" s="226"/>
      <c r="Z181" s="225"/>
      <c r="AA181" s="226"/>
      <c r="AB181" s="225"/>
      <c r="AC181" s="230"/>
      <c r="AD181" s="225">
        <v>100</v>
      </c>
      <c r="AE181" s="225">
        <v>-99.47</v>
      </c>
      <c r="AF181" s="228">
        <v>44499</v>
      </c>
      <c r="AG181" s="231">
        <v>8</v>
      </c>
      <c r="AH181" s="214">
        <v>5.84</v>
      </c>
      <c r="AI181" s="214">
        <v>2.16</v>
      </c>
      <c r="AJ181" s="232">
        <v>27</v>
      </c>
      <c r="AK181" s="231"/>
      <c r="AL181" s="214">
        <v>27</v>
      </c>
    </row>
    <row r="182" spans="1:38" ht="16" customHeight="1">
      <c r="A182" s="563">
        <v>175</v>
      </c>
      <c r="B182" s="189" t="s">
        <v>733</v>
      </c>
      <c r="C182" s="187" t="s">
        <v>629</v>
      </c>
      <c r="D182" s="187" t="s">
        <v>728</v>
      </c>
      <c r="E182" s="187" t="s">
        <v>104</v>
      </c>
      <c r="F182" s="236">
        <v>1</v>
      </c>
      <c r="G182" s="187" t="s">
        <v>129</v>
      </c>
      <c r="H182" s="188">
        <v>42365</v>
      </c>
      <c r="I182" s="188">
        <v>42366</v>
      </c>
      <c r="J182" s="197">
        <v>5</v>
      </c>
      <c r="K182" s="194">
        <v>18707.580000000002</v>
      </c>
      <c r="L182" s="194">
        <v>935.38</v>
      </c>
      <c r="M182" s="195">
        <v>100</v>
      </c>
      <c r="N182" s="195"/>
      <c r="O182" s="195">
        <v>100</v>
      </c>
      <c r="P182" s="196">
        <v>-89.309200000000004</v>
      </c>
      <c r="Q182" s="207" t="s">
        <v>94</v>
      </c>
      <c r="R182" s="217"/>
      <c r="S182" s="209">
        <v>18707.580000000002</v>
      </c>
      <c r="T182" s="210"/>
      <c r="U182" s="211" t="s">
        <v>425</v>
      </c>
      <c r="V182" s="212" t="s">
        <v>394</v>
      </c>
      <c r="W182" s="216"/>
      <c r="X182" s="214">
        <v>100</v>
      </c>
      <c r="Y182" s="226"/>
      <c r="Z182" s="225"/>
      <c r="AA182" s="226"/>
      <c r="AB182" s="225"/>
      <c r="AC182" s="230"/>
      <c r="AD182" s="225">
        <v>100</v>
      </c>
      <c r="AE182" s="225">
        <v>-99.47</v>
      </c>
      <c r="AF182" s="228">
        <v>44499</v>
      </c>
      <c r="AG182" s="231">
        <v>8</v>
      </c>
      <c r="AH182" s="214">
        <v>5.84</v>
      </c>
      <c r="AI182" s="214">
        <v>2.16</v>
      </c>
      <c r="AJ182" s="232">
        <v>27</v>
      </c>
      <c r="AK182" s="231"/>
      <c r="AL182" s="214">
        <v>27</v>
      </c>
    </row>
    <row r="183" spans="1:38" ht="16" customHeight="1">
      <c r="A183" s="563">
        <v>176</v>
      </c>
      <c r="B183" s="189" t="s">
        <v>734</v>
      </c>
      <c r="C183" s="187" t="s">
        <v>629</v>
      </c>
      <c r="D183" s="187" t="s">
        <v>728</v>
      </c>
      <c r="E183" s="187" t="s">
        <v>104</v>
      </c>
      <c r="F183" s="236">
        <v>1</v>
      </c>
      <c r="G183" s="187" t="s">
        <v>129</v>
      </c>
      <c r="H183" s="188">
        <v>42365</v>
      </c>
      <c r="I183" s="188">
        <v>42366</v>
      </c>
      <c r="J183" s="197">
        <v>5</v>
      </c>
      <c r="K183" s="194">
        <v>18707.580000000002</v>
      </c>
      <c r="L183" s="194">
        <v>935.38</v>
      </c>
      <c r="M183" s="195">
        <v>100</v>
      </c>
      <c r="N183" s="195"/>
      <c r="O183" s="195">
        <v>100</v>
      </c>
      <c r="P183" s="196">
        <v>-89.309200000000004</v>
      </c>
      <c r="Q183" s="207" t="s">
        <v>94</v>
      </c>
      <c r="R183" s="217"/>
      <c r="S183" s="209">
        <v>18707.580000000002</v>
      </c>
      <c r="T183" s="210"/>
      <c r="U183" s="211" t="s">
        <v>425</v>
      </c>
      <c r="V183" s="212" t="s">
        <v>394</v>
      </c>
      <c r="W183" s="216"/>
      <c r="X183" s="214">
        <v>100</v>
      </c>
      <c r="Y183" s="226"/>
      <c r="Z183" s="225"/>
      <c r="AA183" s="226"/>
      <c r="AB183" s="225"/>
      <c r="AC183" s="230"/>
      <c r="AD183" s="225">
        <v>100</v>
      </c>
      <c r="AE183" s="225">
        <v>-99.47</v>
      </c>
      <c r="AF183" s="228">
        <v>44499</v>
      </c>
      <c r="AG183" s="231">
        <v>8</v>
      </c>
      <c r="AH183" s="214">
        <v>5.84</v>
      </c>
      <c r="AI183" s="214">
        <v>2.16</v>
      </c>
      <c r="AJ183" s="232">
        <v>27</v>
      </c>
      <c r="AK183" s="231"/>
      <c r="AL183" s="214">
        <v>27</v>
      </c>
    </row>
    <row r="184" spans="1:38" ht="16" customHeight="1">
      <c r="A184" s="563">
        <v>177</v>
      </c>
      <c r="B184" s="189" t="s">
        <v>735</v>
      </c>
      <c r="C184" s="187" t="s">
        <v>629</v>
      </c>
      <c r="D184" s="187" t="s">
        <v>728</v>
      </c>
      <c r="E184" s="187" t="s">
        <v>104</v>
      </c>
      <c r="F184" s="236">
        <v>1</v>
      </c>
      <c r="G184" s="187" t="s">
        <v>129</v>
      </c>
      <c r="H184" s="188">
        <v>42365</v>
      </c>
      <c r="I184" s="188">
        <v>42366</v>
      </c>
      <c r="J184" s="197">
        <v>5</v>
      </c>
      <c r="K184" s="194">
        <v>18707.580000000002</v>
      </c>
      <c r="L184" s="194">
        <v>935.38</v>
      </c>
      <c r="M184" s="195">
        <v>100</v>
      </c>
      <c r="N184" s="195"/>
      <c r="O184" s="195">
        <v>100</v>
      </c>
      <c r="P184" s="196">
        <v>-89.309200000000004</v>
      </c>
      <c r="Q184" s="207" t="s">
        <v>94</v>
      </c>
      <c r="R184" s="217"/>
      <c r="S184" s="209">
        <v>18707.580000000002</v>
      </c>
      <c r="T184" s="210"/>
      <c r="U184" s="211" t="s">
        <v>425</v>
      </c>
      <c r="V184" s="212" t="s">
        <v>394</v>
      </c>
      <c r="W184" s="216"/>
      <c r="X184" s="214">
        <v>100</v>
      </c>
      <c r="Y184" s="226"/>
      <c r="Z184" s="225"/>
      <c r="AA184" s="226"/>
      <c r="AB184" s="225"/>
      <c r="AC184" s="230"/>
      <c r="AD184" s="225">
        <v>100</v>
      </c>
      <c r="AE184" s="225">
        <v>-99.47</v>
      </c>
      <c r="AF184" s="228">
        <v>44499</v>
      </c>
      <c r="AG184" s="231">
        <v>8</v>
      </c>
      <c r="AH184" s="214">
        <v>5.84</v>
      </c>
      <c r="AI184" s="214">
        <v>2.16</v>
      </c>
      <c r="AJ184" s="232">
        <v>27</v>
      </c>
      <c r="AK184" s="231"/>
      <c r="AL184" s="214">
        <v>27</v>
      </c>
    </row>
    <row r="185" spans="1:38" ht="16" customHeight="1">
      <c r="A185" s="563">
        <v>178</v>
      </c>
      <c r="B185" s="189" t="s">
        <v>736</v>
      </c>
      <c r="C185" s="187" t="s">
        <v>629</v>
      </c>
      <c r="D185" s="187" t="s">
        <v>728</v>
      </c>
      <c r="E185" s="187" t="s">
        <v>104</v>
      </c>
      <c r="F185" s="236">
        <v>1</v>
      </c>
      <c r="G185" s="187" t="s">
        <v>129</v>
      </c>
      <c r="H185" s="188">
        <v>42365</v>
      </c>
      <c r="I185" s="188">
        <v>42366</v>
      </c>
      <c r="J185" s="197">
        <v>5</v>
      </c>
      <c r="K185" s="194">
        <v>18707.580000000002</v>
      </c>
      <c r="L185" s="194">
        <v>935.38</v>
      </c>
      <c r="M185" s="195">
        <v>100</v>
      </c>
      <c r="N185" s="195"/>
      <c r="O185" s="195">
        <v>100</v>
      </c>
      <c r="P185" s="196">
        <v>-89.309200000000004</v>
      </c>
      <c r="Q185" s="207" t="s">
        <v>94</v>
      </c>
      <c r="R185" s="217"/>
      <c r="S185" s="209">
        <v>18707.580000000002</v>
      </c>
      <c r="T185" s="210"/>
      <c r="U185" s="211" t="s">
        <v>425</v>
      </c>
      <c r="V185" s="212" t="s">
        <v>394</v>
      </c>
      <c r="W185" s="216"/>
      <c r="X185" s="214">
        <v>100</v>
      </c>
      <c r="Y185" s="226"/>
      <c r="Z185" s="225"/>
      <c r="AA185" s="226"/>
      <c r="AB185" s="225"/>
      <c r="AC185" s="230"/>
      <c r="AD185" s="225">
        <v>100</v>
      </c>
      <c r="AE185" s="225">
        <v>-99.47</v>
      </c>
      <c r="AF185" s="228">
        <v>44499</v>
      </c>
      <c r="AG185" s="231">
        <v>8</v>
      </c>
      <c r="AH185" s="214">
        <v>5.84</v>
      </c>
      <c r="AI185" s="214">
        <v>2.16</v>
      </c>
      <c r="AJ185" s="232">
        <v>27</v>
      </c>
      <c r="AK185" s="231"/>
      <c r="AL185" s="214">
        <v>27</v>
      </c>
    </row>
    <row r="186" spans="1:38" ht="16" customHeight="1">
      <c r="A186" s="563">
        <v>179</v>
      </c>
      <c r="B186" s="189" t="s">
        <v>737</v>
      </c>
      <c r="C186" s="187" t="s">
        <v>629</v>
      </c>
      <c r="D186" s="187" t="s">
        <v>728</v>
      </c>
      <c r="E186" s="187" t="s">
        <v>104</v>
      </c>
      <c r="F186" s="236">
        <v>1</v>
      </c>
      <c r="G186" s="187" t="s">
        <v>129</v>
      </c>
      <c r="H186" s="188">
        <v>42365</v>
      </c>
      <c r="I186" s="188">
        <v>42366</v>
      </c>
      <c r="J186" s="197">
        <v>5</v>
      </c>
      <c r="K186" s="194">
        <v>18707.580000000002</v>
      </c>
      <c r="L186" s="194">
        <v>935.38</v>
      </c>
      <c r="M186" s="195">
        <v>100</v>
      </c>
      <c r="N186" s="195"/>
      <c r="O186" s="195">
        <v>100</v>
      </c>
      <c r="P186" s="196">
        <v>-89.309200000000004</v>
      </c>
      <c r="Q186" s="207" t="s">
        <v>94</v>
      </c>
      <c r="R186" s="217"/>
      <c r="S186" s="209">
        <v>18707.580000000002</v>
      </c>
      <c r="T186" s="210"/>
      <c r="U186" s="211" t="s">
        <v>425</v>
      </c>
      <c r="V186" s="212" t="s">
        <v>394</v>
      </c>
      <c r="W186" s="216"/>
      <c r="X186" s="214">
        <v>100</v>
      </c>
      <c r="Y186" s="226"/>
      <c r="Z186" s="225"/>
      <c r="AA186" s="226"/>
      <c r="AB186" s="225"/>
      <c r="AC186" s="230"/>
      <c r="AD186" s="225">
        <v>100</v>
      </c>
      <c r="AE186" s="225">
        <v>-99.47</v>
      </c>
      <c r="AF186" s="228">
        <v>44499</v>
      </c>
      <c r="AG186" s="231">
        <v>8</v>
      </c>
      <c r="AH186" s="214">
        <v>5.84</v>
      </c>
      <c r="AI186" s="214">
        <v>2.16</v>
      </c>
      <c r="AJ186" s="232">
        <v>27</v>
      </c>
      <c r="AK186" s="231"/>
      <c r="AL186" s="214">
        <v>27</v>
      </c>
    </row>
    <row r="187" spans="1:38" ht="16" customHeight="1">
      <c r="A187" s="563">
        <v>180</v>
      </c>
      <c r="B187" s="189" t="s">
        <v>738</v>
      </c>
      <c r="C187" s="187" t="s">
        <v>629</v>
      </c>
      <c r="D187" s="187" t="s">
        <v>728</v>
      </c>
      <c r="E187" s="187" t="s">
        <v>104</v>
      </c>
      <c r="F187" s="236">
        <v>1</v>
      </c>
      <c r="G187" s="187" t="s">
        <v>129</v>
      </c>
      <c r="H187" s="188">
        <v>42365</v>
      </c>
      <c r="I187" s="188">
        <v>42366</v>
      </c>
      <c r="J187" s="197">
        <v>5</v>
      </c>
      <c r="K187" s="194">
        <v>18707.580000000002</v>
      </c>
      <c r="L187" s="194">
        <v>935.38</v>
      </c>
      <c r="M187" s="195">
        <v>100</v>
      </c>
      <c r="N187" s="195"/>
      <c r="O187" s="195">
        <v>100</v>
      </c>
      <c r="P187" s="196">
        <v>-89.309200000000004</v>
      </c>
      <c r="Q187" s="207" t="s">
        <v>94</v>
      </c>
      <c r="R187" s="217"/>
      <c r="S187" s="209">
        <v>18707.580000000002</v>
      </c>
      <c r="T187" s="210"/>
      <c r="U187" s="211" t="s">
        <v>425</v>
      </c>
      <c r="V187" s="212" t="s">
        <v>394</v>
      </c>
      <c r="W187" s="216"/>
      <c r="X187" s="214">
        <v>100</v>
      </c>
      <c r="Y187" s="226"/>
      <c r="Z187" s="225"/>
      <c r="AA187" s="226"/>
      <c r="AB187" s="225"/>
      <c r="AC187" s="230"/>
      <c r="AD187" s="225">
        <v>100</v>
      </c>
      <c r="AE187" s="225">
        <v>-99.47</v>
      </c>
      <c r="AF187" s="228">
        <v>44499</v>
      </c>
      <c r="AG187" s="231">
        <v>8</v>
      </c>
      <c r="AH187" s="214">
        <v>5.84</v>
      </c>
      <c r="AI187" s="214">
        <v>2.16</v>
      </c>
      <c r="AJ187" s="232">
        <v>27</v>
      </c>
      <c r="AK187" s="231"/>
      <c r="AL187" s="214">
        <v>27</v>
      </c>
    </row>
    <row r="188" spans="1:38" ht="16" customHeight="1">
      <c r="A188" s="563">
        <v>181</v>
      </c>
      <c r="B188" s="189" t="s">
        <v>739</v>
      </c>
      <c r="C188" s="187" t="s">
        <v>629</v>
      </c>
      <c r="D188" s="187" t="s">
        <v>728</v>
      </c>
      <c r="E188" s="187" t="s">
        <v>104</v>
      </c>
      <c r="F188" s="236">
        <v>1</v>
      </c>
      <c r="G188" s="187" t="s">
        <v>129</v>
      </c>
      <c r="H188" s="188">
        <v>42365</v>
      </c>
      <c r="I188" s="188">
        <v>42366</v>
      </c>
      <c r="J188" s="197">
        <v>5</v>
      </c>
      <c r="K188" s="194">
        <v>18707.580000000002</v>
      </c>
      <c r="L188" s="194">
        <v>935.38</v>
      </c>
      <c r="M188" s="195">
        <v>100</v>
      </c>
      <c r="N188" s="195"/>
      <c r="O188" s="195">
        <v>100</v>
      </c>
      <c r="P188" s="196">
        <v>-89.309200000000004</v>
      </c>
      <c r="Q188" s="207" t="s">
        <v>94</v>
      </c>
      <c r="R188" s="217"/>
      <c r="S188" s="209">
        <v>18707.580000000002</v>
      </c>
      <c r="T188" s="210"/>
      <c r="U188" s="211" t="s">
        <v>425</v>
      </c>
      <c r="V188" s="212" t="s">
        <v>394</v>
      </c>
      <c r="W188" s="216"/>
      <c r="X188" s="214">
        <v>100</v>
      </c>
      <c r="Y188" s="226"/>
      <c r="Z188" s="225"/>
      <c r="AA188" s="226"/>
      <c r="AB188" s="225"/>
      <c r="AC188" s="230"/>
      <c r="AD188" s="225">
        <v>100</v>
      </c>
      <c r="AE188" s="225">
        <v>-99.47</v>
      </c>
      <c r="AF188" s="228">
        <v>44499</v>
      </c>
      <c r="AG188" s="231">
        <v>8</v>
      </c>
      <c r="AH188" s="214">
        <v>5.84</v>
      </c>
      <c r="AI188" s="214">
        <v>2.16</v>
      </c>
      <c r="AJ188" s="232">
        <v>27</v>
      </c>
      <c r="AK188" s="231"/>
      <c r="AL188" s="214">
        <v>27</v>
      </c>
    </row>
    <row r="189" spans="1:38" ht="16" customHeight="1">
      <c r="A189" s="563">
        <v>182</v>
      </c>
      <c r="B189" s="189" t="s">
        <v>740</v>
      </c>
      <c r="C189" s="187" t="s">
        <v>629</v>
      </c>
      <c r="D189" s="187" t="s">
        <v>728</v>
      </c>
      <c r="E189" s="187" t="s">
        <v>104</v>
      </c>
      <c r="F189" s="236">
        <v>1</v>
      </c>
      <c r="G189" s="187" t="s">
        <v>129</v>
      </c>
      <c r="H189" s="188">
        <v>42365</v>
      </c>
      <c r="I189" s="188">
        <v>42366</v>
      </c>
      <c r="J189" s="197">
        <v>5</v>
      </c>
      <c r="K189" s="194">
        <v>18707.580000000002</v>
      </c>
      <c r="L189" s="194">
        <v>935.38</v>
      </c>
      <c r="M189" s="195">
        <v>100</v>
      </c>
      <c r="N189" s="195"/>
      <c r="O189" s="195">
        <v>100</v>
      </c>
      <c r="P189" s="196">
        <v>-89.309200000000004</v>
      </c>
      <c r="Q189" s="207" t="s">
        <v>94</v>
      </c>
      <c r="R189" s="217"/>
      <c r="S189" s="209">
        <v>18707.580000000002</v>
      </c>
      <c r="T189" s="210"/>
      <c r="U189" s="211" t="s">
        <v>425</v>
      </c>
      <c r="V189" s="212" t="s">
        <v>394</v>
      </c>
      <c r="W189" s="216"/>
      <c r="X189" s="214">
        <v>100</v>
      </c>
      <c r="Y189" s="226"/>
      <c r="Z189" s="225"/>
      <c r="AA189" s="226"/>
      <c r="AB189" s="225"/>
      <c r="AC189" s="230"/>
      <c r="AD189" s="225">
        <v>100</v>
      </c>
      <c r="AE189" s="225">
        <v>-99.47</v>
      </c>
      <c r="AF189" s="228">
        <v>44499</v>
      </c>
      <c r="AG189" s="231">
        <v>8</v>
      </c>
      <c r="AH189" s="214">
        <v>5.84</v>
      </c>
      <c r="AI189" s="214">
        <v>2.16</v>
      </c>
      <c r="AJ189" s="232">
        <v>27</v>
      </c>
      <c r="AK189" s="231"/>
      <c r="AL189" s="214">
        <v>27</v>
      </c>
    </row>
    <row r="190" spans="1:38" ht="16" customHeight="1">
      <c r="A190" s="563">
        <v>183</v>
      </c>
      <c r="B190" s="189" t="s">
        <v>741</v>
      </c>
      <c r="C190" s="187" t="s">
        <v>629</v>
      </c>
      <c r="D190" s="187" t="s">
        <v>728</v>
      </c>
      <c r="E190" s="187" t="s">
        <v>104</v>
      </c>
      <c r="F190" s="236">
        <v>1</v>
      </c>
      <c r="G190" s="187" t="s">
        <v>129</v>
      </c>
      <c r="H190" s="188">
        <v>42365</v>
      </c>
      <c r="I190" s="188">
        <v>42366</v>
      </c>
      <c r="J190" s="197">
        <v>5</v>
      </c>
      <c r="K190" s="194">
        <v>18707.580000000002</v>
      </c>
      <c r="L190" s="194">
        <v>935.38</v>
      </c>
      <c r="M190" s="195">
        <v>100</v>
      </c>
      <c r="N190" s="195"/>
      <c r="O190" s="195">
        <v>100</v>
      </c>
      <c r="P190" s="196">
        <v>-89.309200000000004</v>
      </c>
      <c r="Q190" s="207" t="s">
        <v>94</v>
      </c>
      <c r="R190" s="217"/>
      <c r="S190" s="209">
        <v>18707.580000000002</v>
      </c>
      <c r="T190" s="210"/>
      <c r="U190" s="211" t="s">
        <v>425</v>
      </c>
      <c r="V190" s="212" t="s">
        <v>394</v>
      </c>
      <c r="W190" s="216"/>
      <c r="X190" s="214">
        <v>100</v>
      </c>
      <c r="Y190" s="226"/>
      <c r="Z190" s="225"/>
      <c r="AA190" s="226"/>
      <c r="AB190" s="225"/>
      <c r="AC190" s="230"/>
      <c r="AD190" s="225">
        <v>100</v>
      </c>
      <c r="AE190" s="225">
        <v>-99.47</v>
      </c>
      <c r="AF190" s="228">
        <v>44499</v>
      </c>
      <c r="AG190" s="231">
        <v>8</v>
      </c>
      <c r="AH190" s="214">
        <v>5.84</v>
      </c>
      <c r="AI190" s="214">
        <v>2.16</v>
      </c>
      <c r="AJ190" s="232">
        <v>27</v>
      </c>
      <c r="AK190" s="231"/>
      <c r="AL190" s="214">
        <v>27</v>
      </c>
    </row>
    <row r="191" spans="1:38" ht="16" customHeight="1">
      <c r="A191" s="563">
        <v>184</v>
      </c>
      <c r="B191" s="189" t="s">
        <v>742</v>
      </c>
      <c r="C191" s="187" t="s">
        <v>629</v>
      </c>
      <c r="D191" s="187" t="s">
        <v>728</v>
      </c>
      <c r="E191" s="187" t="s">
        <v>104</v>
      </c>
      <c r="F191" s="236">
        <v>1</v>
      </c>
      <c r="G191" s="187" t="s">
        <v>129</v>
      </c>
      <c r="H191" s="188">
        <v>42365</v>
      </c>
      <c r="I191" s="188">
        <v>42366</v>
      </c>
      <c r="J191" s="197">
        <v>5</v>
      </c>
      <c r="K191" s="194">
        <v>18707.580000000002</v>
      </c>
      <c r="L191" s="194">
        <v>935.38</v>
      </c>
      <c r="M191" s="195">
        <v>100</v>
      </c>
      <c r="N191" s="195"/>
      <c r="O191" s="195">
        <v>100</v>
      </c>
      <c r="P191" s="196">
        <v>-89.309200000000004</v>
      </c>
      <c r="Q191" s="207" t="s">
        <v>94</v>
      </c>
      <c r="R191" s="217"/>
      <c r="S191" s="209">
        <v>18707.580000000002</v>
      </c>
      <c r="T191" s="210"/>
      <c r="U191" s="211" t="s">
        <v>425</v>
      </c>
      <c r="V191" s="212" t="s">
        <v>394</v>
      </c>
      <c r="W191" s="216"/>
      <c r="X191" s="214">
        <v>100</v>
      </c>
      <c r="Y191" s="226"/>
      <c r="Z191" s="225"/>
      <c r="AA191" s="226"/>
      <c r="AB191" s="225"/>
      <c r="AC191" s="230"/>
      <c r="AD191" s="225">
        <v>100</v>
      </c>
      <c r="AE191" s="225">
        <v>-99.47</v>
      </c>
      <c r="AF191" s="228">
        <v>44499</v>
      </c>
      <c r="AG191" s="231">
        <v>8</v>
      </c>
      <c r="AH191" s="214">
        <v>5.84</v>
      </c>
      <c r="AI191" s="214">
        <v>2.16</v>
      </c>
      <c r="AJ191" s="232">
        <v>27</v>
      </c>
      <c r="AK191" s="231"/>
      <c r="AL191" s="214">
        <v>27</v>
      </c>
    </row>
    <row r="192" spans="1:38" ht="16" customHeight="1">
      <c r="A192" s="563">
        <v>185</v>
      </c>
      <c r="B192" s="189" t="s">
        <v>743</v>
      </c>
      <c r="C192" s="187" t="s">
        <v>629</v>
      </c>
      <c r="D192" s="187" t="s">
        <v>728</v>
      </c>
      <c r="E192" s="187" t="s">
        <v>104</v>
      </c>
      <c r="F192" s="236">
        <v>1</v>
      </c>
      <c r="G192" s="187" t="s">
        <v>129</v>
      </c>
      <c r="H192" s="188">
        <v>42365</v>
      </c>
      <c r="I192" s="188">
        <v>42366</v>
      </c>
      <c r="J192" s="197">
        <v>5</v>
      </c>
      <c r="K192" s="194">
        <v>18707.580000000002</v>
      </c>
      <c r="L192" s="194">
        <v>935.38</v>
      </c>
      <c r="M192" s="195">
        <v>100</v>
      </c>
      <c r="N192" s="195"/>
      <c r="O192" s="195">
        <v>100</v>
      </c>
      <c r="P192" s="196">
        <v>-89.309200000000004</v>
      </c>
      <c r="Q192" s="207" t="s">
        <v>94</v>
      </c>
      <c r="R192" s="217"/>
      <c r="S192" s="209">
        <v>18707.580000000002</v>
      </c>
      <c r="T192" s="210"/>
      <c r="U192" s="211" t="s">
        <v>425</v>
      </c>
      <c r="V192" s="212" t="s">
        <v>394</v>
      </c>
      <c r="W192" s="216"/>
      <c r="X192" s="214">
        <v>100</v>
      </c>
      <c r="Y192" s="226"/>
      <c r="Z192" s="225"/>
      <c r="AA192" s="226"/>
      <c r="AB192" s="225"/>
      <c r="AC192" s="230"/>
      <c r="AD192" s="225">
        <v>100</v>
      </c>
      <c r="AE192" s="225">
        <v>-99.47</v>
      </c>
      <c r="AF192" s="228">
        <v>44499</v>
      </c>
      <c r="AG192" s="231">
        <v>8</v>
      </c>
      <c r="AH192" s="214">
        <v>5.84</v>
      </c>
      <c r="AI192" s="214">
        <v>2.16</v>
      </c>
      <c r="AJ192" s="232">
        <v>27</v>
      </c>
      <c r="AK192" s="231"/>
      <c r="AL192" s="214">
        <v>27</v>
      </c>
    </row>
    <row r="193" spans="1:38" ht="16" customHeight="1">
      <c r="A193" s="563">
        <v>186</v>
      </c>
      <c r="B193" s="189" t="s">
        <v>744</v>
      </c>
      <c r="C193" s="187" t="s">
        <v>629</v>
      </c>
      <c r="D193" s="187" t="s">
        <v>728</v>
      </c>
      <c r="E193" s="187" t="s">
        <v>104</v>
      </c>
      <c r="F193" s="236">
        <v>1</v>
      </c>
      <c r="G193" s="187" t="s">
        <v>129</v>
      </c>
      <c r="H193" s="188">
        <v>42365</v>
      </c>
      <c r="I193" s="188">
        <v>42366</v>
      </c>
      <c r="J193" s="197">
        <v>5</v>
      </c>
      <c r="K193" s="194">
        <v>18707.580000000002</v>
      </c>
      <c r="L193" s="194">
        <v>935.38</v>
      </c>
      <c r="M193" s="195">
        <v>100</v>
      </c>
      <c r="N193" s="195"/>
      <c r="O193" s="195">
        <v>100</v>
      </c>
      <c r="P193" s="196">
        <v>-89.309200000000004</v>
      </c>
      <c r="Q193" s="207" t="s">
        <v>94</v>
      </c>
      <c r="R193" s="217"/>
      <c r="S193" s="209">
        <v>18707.580000000002</v>
      </c>
      <c r="T193" s="210"/>
      <c r="U193" s="211" t="s">
        <v>425</v>
      </c>
      <c r="V193" s="212" t="s">
        <v>394</v>
      </c>
      <c r="W193" s="216"/>
      <c r="X193" s="214">
        <v>100</v>
      </c>
      <c r="Y193" s="226"/>
      <c r="Z193" s="225"/>
      <c r="AA193" s="226"/>
      <c r="AB193" s="225"/>
      <c r="AC193" s="230"/>
      <c r="AD193" s="225">
        <v>100</v>
      </c>
      <c r="AE193" s="225">
        <v>-99.47</v>
      </c>
      <c r="AF193" s="228">
        <v>44499</v>
      </c>
      <c r="AG193" s="231">
        <v>8</v>
      </c>
      <c r="AH193" s="214">
        <v>5.84</v>
      </c>
      <c r="AI193" s="214">
        <v>2.16</v>
      </c>
      <c r="AJ193" s="232">
        <v>27</v>
      </c>
      <c r="AK193" s="231"/>
      <c r="AL193" s="214">
        <v>27</v>
      </c>
    </row>
    <row r="194" spans="1:38" ht="16" customHeight="1">
      <c r="A194" s="563">
        <v>187</v>
      </c>
      <c r="B194" s="189" t="s">
        <v>745</v>
      </c>
      <c r="C194" s="187" t="s">
        <v>629</v>
      </c>
      <c r="D194" s="187" t="s">
        <v>728</v>
      </c>
      <c r="E194" s="187" t="s">
        <v>104</v>
      </c>
      <c r="F194" s="236">
        <v>1</v>
      </c>
      <c r="G194" s="187" t="s">
        <v>129</v>
      </c>
      <c r="H194" s="188">
        <v>42365</v>
      </c>
      <c r="I194" s="188">
        <v>42366</v>
      </c>
      <c r="J194" s="197">
        <v>5</v>
      </c>
      <c r="K194" s="194">
        <v>18707.580000000002</v>
      </c>
      <c r="L194" s="194">
        <v>935.38</v>
      </c>
      <c r="M194" s="195">
        <v>100</v>
      </c>
      <c r="N194" s="195"/>
      <c r="O194" s="195">
        <v>100</v>
      </c>
      <c r="P194" s="196">
        <v>-89.309200000000004</v>
      </c>
      <c r="Q194" s="207" t="s">
        <v>94</v>
      </c>
      <c r="R194" s="217"/>
      <c r="S194" s="209">
        <v>18707.580000000002</v>
      </c>
      <c r="T194" s="210"/>
      <c r="U194" s="211" t="s">
        <v>425</v>
      </c>
      <c r="V194" s="212" t="s">
        <v>394</v>
      </c>
      <c r="W194" s="216"/>
      <c r="X194" s="214">
        <v>100</v>
      </c>
      <c r="Y194" s="226"/>
      <c r="Z194" s="225"/>
      <c r="AA194" s="226"/>
      <c r="AB194" s="225"/>
      <c r="AC194" s="230"/>
      <c r="AD194" s="225">
        <v>100</v>
      </c>
      <c r="AE194" s="225">
        <v>-99.47</v>
      </c>
      <c r="AF194" s="228">
        <v>44499</v>
      </c>
      <c r="AG194" s="231">
        <v>8</v>
      </c>
      <c r="AH194" s="214">
        <v>5.84</v>
      </c>
      <c r="AI194" s="214">
        <v>2.16</v>
      </c>
      <c r="AJ194" s="232">
        <v>27</v>
      </c>
      <c r="AK194" s="231"/>
      <c r="AL194" s="214">
        <v>27</v>
      </c>
    </row>
    <row r="195" spans="1:38" ht="16" customHeight="1">
      <c r="A195" s="563">
        <v>188</v>
      </c>
      <c r="B195" s="189" t="s">
        <v>746</v>
      </c>
      <c r="C195" s="187" t="s">
        <v>629</v>
      </c>
      <c r="D195" s="187" t="s">
        <v>728</v>
      </c>
      <c r="E195" s="187" t="s">
        <v>104</v>
      </c>
      <c r="F195" s="236">
        <v>1</v>
      </c>
      <c r="G195" s="187" t="s">
        <v>129</v>
      </c>
      <c r="H195" s="188">
        <v>42365</v>
      </c>
      <c r="I195" s="188">
        <v>42366</v>
      </c>
      <c r="J195" s="197">
        <v>5</v>
      </c>
      <c r="K195" s="194">
        <v>18707.62</v>
      </c>
      <c r="L195" s="194">
        <v>935.36</v>
      </c>
      <c r="M195" s="195">
        <v>100</v>
      </c>
      <c r="N195" s="195"/>
      <c r="O195" s="195">
        <v>100</v>
      </c>
      <c r="P195" s="196">
        <v>-89.308899999999994</v>
      </c>
      <c r="Q195" s="207" t="s">
        <v>94</v>
      </c>
      <c r="R195" s="217"/>
      <c r="S195" s="209">
        <v>18707.62</v>
      </c>
      <c r="T195" s="210"/>
      <c r="U195" s="211" t="s">
        <v>425</v>
      </c>
      <c r="V195" s="212" t="s">
        <v>394</v>
      </c>
      <c r="W195" s="216"/>
      <c r="X195" s="214">
        <v>100</v>
      </c>
      <c r="Y195" s="226"/>
      <c r="Z195" s="225"/>
      <c r="AA195" s="226"/>
      <c r="AB195" s="225"/>
      <c r="AC195" s="230"/>
      <c r="AD195" s="225">
        <v>100</v>
      </c>
      <c r="AE195" s="225">
        <v>-99.47</v>
      </c>
      <c r="AF195" s="228">
        <v>44499</v>
      </c>
      <c r="AG195" s="231">
        <v>8</v>
      </c>
      <c r="AH195" s="214">
        <v>5.84</v>
      </c>
      <c r="AI195" s="214">
        <v>2.16</v>
      </c>
      <c r="AJ195" s="232">
        <v>27</v>
      </c>
      <c r="AK195" s="231"/>
      <c r="AL195" s="214">
        <v>27</v>
      </c>
    </row>
    <row r="196" spans="1:38" ht="16" customHeight="1">
      <c r="A196" s="563">
        <v>189</v>
      </c>
      <c r="B196" s="189" t="s">
        <v>747</v>
      </c>
      <c r="C196" s="187" t="s">
        <v>646</v>
      </c>
      <c r="D196" s="187" t="s">
        <v>728</v>
      </c>
      <c r="E196" s="187" t="s">
        <v>104</v>
      </c>
      <c r="F196" s="236">
        <v>1</v>
      </c>
      <c r="G196" s="187" t="s">
        <v>129</v>
      </c>
      <c r="H196" s="188">
        <v>42365</v>
      </c>
      <c r="I196" s="188">
        <v>42366</v>
      </c>
      <c r="J196" s="197">
        <v>5</v>
      </c>
      <c r="K196" s="194">
        <v>82629.7</v>
      </c>
      <c r="L196" s="194">
        <v>4131.49</v>
      </c>
      <c r="M196" s="195">
        <v>100</v>
      </c>
      <c r="N196" s="195"/>
      <c r="O196" s="195">
        <v>100</v>
      </c>
      <c r="P196" s="196">
        <v>-97.579599999999999</v>
      </c>
      <c r="Q196" s="207" t="s">
        <v>94</v>
      </c>
      <c r="R196" s="217"/>
      <c r="S196" s="209">
        <v>82629.7</v>
      </c>
      <c r="T196" s="210"/>
      <c r="U196" s="211" t="s">
        <v>431</v>
      </c>
      <c r="V196" s="212" t="s">
        <v>394</v>
      </c>
      <c r="W196" s="216"/>
      <c r="X196" s="214">
        <v>100</v>
      </c>
      <c r="Y196" s="226"/>
      <c r="Z196" s="225"/>
      <c r="AA196" s="226"/>
      <c r="AB196" s="225"/>
      <c r="AC196" s="230"/>
      <c r="AD196" s="225">
        <v>100</v>
      </c>
      <c r="AE196" s="225">
        <v>-99.88</v>
      </c>
      <c r="AF196" s="228">
        <v>44499</v>
      </c>
      <c r="AG196" s="231">
        <v>8</v>
      </c>
      <c r="AH196" s="214">
        <v>5.84</v>
      </c>
      <c r="AI196" s="214">
        <v>2.16</v>
      </c>
      <c r="AJ196" s="232">
        <v>27</v>
      </c>
      <c r="AK196" s="231"/>
      <c r="AL196" s="214">
        <v>27</v>
      </c>
    </row>
    <row r="197" spans="1:38" ht="16" customHeight="1">
      <c r="A197" s="563">
        <v>190</v>
      </c>
      <c r="B197" s="189" t="s">
        <v>748</v>
      </c>
      <c r="C197" s="187" t="s">
        <v>646</v>
      </c>
      <c r="D197" s="187" t="s">
        <v>728</v>
      </c>
      <c r="E197" s="187" t="s">
        <v>104</v>
      </c>
      <c r="F197" s="236">
        <v>1</v>
      </c>
      <c r="G197" s="187" t="s">
        <v>129</v>
      </c>
      <c r="H197" s="188">
        <v>42365</v>
      </c>
      <c r="I197" s="188">
        <v>42366</v>
      </c>
      <c r="J197" s="197">
        <v>5</v>
      </c>
      <c r="K197" s="194">
        <v>82629.7</v>
      </c>
      <c r="L197" s="194">
        <v>4131.49</v>
      </c>
      <c r="M197" s="195">
        <v>100</v>
      </c>
      <c r="N197" s="195"/>
      <c r="O197" s="195">
        <v>100</v>
      </c>
      <c r="P197" s="196">
        <v>-97.579599999999999</v>
      </c>
      <c r="Q197" s="207" t="s">
        <v>94</v>
      </c>
      <c r="R197" s="217"/>
      <c r="S197" s="209">
        <v>82629.7</v>
      </c>
      <c r="T197" s="210"/>
      <c r="U197" s="211" t="s">
        <v>431</v>
      </c>
      <c r="V197" s="212" t="s">
        <v>394</v>
      </c>
      <c r="W197" s="216"/>
      <c r="X197" s="214">
        <v>100</v>
      </c>
      <c r="Y197" s="226"/>
      <c r="Z197" s="225"/>
      <c r="AA197" s="226"/>
      <c r="AB197" s="225"/>
      <c r="AC197" s="230"/>
      <c r="AD197" s="225">
        <v>100</v>
      </c>
      <c r="AE197" s="225">
        <v>-99.88</v>
      </c>
      <c r="AF197" s="228">
        <v>44499</v>
      </c>
      <c r="AG197" s="231">
        <v>8</v>
      </c>
      <c r="AH197" s="214">
        <v>5.84</v>
      </c>
      <c r="AI197" s="214">
        <v>2.16</v>
      </c>
      <c r="AJ197" s="232">
        <v>27</v>
      </c>
      <c r="AK197" s="231"/>
      <c r="AL197" s="214">
        <v>27</v>
      </c>
    </row>
    <row r="198" spans="1:38" ht="16" customHeight="1">
      <c r="A198" s="563">
        <v>191</v>
      </c>
      <c r="B198" s="189" t="s">
        <v>749</v>
      </c>
      <c r="C198" s="187" t="s">
        <v>646</v>
      </c>
      <c r="D198" s="187" t="s">
        <v>728</v>
      </c>
      <c r="E198" s="187" t="s">
        <v>104</v>
      </c>
      <c r="F198" s="236">
        <v>1</v>
      </c>
      <c r="G198" s="187" t="s">
        <v>129</v>
      </c>
      <c r="H198" s="188">
        <v>42365</v>
      </c>
      <c r="I198" s="188">
        <v>42366</v>
      </c>
      <c r="J198" s="197">
        <v>5</v>
      </c>
      <c r="K198" s="194">
        <v>82629.69</v>
      </c>
      <c r="L198" s="194">
        <v>4131.47</v>
      </c>
      <c r="M198" s="195">
        <v>100</v>
      </c>
      <c r="N198" s="195"/>
      <c r="O198" s="195">
        <v>100</v>
      </c>
      <c r="P198" s="196">
        <v>-97.579599999999999</v>
      </c>
      <c r="Q198" s="207" t="s">
        <v>94</v>
      </c>
      <c r="R198" s="217"/>
      <c r="S198" s="209">
        <v>82629.69</v>
      </c>
      <c r="T198" s="210"/>
      <c r="U198" s="211" t="s">
        <v>431</v>
      </c>
      <c r="V198" s="212" t="s">
        <v>394</v>
      </c>
      <c r="W198" s="216"/>
      <c r="X198" s="214">
        <v>100</v>
      </c>
      <c r="Y198" s="226"/>
      <c r="Z198" s="225"/>
      <c r="AA198" s="226"/>
      <c r="AB198" s="225"/>
      <c r="AC198" s="230"/>
      <c r="AD198" s="225">
        <v>100</v>
      </c>
      <c r="AE198" s="225">
        <v>-99.88</v>
      </c>
      <c r="AF198" s="228">
        <v>44499</v>
      </c>
      <c r="AG198" s="231">
        <v>8</v>
      </c>
      <c r="AH198" s="214">
        <v>5.84</v>
      </c>
      <c r="AI198" s="214">
        <v>2.16</v>
      </c>
      <c r="AJ198" s="232">
        <v>27</v>
      </c>
      <c r="AK198" s="231"/>
      <c r="AL198" s="214">
        <v>27</v>
      </c>
    </row>
    <row r="199" spans="1:38" ht="16" customHeight="1">
      <c r="A199" s="563">
        <v>192</v>
      </c>
      <c r="B199" s="189" t="s">
        <v>750</v>
      </c>
      <c r="C199" s="187" t="s">
        <v>751</v>
      </c>
      <c r="D199" s="187" t="s">
        <v>728</v>
      </c>
      <c r="E199" s="187" t="s">
        <v>104</v>
      </c>
      <c r="F199" s="236">
        <v>1</v>
      </c>
      <c r="G199" s="187" t="s">
        <v>129</v>
      </c>
      <c r="H199" s="188">
        <v>42365</v>
      </c>
      <c r="I199" s="188">
        <v>42366</v>
      </c>
      <c r="J199" s="197">
        <v>5</v>
      </c>
      <c r="K199" s="194">
        <v>13907.97</v>
      </c>
      <c r="L199" s="194">
        <v>695.4</v>
      </c>
      <c r="M199" s="195">
        <v>100</v>
      </c>
      <c r="N199" s="195"/>
      <c r="O199" s="195">
        <v>100</v>
      </c>
      <c r="P199" s="196">
        <v>-85.619799999999998</v>
      </c>
      <c r="Q199" s="207" t="s">
        <v>94</v>
      </c>
      <c r="R199" s="217"/>
      <c r="S199" s="209">
        <v>13907.97</v>
      </c>
      <c r="T199" s="210"/>
      <c r="U199" s="211" t="s">
        <v>431</v>
      </c>
      <c r="V199" s="212" t="s">
        <v>394</v>
      </c>
      <c r="W199" s="216"/>
      <c r="X199" s="214">
        <v>100</v>
      </c>
      <c r="Y199" s="226"/>
      <c r="Z199" s="225"/>
      <c r="AA199" s="226"/>
      <c r="AB199" s="225"/>
      <c r="AC199" s="230"/>
      <c r="AD199" s="225">
        <v>100</v>
      </c>
      <c r="AE199" s="225">
        <v>-99.28</v>
      </c>
      <c r="AF199" s="228">
        <v>44499</v>
      </c>
      <c r="AG199" s="231">
        <v>8</v>
      </c>
      <c r="AH199" s="214">
        <v>5.84</v>
      </c>
      <c r="AI199" s="214">
        <v>2.16</v>
      </c>
      <c r="AJ199" s="232">
        <v>27</v>
      </c>
      <c r="AK199" s="231"/>
      <c r="AL199" s="214">
        <v>27</v>
      </c>
    </row>
    <row r="200" spans="1:38" ht="16" customHeight="1">
      <c r="A200" s="563">
        <v>193</v>
      </c>
      <c r="B200" s="189" t="s">
        <v>752</v>
      </c>
      <c r="C200" s="187" t="s">
        <v>751</v>
      </c>
      <c r="D200" s="187" t="s">
        <v>728</v>
      </c>
      <c r="E200" s="187" t="s">
        <v>104</v>
      </c>
      <c r="F200" s="236">
        <v>1</v>
      </c>
      <c r="G200" s="187" t="s">
        <v>129</v>
      </c>
      <c r="H200" s="188">
        <v>42365</v>
      </c>
      <c r="I200" s="188">
        <v>42366</v>
      </c>
      <c r="J200" s="197">
        <v>5</v>
      </c>
      <c r="K200" s="194">
        <v>13907.97</v>
      </c>
      <c r="L200" s="194">
        <v>695.4</v>
      </c>
      <c r="M200" s="195">
        <v>100</v>
      </c>
      <c r="N200" s="195"/>
      <c r="O200" s="195">
        <v>100</v>
      </c>
      <c r="P200" s="196">
        <v>-85.619799999999998</v>
      </c>
      <c r="Q200" s="207" t="s">
        <v>94</v>
      </c>
      <c r="R200" s="217"/>
      <c r="S200" s="209">
        <v>13907.97</v>
      </c>
      <c r="T200" s="210"/>
      <c r="U200" s="211" t="s">
        <v>431</v>
      </c>
      <c r="V200" s="212" t="s">
        <v>394</v>
      </c>
      <c r="W200" s="216"/>
      <c r="X200" s="214">
        <v>100</v>
      </c>
      <c r="Y200" s="226"/>
      <c r="Z200" s="225"/>
      <c r="AA200" s="226"/>
      <c r="AB200" s="225"/>
      <c r="AC200" s="230"/>
      <c r="AD200" s="225">
        <v>100</v>
      </c>
      <c r="AE200" s="225">
        <v>-99.28</v>
      </c>
      <c r="AF200" s="228">
        <v>44499</v>
      </c>
      <c r="AG200" s="231">
        <v>8</v>
      </c>
      <c r="AH200" s="214">
        <v>5.84</v>
      </c>
      <c r="AI200" s="214">
        <v>2.16</v>
      </c>
      <c r="AJ200" s="232">
        <v>27</v>
      </c>
      <c r="AK200" s="231"/>
      <c r="AL200" s="214">
        <v>27</v>
      </c>
    </row>
    <row r="201" spans="1:38" ht="16" customHeight="1">
      <c r="A201" s="563">
        <v>194</v>
      </c>
      <c r="B201" s="189" t="s">
        <v>753</v>
      </c>
      <c r="C201" s="187" t="s">
        <v>754</v>
      </c>
      <c r="D201" s="187" t="s">
        <v>602</v>
      </c>
      <c r="E201" s="187" t="s">
        <v>104</v>
      </c>
      <c r="F201" s="236">
        <v>1</v>
      </c>
      <c r="G201" s="187" t="s">
        <v>129</v>
      </c>
      <c r="H201" s="188">
        <v>42365</v>
      </c>
      <c r="I201" s="188">
        <v>42366</v>
      </c>
      <c r="J201" s="197">
        <v>5</v>
      </c>
      <c r="K201" s="194">
        <v>21016.49</v>
      </c>
      <c r="L201" s="194">
        <v>1050.83</v>
      </c>
      <c r="M201" s="195">
        <v>100</v>
      </c>
      <c r="N201" s="195"/>
      <c r="O201" s="195">
        <v>100</v>
      </c>
      <c r="P201" s="196">
        <v>-90.483699999999999</v>
      </c>
      <c r="Q201" s="207" t="s">
        <v>94</v>
      </c>
      <c r="R201" s="217"/>
      <c r="S201" s="209">
        <v>21016.49</v>
      </c>
      <c r="T201" s="210"/>
      <c r="U201" s="211" t="s">
        <v>393</v>
      </c>
      <c r="V201" s="240" t="s">
        <v>394</v>
      </c>
      <c r="W201" s="216"/>
      <c r="X201" s="214">
        <v>100</v>
      </c>
      <c r="Y201" s="226"/>
      <c r="Z201" s="225"/>
      <c r="AA201" s="226"/>
      <c r="AB201" s="225"/>
      <c r="AC201" s="230"/>
      <c r="AD201" s="225">
        <v>100</v>
      </c>
      <c r="AE201" s="225">
        <v>-99.52</v>
      </c>
      <c r="AF201" s="228">
        <v>44499</v>
      </c>
      <c r="AG201" s="231">
        <v>8</v>
      </c>
      <c r="AH201" s="214">
        <v>5.84</v>
      </c>
      <c r="AI201" s="214">
        <v>2.16</v>
      </c>
      <c r="AJ201" s="232">
        <v>27</v>
      </c>
      <c r="AK201" s="231"/>
      <c r="AL201" s="214">
        <v>27</v>
      </c>
    </row>
    <row r="202" spans="1:38" ht="16" customHeight="1">
      <c r="A202" s="563">
        <v>195</v>
      </c>
      <c r="B202" s="189" t="s">
        <v>755</v>
      </c>
      <c r="C202" s="187" t="s">
        <v>754</v>
      </c>
      <c r="D202" s="187" t="s">
        <v>602</v>
      </c>
      <c r="E202" s="187" t="s">
        <v>104</v>
      </c>
      <c r="F202" s="236">
        <v>1</v>
      </c>
      <c r="G202" s="187" t="s">
        <v>129</v>
      </c>
      <c r="H202" s="188">
        <v>42365</v>
      </c>
      <c r="I202" s="188">
        <v>42366</v>
      </c>
      <c r="J202" s="197">
        <v>5</v>
      </c>
      <c r="K202" s="194">
        <v>21016.49</v>
      </c>
      <c r="L202" s="194">
        <v>1050.83</v>
      </c>
      <c r="M202" s="195">
        <v>100</v>
      </c>
      <c r="N202" s="195"/>
      <c r="O202" s="195">
        <v>100</v>
      </c>
      <c r="P202" s="196">
        <v>-90.483699999999999</v>
      </c>
      <c r="Q202" s="207" t="s">
        <v>94</v>
      </c>
      <c r="R202" s="217"/>
      <c r="S202" s="209">
        <v>21016.49</v>
      </c>
      <c r="T202" s="210"/>
      <c r="U202" s="211" t="s">
        <v>393</v>
      </c>
      <c r="V202" s="240" t="s">
        <v>394</v>
      </c>
      <c r="W202" s="216"/>
      <c r="X202" s="214">
        <v>100</v>
      </c>
      <c r="Y202" s="226"/>
      <c r="Z202" s="225"/>
      <c r="AA202" s="226"/>
      <c r="AB202" s="225"/>
      <c r="AC202" s="230"/>
      <c r="AD202" s="225">
        <v>100</v>
      </c>
      <c r="AE202" s="225">
        <v>-99.52</v>
      </c>
      <c r="AF202" s="228">
        <v>44499</v>
      </c>
      <c r="AG202" s="231">
        <v>8</v>
      </c>
      <c r="AH202" s="214">
        <v>5.84</v>
      </c>
      <c r="AI202" s="214">
        <v>2.16</v>
      </c>
      <c r="AJ202" s="232">
        <v>27</v>
      </c>
      <c r="AK202" s="231"/>
      <c r="AL202" s="214">
        <v>27</v>
      </c>
    </row>
    <row r="203" spans="1:38" ht="16" customHeight="1">
      <c r="A203" s="563">
        <v>196</v>
      </c>
      <c r="B203" s="189" t="s">
        <v>756</v>
      </c>
      <c r="C203" s="187" t="s">
        <v>754</v>
      </c>
      <c r="D203" s="187" t="s">
        <v>602</v>
      </c>
      <c r="E203" s="187" t="s">
        <v>104</v>
      </c>
      <c r="F203" s="236">
        <v>1</v>
      </c>
      <c r="G203" s="187" t="s">
        <v>129</v>
      </c>
      <c r="H203" s="188">
        <v>42365</v>
      </c>
      <c r="I203" s="188">
        <v>42366</v>
      </c>
      <c r="J203" s="197">
        <v>5</v>
      </c>
      <c r="K203" s="194">
        <v>21016.49</v>
      </c>
      <c r="L203" s="194">
        <v>1050.83</v>
      </c>
      <c r="M203" s="195">
        <v>100</v>
      </c>
      <c r="N203" s="195"/>
      <c r="O203" s="195">
        <v>100</v>
      </c>
      <c r="P203" s="196">
        <v>-90.483699999999999</v>
      </c>
      <c r="Q203" s="207" t="s">
        <v>94</v>
      </c>
      <c r="R203" s="217"/>
      <c r="S203" s="209">
        <v>21016.49</v>
      </c>
      <c r="T203" s="210"/>
      <c r="U203" s="211" t="s">
        <v>393</v>
      </c>
      <c r="V203" s="240" t="s">
        <v>394</v>
      </c>
      <c r="W203" s="216"/>
      <c r="X203" s="214">
        <v>100</v>
      </c>
      <c r="Y203" s="226"/>
      <c r="Z203" s="225"/>
      <c r="AA203" s="226"/>
      <c r="AB203" s="225"/>
      <c r="AC203" s="230"/>
      <c r="AD203" s="225">
        <v>100</v>
      </c>
      <c r="AE203" s="225">
        <v>-99.52</v>
      </c>
      <c r="AF203" s="228">
        <v>44499</v>
      </c>
      <c r="AG203" s="231">
        <v>8</v>
      </c>
      <c r="AH203" s="214">
        <v>5.84</v>
      </c>
      <c r="AI203" s="214">
        <v>2.16</v>
      </c>
      <c r="AJ203" s="232">
        <v>27</v>
      </c>
      <c r="AK203" s="231"/>
      <c r="AL203" s="214">
        <v>27</v>
      </c>
    </row>
    <row r="204" spans="1:38" ht="16" customHeight="1">
      <c r="A204" s="563">
        <v>197</v>
      </c>
      <c r="B204" s="189" t="s">
        <v>757</v>
      </c>
      <c r="C204" s="187" t="s">
        <v>754</v>
      </c>
      <c r="D204" s="187" t="s">
        <v>602</v>
      </c>
      <c r="E204" s="187" t="s">
        <v>104</v>
      </c>
      <c r="F204" s="236">
        <v>1</v>
      </c>
      <c r="G204" s="187" t="s">
        <v>129</v>
      </c>
      <c r="H204" s="188">
        <v>42365</v>
      </c>
      <c r="I204" s="188">
        <v>42366</v>
      </c>
      <c r="J204" s="197">
        <v>5</v>
      </c>
      <c r="K204" s="194">
        <v>21016.47</v>
      </c>
      <c r="L204" s="194">
        <v>1050.81</v>
      </c>
      <c r="M204" s="195">
        <v>100</v>
      </c>
      <c r="N204" s="195"/>
      <c r="O204" s="195">
        <v>100</v>
      </c>
      <c r="P204" s="196">
        <v>-90.483500000000006</v>
      </c>
      <c r="Q204" s="207" t="s">
        <v>94</v>
      </c>
      <c r="R204" s="217"/>
      <c r="S204" s="209">
        <v>21016.47</v>
      </c>
      <c r="T204" s="210"/>
      <c r="U204" s="211" t="s">
        <v>393</v>
      </c>
      <c r="V204" s="240" t="s">
        <v>394</v>
      </c>
      <c r="W204" s="216"/>
      <c r="X204" s="214">
        <v>100</v>
      </c>
      <c r="Y204" s="226"/>
      <c r="Z204" s="225"/>
      <c r="AA204" s="226"/>
      <c r="AB204" s="225"/>
      <c r="AC204" s="230"/>
      <c r="AD204" s="225">
        <v>100</v>
      </c>
      <c r="AE204" s="225">
        <v>-99.52</v>
      </c>
      <c r="AF204" s="228">
        <v>44499</v>
      </c>
      <c r="AG204" s="231">
        <v>8</v>
      </c>
      <c r="AH204" s="214">
        <v>5.84</v>
      </c>
      <c r="AI204" s="214">
        <v>2.16</v>
      </c>
      <c r="AJ204" s="232">
        <v>27</v>
      </c>
      <c r="AK204" s="231"/>
      <c r="AL204" s="214">
        <v>27</v>
      </c>
    </row>
    <row r="205" spans="1:38" ht="16" customHeight="1">
      <c r="A205" s="563">
        <v>198</v>
      </c>
      <c r="B205" s="189" t="s">
        <v>758</v>
      </c>
      <c r="C205" s="187" t="s">
        <v>759</v>
      </c>
      <c r="D205" s="187" t="s">
        <v>760</v>
      </c>
      <c r="E205" s="187" t="s">
        <v>104</v>
      </c>
      <c r="F205" s="236">
        <v>1</v>
      </c>
      <c r="G205" s="187" t="s">
        <v>129</v>
      </c>
      <c r="H205" s="188">
        <v>42365</v>
      </c>
      <c r="I205" s="188">
        <v>42366</v>
      </c>
      <c r="J205" s="197">
        <v>5</v>
      </c>
      <c r="K205" s="194">
        <v>17089.53</v>
      </c>
      <c r="L205" s="194">
        <v>854.48</v>
      </c>
      <c r="M205" s="195">
        <v>100</v>
      </c>
      <c r="N205" s="195"/>
      <c r="O205" s="195">
        <v>100</v>
      </c>
      <c r="P205" s="196">
        <v>-88.296999999999997</v>
      </c>
      <c r="Q205" s="207" t="s">
        <v>94</v>
      </c>
      <c r="R205" s="217"/>
      <c r="S205" s="209">
        <v>17089.53</v>
      </c>
      <c r="T205" s="210"/>
      <c r="U205" s="211" t="s">
        <v>425</v>
      </c>
      <c r="V205" s="212" t="s">
        <v>394</v>
      </c>
      <c r="W205" s="216"/>
      <c r="X205" s="214">
        <v>100</v>
      </c>
      <c r="Y205" s="226"/>
      <c r="Z205" s="225"/>
      <c r="AA205" s="226"/>
      <c r="AB205" s="225"/>
      <c r="AC205" s="230"/>
      <c r="AD205" s="225">
        <v>100</v>
      </c>
      <c r="AE205" s="225">
        <v>-99.41</v>
      </c>
      <c r="AF205" s="228">
        <v>44499</v>
      </c>
      <c r="AG205" s="231">
        <v>8</v>
      </c>
      <c r="AH205" s="214">
        <v>5.84</v>
      </c>
      <c r="AI205" s="214">
        <v>2.16</v>
      </c>
      <c r="AJ205" s="232">
        <v>27</v>
      </c>
      <c r="AK205" s="231"/>
      <c r="AL205" s="214">
        <v>27</v>
      </c>
    </row>
    <row r="206" spans="1:38" ht="16" customHeight="1">
      <c r="A206" s="563">
        <v>199</v>
      </c>
      <c r="B206" s="189" t="s">
        <v>761</v>
      </c>
      <c r="C206" s="187" t="s">
        <v>759</v>
      </c>
      <c r="D206" s="187" t="s">
        <v>760</v>
      </c>
      <c r="E206" s="187" t="s">
        <v>104</v>
      </c>
      <c r="F206" s="236">
        <v>1</v>
      </c>
      <c r="G206" s="187" t="s">
        <v>129</v>
      </c>
      <c r="H206" s="188">
        <v>42365</v>
      </c>
      <c r="I206" s="188">
        <v>42366</v>
      </c>
      <c r="J206" s="197">
        <v>5</v>
      </c>
      <c r="K206" s="194">
        <v>17089.53</v>
      </c>
      <c r="L206" s="194">
        <v>854.48</v>
      </c>
      <c r="M206" s="195">
        <v>100</v>
      </c>
      <c r="N206" s="195"/>
      <c r="O206" s="195">
        <v>100</v>
      </c>
      <c r="P206" s="196">
        <v>-88.296999999999997</v>
      </c>
      <c r="Q206" s="207" t="s">
        <v>94</v>
      </c>
      <c r="R206" s="217"/>
      <c r="S206" s="209">
        <v>17089.53</v>
      </c>
      <c r="T206" s="210"/>
      <c r="U206" s="211" t="s">
        <v>425</v>
      </c>
      <c r="V206" s="212" t="s">
        <v>394</v>
      </c>
      <c r="W206" s="216"/>
      <c r="X206" s="214">
        <v>100</v>
      </c>
      <c r="Y206" s="226"/>
      <c r="Z206" s="225"/>
      <c r="AA206" s="226"/>
      <c r="AB206" s="225"/>
      <c r="AC206" s="230"/>
      <c r="AD206" s="225">
        <v>100</v>
      </c>
      <c r="AE206" s="225">
        <v>-99.41</v>
      </c>
      <c r="AF206" s="228">
        <v>44499</v>
      </c>
      <c r="AG206" s="231">
        <v>8</v>
      </c>
      <c r="AH206" s="214">
        <v>5.84</v>
      </c>
      <c r="AI206" s="214">
        <v>2.16</v>
      </c>
      <c r="AJ206" s="232">
        <v>27</v>
      </c>
      <c r="AK206" s="231"/>
      <c r="AL206" s="214">
        <v>27</v>
      </c>
    </row>
    <row r="207" spans="1:38" ht="16" customHeight="1">
      <c r="A207" s="563">
        <v>200</v>
      </c>
      <c r="B207" s="189" t="s">
        <v>762</v>
      </c>
      <c r="C207" s="187" t="s">
        <v>688</v>
      </c>
      <c r="D207" s="187" t="s">
        <v>763</v>
      </c>
      <c r="E207" s="187" t="s">
        <v>104</v>
      </c>
      <c r="F207" s="236">
        <v>1</v>
      </c>
      <c r="G207" s="187" t="s">
        <v>129</v>
      </c>
      <c r="H207" s="188">
        <v>42365</v>
      </c>
      <c r="I207" s="188">
        <v>42366</v>
      </c>
      <c r="J207" s="197">
        <v>5</v>
      </c>
      <c r="K207" s="194">
        <v>17907.650000000001</v>
      </c>
      <c r="L207" s="194">
        <v>895.39</v>
      </c>
      <c r="M207" s="195">
        <v>100</v>
      </c>
      <c r="N207" s="195"/>
      <c r="O207" s="195">
        <v>100</v>
      </c>
      <c r="P207" s="196">
        <v>-88.831699999999998</v>
      </c>
      <c r="Q207" s="207" t="s">
        <v>94</v>
      </c>
      <c r="R207" s="217"/>
      <c r="S207" s="209">
        <v>17907.650000000001</v>
      </c>
      <c r="T207" s="210"/>
      <c r="U207" s="211" t="s">
        <v>393</v>
      </c>
      <c r="V207" s="240" t="s">
        <v>394</v>
      </c>
      <c r="W207" s="216"/>
      <c r="X207" s="214">
        <v>100</v>
      </c>
      <c r="Y207" s="226"/>
      <c r="Z207" s="225"/>
      <c r="AA207" s="226"/>
      <c r="AB207" s="225"/>
      <c r="AC207" s="230"/>
      <c r="AD207" s="225">
        <v>100</v>
      </c>
      <c r="AE207" s="225">
        <v>-99.44</v>
      </c>
      <c r="AF207" s="228">
        <v>44499</v>
      </c>
      <c r="AG207" s="231">
        <v>8</v>
      </c>
      <c r="AH207" s="214">
        <v>5.84</v>
      </c>
      <c r="AI207" s="214">
        <v>2.16</v>
      </c>
      <c r="AJ207" s="232">
        <v>27</v>
      </c>
      <c r="AK207" s="231"/>
      <c r="AL207" s="214">
        <v>27</v>
      </c>
    </row>
    <row r="208" spans="1:38" ht="16" customHeight="1">
      <c r="A208" s="563">
        <v>201</v>
      </c>
      <c r="B208" s="189" t="s">
        <v>764</v>
      </c>
      <c r="C208" s="187" t="s">
        <v>688</v>
      </c>
      <c r="D208" s="187" t="s">
        <v>763</v>
      </c>
      <c r="E208" s="187" t="s">
        <v>104</v>
      </c>
      <c r="F208" s="236">
        <v>1</v>
      </c>
      <c r="G208" s="187" t="s">
        <v>129</v>
      </c>
      <c r="H208" s="188">
        <v>42365</v>
      </c>
      <c r="I208" s="188">
        <v>42366</v>
      </c>
      <c r="J208" s="197">
        <v>5</v>
      </c>
      <c r="K208" s="194">
        <v>17907.650000000001</v>
      </c>
      <c r="L208" s="194">
        <v>895.39</v>
      </c>
      <c r="M208" s="195">
        <v>100</v>
      </c>
      <c r="N208" s="195"/>
      <c r="O208" s="195">
        <v>100</v>
      </c>
      <c r="P208" s="196">
        <v>-88.831699999999998</v>
      </c>
      <c r="Q208" s="207" t="s">
        <v>94</v>
      </c>
      <c r="R208" s="217"/>
      <c r="S208" s="209">
        <v>17907.650000000001</v>
      </c>
      <c r="T208" s="210"/>
      <c r="U208" s="211" t="s">
        <v>393</v>
      </c>
      <c r="V208" s="240" t="s">
        <v>394</v>
      </c>
      <c r="W208" s="216"/>
      <c r="X208" s="214">
        <v>100</v>
      </c>
      <c r="Y208" s="226"/>
      <c r="Z208" s="225"/>
      <c r="AA208" s="226"/>
      <c r="AB208" s="225"/>
      <c r="AC208" s="230"/>
      <c r="AD208" s="225">
        <v>100</v>
      </c>
      <c r="AE208" s="225">
        <v>-99.44</v>
      </c>
      <c r="AF208" s="228">
        <v>44499</v>
      </c>
      <c r="AG208" s="231">
        <v>8</v>
      </c>
      <c r="AH208" s="214">
        <v>5.84</v>
      </c>
      <c r="AI208" s="214">
        <v>2.16</v>
      </c>
      <c r="AJ208" s="232">
        <v>27</v>
      </c>
      <c r="AK208" s="231"/>
      <c r="AL208" s="214">
        <v>27</v>
      </c>
    </row>
    <row r="209" spans="1:38" ht="16" customHeight="1">
      <c r="A209" s="563">
        <v>202</v>
      </c>
      <c r="B209" s="189" t="s">
        <v>765</v>
      </c>
      <c r="C209" s="187" t="s">
        <v>688</v>
      </c>
      <c r="D209" s="187" t="s">
        <v>763</v>
      </c>
      <c r="E209" s="187" t="s">
        <v>104</v>
      </c>
      <c r="F209" s="236">
        <v>1</v>
      </c>
      <c r="G209" s="187" t="s">
        <v>129</v>
      </c>
      <c r="H209" s="188">
        <v>42365</v>
      </c>
      <c r="I209" s="188">
        <v>42366</v>
      </c>
      <c r="J209" s="197">
        <v>5</v>
      </c>
      <c r="K209" s="194">
        <v>17907.650000000001</v>
      </c>
      <c r="L209" s="194">
        <v>895.39</v>
      </c>
      <c r="M209" s="195">
        <v>100</v>
      </c>
      <c r="N209" s="195"/>
      <c r="O209" s="195">
        <v>100</v>
      </c>
      <c r="P209" s="196">
        <v>-88.831699999999998</v>
      </c>
      <c r="Q209" s="207" t="s">
        <v>94</v>
      </c>
      <c r="R209" s="217"/>
      <c r="S209" s="209">
        <v>17907.650000000001</v>
      </c>
      <c r="T209" s="210"/>
      <c r="U209" s="211" t="s">
        <v>393</v>
      </c>
      <c r="V209" s="240" t="s">
        <v>394</v>
      </c>
      <c r="W209" s="216"/>
      <c r="X209" s="214">
        <v>100</v>
      </c>
      <c r="Y209" s="226"/>
      <c r="Z209" s="225"/>
      <c r="AA209" s="226"/>
      <c r="AB209" s="225"/>
      <c r="AC209" s="230"/>
      <c r="AD209" s="225">
        <v>100</v>
      </c>
      <c r="AE209" s="225">
        <v>-99.44</v>
      </c>
      <c r="AF209" s="228">
        <v>44499</v>
      </c>
      <c r="AG209" s="231">
        <v>8</v>
      </c>
      <c r="AH209" s="214">
        <v>5.84</v>
      </c>
      <c r="AI209" s="214">
        <v>2.16</v>
      </c>
      <c r="AJ209" s="232">
        <v>27</v>
      </c>
      <c r="AK209" s="231"/>
      <c r="AL209" s="214">
        <v>27</v>
      </c>
    </row>
    <row r="210" spans="1:38" ht="16" customHeight="1">
      <c r="A210" s="563">
        <v>203</v>
      </c>
      <c r="B210" s="189" t="s">
        <v>766</v>
      </c>
      <c r="C210" s="187" t="s">
        <v>688</v>
      </c>
      <c r="D210" s="187" t="s">
        <v>763</v>
      </c>
      <c r="E210" s="187" t="s">
        <v>104</v>
      </c>
      <c r="F210" s="236">
        <v>1</v>
      </c>
      <c r="G210" s="187" t="s">
        <v>129</v>
      </c>
      <c r="H210" s="188">
        <v>42365</v>
      </c>
      <c r="I210" s="188">
        <v>42366</v>
      </c>
      <c r="J210" s="197">
        <v>5</v>
      </c>
      <c r="K210" s="194">
        <v>17907.650000000001</v>
      </c>
      <c r="L210" s="194">
        <v>895.39</v>
      </c>
      <c r="M210" s="195">
        <v>100</v>
      </c>
      <c r="N210" s="195"/>
      <c r="O210" s="195">
        <v>100</v>
      </c>
      <c r="P210" s="196">
        <v>-88.831699999999998</v>
      </c>
      <c r="Q210" s="207" t="s">
        <v>94</v>
      </c>
      <c r="R210" s="217"/>
      <c r="S210" s="209">
        <v>17907.650000000001</v>
      </c>
      <c r="T210" s="210"/>
      <c r="U210" s="211" t="s">
        <v>393</v>
      </c>
      <c r="V210" s="240" t="s">
        <v>394</v>
      </c>
      <c r="W210" s="216"/>
      <c r="X210" s="214">
        <v>100</v>
      </c>
      <c r="Y210" s="226"/>
      <c r="Z210" s="225"/>
      <c r="AA210" s="226"/>
      <c r="AB210" s="225"/>
      <c r="AC210" s="230"/>
      <c r="AD210" s="225">
        <v>100</v>
      </c>
      <c r="AE210" s="225">
        <v>-99.44</v>
      </c>
      <c r="AF210" s="228">
        <v>44499</v>
      </c>
      <c r="AG210" s="231">
        <v>8</v>
      </c>
      <c r="AH210" s="214">
        <v>5.84</v>
      </c>
      <c r="AI210" s="214">
        <v>2.16</v>
      </c>
      <c r="AJ210" s="232">
        <v>27</v>
      </c>
      <c r="AK210" s="231"/>
      <c r="AL210" s="214">
        <v>27</v>
      </c>
    </row>
    <row r="211" spans="1:38" ht="16" customHeight="1">
      <c r="A211" s="563">
        <v>204</v>
      </c>
      <c r="B211" s="189" t="s">
        <v>767</v>
      </c>
      <c r="C211" s="187" t="s">
        <v>688</v>
      </c>
      <c r="D211" s="187" t="s">
        <v>763</v>
      </c>
      <c r="E211" s="187" t="s">
        <v>104</v>
      </c>
      <c r="F211" s="236">
        <v>1</v>
      </c>
      <c r="G211" s="187" t="s">
        <v>129</v>
      </c>
      <c r="H211" s="188">
        <v>42365</v>
      </c>
      <c r="I211" s="188">
        <v>42366</v>
      </c>
      <c r="J211" s="197">
        <v>5</v>
      </c>
      <c r="K211" s="194">
        <v>17907.63</v>
      </c>
      <c r="L211" s="194">
        <v>895.35</v>
      </c>
      <c r="M211" s="195">
        <v>100</v>
      </c>
      <c r="N211" s="195"/>
      <c r="O211" s="195">
        <v>100</v>
      </c>
      <c r="P211" s="196">
        <v>-88.831199999999995</v>
      </c>
      <c r="Q211" s="207" t="s">
        <v>94</v>
      </c>
      <c r="R211" s="217"/>
      <c r="S211" s="209">
        <v>17907.63</v>
      </c>
      <c r="T211" s="210"/>
      <c r="U211" s="211" t="s">
        <v>393</v>
      </c>
      <c r="V211" s="240" t="s">
        <v>394</v>
      </c>
      <c r="W211" s="216"/>
      <c r="X211" s="214">
        <v>100</v>
      </c>
      <c r="Y211" s="226"/>
      <c r="Z211" s="225"/>
      <c r="AA211" s="226"/>
      <c r="AB211" s="225"/>
      <c r="AC211" s="230"/>
      <c r="AD211" s="225">
        <v>100</v>
      </c>
      <c r="AE211" s="225">
        <v>-99.44</v>
      </c>
      <c r="AF211" s="228">
        <v>44499</v>
      </c>
      <c r="AG211" s="231">
        <v>8</v>
      </c>
      <c r="AH211" s="214">
        <v>5.84</v>
      </c>
      <c r="AI211" s="214">
        <v>2.16</v>
      </c>
      <c r="AJ211" s="232">
        <v>27</v>
      </c>
      <c r="AK211" s="231"/>
      <c r="AL211" s="214">
        <v>27</v>
      </c>
    </row>
    <row r="212" spans="1:38" ht="16" customHeight="1">
      <c r="A212" s="563">
        <v>205</v>
      </c>
      <c r="B212" s="189" t="s">
        <v>768</v>
      </c>
      <c r="C212" s="187" t="s">
        <v>455</v>
      </c>
      <c r="D212" s="187" t="s">
        <v>456</v>
      </c>
      <c r="E212" s="187" t="s">
        <v>104</v>
      </c>
      <c r="F212" s="236">
        <v>1</v>
      </c>
      <c r="G212" s="187" t="s">
        <v>129</v>
      </c>
      <c r="H212" s="188">
        <v>42365</v>
      </c>
      <c r="I212" s="188">
        <v>42366</v>
      </c>
      <c r="J212" s="197">
        <v>5</v>
      </c>
      <c r="K212" s="194">
        <v>16180.51</v>
      </c>
      <c r="L212" s="194">
        <v>809.02</v>
      </c>
      <c r="M212" s="195">
        <v>100</v>
      </c>
      <c r="N212" s="195"/>
      <c r="O212" s="195">
        <v>100</v>
      </c>
      <c r="P212" s="196">
        <v>-87.639399999999995</v>
      </c>
      <c r="Q212" s="207" t="s">
        <v>94</v>
      </c>
      <c r="R212" s="217"/>
      <c r="S212" s="209">
        <v>16180.51</v>
      </c>
      <c r="T212" s="210"/>
      <c r="U212" s="211" t="s">
        <v>425</v>
      </c>
      <c r="V212" s="212" t="s">
        <v>394</v>
      </c>
      <c r="W212" s="216"/>
      <c r="X212" s="214">
        <v>100</v>
      </c>
      <c r="Y212" s="226"/>
      <c r="Z212" s="225"/>
      <c r="AA212" s="226"/>
      <c r="AB212" s="225"/>
      <c r="AC212" s="230"/>
      <c r="AD212" s="225">
        <v>100</v>
      </c>
      <c r="AE212" s="225">
        <v>-99.38</v>
      </c>
      <c r="AF212" s="228">
        <v>44499</v>
      </c>
      <c r="AG212" s="231">
        <v>8</v>
      </c>
      <c r="AH212" s="214">
        <v>5.84</v>
      </c>
      <c r="AI212" s="214">
        <v>2.16</v>
      </c>
      <c r="AJ212" s="232">
        <v>27</v>
      </c>
      <c r="AK212" s="231"/>
      <c r="AL212" s="214">
        <v>27</v>
      </c>
    </row>
    <row r="213" spans="1:38" ht="16" customHeight="1">
      <c r="A213" s="563">
        <v>206</v>
      </c>
      <c r="B213" s="189" t="s">
        <v>769</v>
      </c>
      <c r="C213" s="187" t="s">
        <v>455</v>
      </c>
      <c r="D213" s="187" t="s">
        <v>456</v>
      </c>
      <c r="E213" s="187" t="s">
        <v>104</v>
      </c>
      <c r="F213" s="236">
        <v>1</v>
      </c>
      <c r="G213" s="187" t="s">
        <v>129</v>
      </c>
      <c r="H213" s="188">
        <v>42365</v>
      </c>
      <c r="I213" s="188">
        <v>42366</v>
      </c>
      <c r="J213" s="197">
        <v>5</v>
      </c>
      <c r="K213" s="194">
        <v>16180.51</v>
      </c>
      <c r="L213" s="194">
        <v>809.02</v>
      </c>
      <c r="M213" s="195">
        <v>100</v>
      </c>
      <c r="N213" s="195"/>
      <c r="O213" s="195">
        <v>100</v>
      </c>
      <c r="P213" s="196">
        <v>-87.639399999999995</v>
      </c>
      <c r="Q213" s="207" t="s">
        <v>94</v>
      </c>
      <c r="R213" s="217"/>
      <c r="S213" s="209">
        <v>16180.51</v>
      </c>
      <c r="T213" s="210"/>
      <c r="U213" s="211" t="s">
        <v>425</v>
      </c>
      <c r="V213" s="212" t="s">
        <v>394</v>
      </c>
      <c r="W213" s="216"/>
      <c r="X213" s="214">
        <v>100</v>
      </c>
      <c r="Y213" s="226"/>
      <c r="Z213" s="225"/>
      <c r="AA213" s="226"/>
      <c r="AB213" s="225"/>
      <c r="AC213" s="230"/>
      <c r="AD213" s="225">
        <v>100</v>
      </c>
      <c r="AE213" s="225">
        <v>-99.38</v>
      </c>
      <c r="AF213" s="228">
        <v>44499</v>
      </c>
      <c r="AG213" s="231">
        <v>8</v>
      </c>
      <c r="AH213" s="214">
        <v>5.84</v>
      </c>
      <c r="AI213" s="214">
        <v>2.16</v>
      </c>
      <c r="AJ213" s="232">
        <v>27</v>
      </c>
      <c r="AK213" s="231"/>
      <c r="AL213" s="214">
        <v>27</v>
      </c>
    </row>
    <row r="214" spans="1:38" ht="16" customHeight="1">
      <c r="A214" s="563">
        <v>207</v>
      </c>
      <c r="B214" s="189" t="s">
        <v>770</v>
      </c>
      <c r="C214" s="187" t="s">
        <v>455</v>
      </c>
      <c r="D214" s="187" t="s">
        <v>456</v>
      </c>
      <c r="E214" s="187" t="s">
        <v>104</v>
      </c>
      <c r="F214" s="236">
        <v>1</v>
      </c>
      <c r="G214" s="187" t="s">
        <v>129</v>
      </c>
      <c r="H214" s="188">
        <v>42365</v>
      </c>
      <c r="I214" s="188">
        <v>42366</v>
      </c>
      <c r="J214" s="197">
        <v>5</v>
      </c>
      <c r="K214" s="194">
        <v>16180.51</v>
      </c>
      <c r="L214" s="194">
        <v>809.02</v>
      </c>
      <c r="M214" s="195">
        <v>100</v>
      </c>
      <c r="N214" s="195"/>
      <c r="O214" s="195">
        <v>100</v>
      </c>
      <c r="P214" s="196">
        <v>-87.639399999999995</v>
      </c>
      <c r="Q214" s="207" t="s">
        <v>94</v>
      </c>
      <c r="R214" s="217"/>
      <c r="S214" s="209">
        <v>16180.51</v>
      </c>
      <c r="T214" s="210"/>
      <c r="U214" s="211" t="s">
        <v>425</v>
      </c>
      <c r="V214" s="212" t="s">
        <v>394</v>
      </c>
      <c r="W214" s="216"/>
      <c r="X214" s="214">
        <v>100</v>
      </c>
      <c r="Y214" s="226"/>
      <c r="Z214" s="225"/>
      <c r="AA214" s="226"/>
      <c r="AB214" s="225"/>
      <c r="AC214" s="230"/>
      <c r="AD214" s="225">
        <v>100</v>
      </c>
      <c r="AE214" s="225">
        <v>-99.38</v>
      </c>
      <c r="AF214" s="228">
        <v>44499</v>
      </c>
      <c r="AG214" s="231">
        <v>8</v>
      </c>
      <c r="AH214" s="214">
        <v>5.84</v>
      </c>
      <c r="AI214" s="214">
        <v>2.16</v>
      </c>
      <c r="AJ214" s="232">
        <v>27</v>
      </c>
      <c r="AK214" s="231"/>
      <c r="AL214" s="214">
        <v>27</v>
      </c>
    </row>
    <row r="215" spans="1:38" ht="16" customHeight="1">
      <c r="A215" s="563">
        <v>208</v>
      </c>
      <c r="B215" s="189" t="s">
        <v>771</v>
      </c>
      <c r="C215" s="187" t="s">
        <v>455</v>
      </c>
      <c r="D215" s="187" t="s">
        <v>456</v>
      </c>
      <c r="E215" s="187" t="s">
        <v>104</v>
      </c>
      <c r="F215" s="236">
        <v>1</v>
      </c>
      <c r="G215" s="187" t="s">
        <v>129</v>
      </c>
      <c r="H215" s="188">
        <v>42365</v>
      </c>
      <c r="I215" s="188">
        <v>42366</v>
      </c>
      <c r="J215" s="197">
        <v>5</v>
      </c>
      <c r="K215" s="194">
        <v>16180.51</v>
      </c>
      <c r="L215" s="194">
        <v>809.02</v>
      </c>
      <c r="M215" s="195">
        <v>100</v>
      </c>
      <c r="N215" s="195"/>
      <c r="O215" s="195">
        <v>100</v>
      </c>
      <c r="P215" s="196">
        <v>-87.639399999999995</v>
      </c>
      <c r="Q215" s="207" t="s">
        <v>94</v>
      </c>
      <c r="R215" s="217"/>
      <c r="S215" s="209">
        <v>16180.51</v>
      </c>
      <c r="T215" s="210"/>
      <c r="U215" s="211" t="s">
        <v>425</v>
      </c>
      <c r="V215" s="212" t="s">
        <v>394</v>
      </c>
      <c r="W215" s="216"/>
      <c r="X215" s="214">
        <v>100</v>
      </c>
      <c r="Y215" s="226"/>
      <c r="Z215" s="225"/>
      <c r="AA215" s="226"/>
      <c r="AB215" s="225"/>
      <c r="AC215" s="230"/>
      <c r="AD215" s="225">
        <v>100</v>
      </c>
      <c r="AE215" s="225">
        <v>-99.38</v>
      </c>
      <c r="AF215" s="228">
        <v>44499</v>
      </c>
      <c r="AG215" s="231">
        <v>8</v>
      </c>
      <c r="AH215" s="214">
        <v>5.84</v>
      </c>
      <c r="AI215" s="214">
        <v>2.16</v>
      </c>
      <c r="AJ215" s="232">
        <v>27</v>
      </c>
      <c r="AK215" s="231"/>
      <c r="AL215" s="214">
        <v>27</v>
      </c>
    </row>
    <row r="216" spans="1:38" ht="16" customHeight="1">
      <c r="A216" s="563">
        <v>209</v>
      </c>
      <c r="B216" s="189" t="s">
        <v>772</v>
      </c>
      <c r="C216" s="187" t="s">
        <v>455</v>
      </c>
      <c r="D216" s="187" t="s">
        <v>456</v>
      </c>
      <c r="E216" s="187" t="s">
        <v>104</v>
      </c>
      <c r="F216" s="236">
        <v>1</v>
      </c>
      <c r="G216" s="187" t="s">
        <v>129</v>
      </c>
      <c r="H216" s="188">
        <v>42365</v>
      </c>
      <c r="I216" s="188">
        <v>42366</v>
      </c>
      <c r="J216" s="197">
        <v>5</v>
      </c>
      <c r="K216" s="194">
        <v>16180.53</v>
      </c>
      <c r="L216" s="194">
        <v>809.05</v>
      </c>
      <c r="M216" s="195">
        <v>100</v>
      </c>
      <c r="N216" s="195"/>
      <c r="O216" s="195">
        <v>100</v>
      </c>
      <c r="P216" s="196">
        <v>-87.639799999999994</v>
      </c>
      <c r="Q216" s="207" t="s">
        <v>94</v>
      </c>
      <c r="R216" s="217"/>
      <c r="S216" s="209">
        <v>16180.53</v>
      </c>
      <c r="T216" s="210"/>
      <c r="U216" s="211" t="s">
        <v>425</v>
      </c>
      <c r="V216" s="212" t="s">
        <v>394</v>
      </c>
      <c r="W216" s="216"/>
      <c r="X216" s="214">
        <v>100</v>
      </c>
      <c r="Y216" s="226"/>
      <c r="Z216" s="225"/>
      <c r="AA216" s="226"/>
      <c r="AB216" s="225"/>
      <c r="AC216" s="230"/>
      <c r="AD216" s="225">
        <v>100</v>
      </c>
      <c r="AE216" s="225">
        <v>-99.38</v>
      </c>
      <c r="AF216" s="228">
        <v>44499</v>
      </c>
      <c r="AG216" s="231">
        <v>8</v>
      </c>
      <c r="AH216" s="214">
        <v>5.84</v>
      </c>
      <c r="AI216" s="214">
        <v>2.16</v>
      </c>
      <c r="AJ216" s="232">
        <v>27</v>
      </c>
      <c r="AK216" s="231"/>
      <c r="AL216" s="214">
        <v>27</v>
      </c>
    </row>
    <row r="217" spans="1:38" ht="16" customHeight="1">
      <c r="A217" s="563">
        <v>210</v>
      </c>
      <c r="B217" s="189" t="s">
        <v>773</v>
      </c>
      <c r="C217" s="187" t="s">
        <v>688</v>
      </c>
      <c r="D217" s="187" t="s">
        <v>763</v>
      </c>
      <c r="E217" s="187" t="s">
        <v>104</v>
      </c>
      <c r="F217" s="236">
        <v>1</v>
      </c>
      <c r="G217" s="187" t="s">
        <v>129</v>
      </c>
      <c r="H217" s="188">
        <v>42365</v>
      </c>
      <c r="I217" s="188">
        <v>42366</v>
      </c>
      <c r="J217" s="197">
        <v>5</v>
      </c>
      <c r="K217" s="194">
        <v>14180.68</v>
      </c>
      <c r="L217" s="194">
        <v>709.04</v>
      </c>
      <c r="M217" s="195">
        <v>100</v>
      </c>
      <c r="N217" s="195"/>
      <c r="O217" s="195">
        <v>100</v>
      </c>
      <c r="P217" s="196">
        <v>-85.8964</v>
      </c>
      <c r="Q217" s="207" t="s">
        <v>94</v>
      </c>
      <c r="R217" s="217"/>
      <c r="S217" s="209">
        <v>14180.68</v>
      </c>
      <c r="T217" s="210"/>
      <c r="U217" s="211" t="s">
        <v>393</v>
      </c>
      <c r="V217" s="240" t="s">
        <v>394</v>
      </c>
      <c r="W217" s="216"/>
      <c r="X217" s="214">
        <v>100</v>
      </c>
      <c r="Y217" s="226"/>
      <c r="Z217" s="225"/>
      <c r="AA217" s="226"/>
      <c r="AB217" s="225"/>
      <c r="AC217" s="230"/>
      <c r="AD217" s="225">
        <v>100</v>
      </c>
      <c r="AE217" s="225">
        <v>-99.29</v>
      </c>
      <c r="AF217" s="228">
        <v>44499</v>
      </c>
      <c r="AG217" s="231">
        <v>8</v>
      </c>
      <c r="AH217" s="214">
        <v>5.84</v>
      </c>
      <c r="AI217" s="214">
        <v>2.16</v>
      </c>
      <c r="AJ217" s="232">
        <v>27</v>
      </c>
      <c r="AK217" s="231"/>
      <c r="AL217" s="214">
        <v>27</v>
      </c>
    </row>
    <row r="218" spans="1:38" ht="16" customHeight="1">
      <c r="A218" s="563">
        <v>211</v>
      </c>
      <c r="B218" s="189" t="s">
        <v>774</v>
      </c>
      <c r="C218" s="187" t="s">
        <v>775</v>
      </c>
      <c r="D218" s="187" t="s">
        <v>776</v>
      </c>
      <c r="E218" s="187" t="s">
        <v>104</v>
      </c>
      <c r="F218" s="236">
        <v>1</v>
      </c>
      <c r="G218" s="187" t="s">
        <v>201</v>
      </c>
      <c r="H218" s="188">
        <v>42368</v>
      </c>
      <c r="I218" s="188">
        <v>42369</v>
      </c>
      <c r="J218" s="197">
        <v>5</v>
      </c>
      <c r="K218" s="194">
        <v>9092.4699999999993</v>
      </c>
      <c r="L218" s="194">
        <v>454.63</v>
      </c>
      <c r="M218" s="195">
        <v>100</v>
      </c>
      <c r="N218" s="195"/>
      <c r="O218" s="195">
        <v>100</v>
      </c>
      <c r="P218" s="196">
        <v>-78.004099999999994</v>
      </c>
      <c r="Q218" s="207" t="s">
        <v>94</v>
      </c>
      <c r="R218" s="217"/>
      <c r="S218" s="209">
        <v>9092.4699999999993</v>
      </c>
      <c r="T218" s="210"/>
      <c r="U218" s="211" t="s">
        <v>393</v>
      </c>
      <c r="V218" s="240" t="s">
        <v>394</v>
      </c>
      <c r="W218" s="216"/>
      <c r="X218" s="214">
        <v>100</v>
      </c>
      <c r="Y218" s="226"/>
      <c r="Z218" s="225"/>
      <c r="AA218" s="226"/>
      <c r="AB218" s="225"/>
      <c r="AC218" s="230"/>
      <c r="AD218" s="225">
        <v>100</v>
      </c>
      <c r="AE218" s="225">
        <v>-98.9</v>
      </c>
      <c r="AF218" s="228">
        <v>44499</v>
      </c>
      <c r="AG218" s="231">
        <v>8</v>
      </c>
      <c r="AH218" s="214">
        <v>5.84</v>
      </c>
      <c r="AI218" s="214">
        <v>2.16</v>
      </c>
      <c r="AJ218" s="232">
        <v>27</v>
      </c>
      <c r="AK218" s="231"/>
      <c r="AL218" s="214">
        <v>27</v>
      </c>
    </row>
    <row r="219" spans="1:38" ht="16" customHeight="1">
      <c r="A219" s="563">
        <v>212</v>
      </c>
      <c r="B219" s="189" t="s">
        <v>777</v>
      </c>
      <c r="C219" s="187" t="s">
        <v>775</v>
      </c>
      <c r="D219" s="187" t="s">
        <v>776</v>
      </c>
      <c r="E219" s="187" t="s">
        <v>104</v>
      </c>
      <c r="F219" s="236">
        <v>1</v>
      </c>
      <c r="G219" s="187" t="s">
        <v>201</v>
      </c>
      <c r="H219" s="188">
        <v>42368</v>
      </c>
      <c r="I219" s="188">
        <v>42369</v>
      </c>
      <c r="J219" s="197">
        <v>5</v>
      </c>
      <c r="K219" s="194">
        <v>9092.4699999999993</v>
      </c>
      <c r="L219" s="194">
        <v>454.63</v>
      </c>
      <c r="M219" s="195">
        <v>100</v>
      </c>
      <c r="N219" s="195"/>
      <c r="O219" s="195">
        <v>100</v>
      </c>
      <c r="P219" s="196">
        <v>-78.004099999999994</v>
      </c>
      <c r="Q219" s="207" t="s">
        <v>94</v>
      </c>
      <c r="R219" s="217"/>
      <c r="S219" s="209">
        <v>9092.4699999999993</v>
      </c>
      <c r="T219" s="210"/>
      <c r="U219" s="211" t="s">
        <v>393</v>
      </c>
      <c r="V219" s="240" t="s">
        <v>394</v>
      </c>
      <c r="W219" s="216"/>
      <c r="X219" s="214">
        <v>100</v>
      </c>
      <c r="Y219" s="226"/>
      <c r="Z219" s="225"/>
      <c r="AA219" s="226"/>
      <c r="AB219" s="225"/>
      <c r="AC219" s="230"/>
      <c r="AD219" s="225">
        <v>100</v>
      </c>
      <c r="AE219" s="225">
        <v>-98.9</v>
      </c>
      <c r="AF219" s="228">
        <v>44499</v>
      </c>
      <c r="AG219" s="231">
        <v>8</v>
      </c>
      <c r="AH219" s="214">
        <v>5.84</v>
      </c>
      <c r="AI219" s="214">
        <v>2.16</v>
      </c>
      <c r="AJ219" s="232">
        <v>27</v>
      </c>
      <c r="AK219" s="231"/>
      <c r="AL219" s="214">
        <v>27</v>
      </c>
    </row>
    <row r="220" spans="1:38" ht="16" customHeight="1">
      <c r="A220" s="563">
        <v>213</v>
      </c>
      <c r="B220" s="189" t="s">
        <v>778</v>
      </c>
      <c r="C220" s="187" t="s">
        <v>775</v>
      </c>
      <c r="D220" s="187" t="s">
        <v>776</v>
      </c>
      <c r="E220" s="187" t="s">
        <v>104</v>
      </c>
      <c r="F220" s="236">
        <v>1</v>
      </c>
      <c r="G220" s="187" t="s">
        <v>201</v>
      </c>
      <c r="H220" s="188">
        <v>42368</v>
      </c>
      <c r="I220" s="188">
        <v>42369</v>
      </c>
      <c r="J220" s="197">
        <v>5</v>
      </c>
      <c r="K220" s="194">
        <v>9092.4699999999993</v>
      </c>
      <c r="L220" s="194">
        <v>454.63</v>
      </c>
      <c r="M220" s="195">
        <v>100</v>
      </c>
      <c r="N220" s="195"/>
      <c r="O220" s="195">
        <v>100</v>
      </c>
      <c r="P220" s="196">
        <v>-78.004099999999994</v>
      </c>
      <c r="Q220" s="207" t="s">
        <v>94</v>
      </c>
      <c r="R220" s="217"/>
      <c r="S220" s="209">
        <v>9092.4699999999993</v>
      </c>
      <c r="T220" s="210"/>
      <c r="U220" s="211" t="s">
        <v>393</v>
      </c>
      <c r="V220" s="240" t="s">
        <v>394</v>
      </c>
      <c r="W220" s="216"/>
      <c r="X220" s="214">
        <v>100</v>
      </c>
      <c r="Y220" s="226"/>
      <c r="Z220" s="225"/>
      <c r="AA220" s="226"/>
      <c r="AB220" s="225"/>
      <c r="AC220" s="230"/>
      <c r="AD220" s="225">
        <v>100</v>
      </c>
      <c r="AE220" s="225">
        <v>-98.9</v>
      </c>
      <c r="AF220" s="228">
        <v>44499</v>
      </c>
      <c r="AG220" s="231">
        <v>8</v>
      </c>
      <c r="AH220" s="214">
        <v>5.84</v>
      </c>
      <c r="AI220" s="214">
        <v>2.16</v>
      </c>
      <c r="AJ220" s="232">
        <v>27</v>
      </c>
      <c r="AK220" s="231"/>
      <c r="AL220" s="214">
        <v>27</v>
      </c>
    </row>
    <row r="221" spans="1:38" ht="16" customHeight="1">
      <c r="A221" s="563">
        <v>214</v>
      </c>
      <c r="B221" s="189" t="s">
        <v>779</v>
      </c>
      <c r="C221" s="187" t="s">
        <v>775</v>
      </c>
      <c r="D221" s="187" t="s">
        <v>776</v>
      </c>
      <c r="E221" s="187" t="s">
        <v>104</v>
      </c>
      <c r="F221" s="236">
        <v>1</v>
      </c>
      <c r="G221" s="187" t="s">
        <v>201</v>
      </c>
      <c r="H221" s="188">
        <v>42368</v>
      </c>
      <c r="I221" s="188">
        <v>42369</v>
      </c>
      <c r="J221" s="197">
        <v>5</v>
      </c>
      <c r="K221" s="194">
        <v>9092.4699999999993</v>
      </c>
      <c r="L221" s="194">
        <v>454.63</v>
      </c>
      <c r="M221" s="195">
        <v>100</v>
      </c>
      <c r="N221" s="195"/>
      <c r="O221" s="195">
        <v>100</v>
      </c>
      <c r="P221" s="196">
        <v>-78.004099999999994</v>
      </c>
      <c r="Q221" s="207" t="s">
        <v>94</v>
      </c>
      <c r="R221" s="217"/>
      <c r="S221" s="209">
        <v>9092.4699999999993</v>
      </c>
      <c r="T221" s="210"/>
      <c r="U221" s="211" t="s">
        <v>393</v>
      </c>
      <c r="V221" s="240" t="s">
        <v>394</v>
      </c>
      <c r="W221" s="216"/>
      <c r="X221" s="214">
        <v>100</v>
      </c>
      <c r="Y221" s="226"/>
      <c r="Z221" s="225"/>
      <c r="AA221" s="226"/>
      <c r="AB221" s="225"/>
      <c r="AC221" s="230"/>
      <c r="AD221" s="225">
        <v>100</v>
      </c>
      <c r="AE221" s="225">
        <v>-98.9</v>
      </c>
      <c r="AF221" s="228">
        <v>44499</v>
      </c>
      <c r="AG221" s="231">
        <v>8</v>
      </c>
      <c r="AH221" s="214">
        <v>5.84</v>
      </c>
      <c r="AI221" s="214">
        <v>2.16</v>
      </c>
      <c r="AJ221" s="232">
        <v>27</v>
      </c>
      <c r="AK221" s="231"/>
      <c r="AL221" s="214">
        <v>27</v>
      </c>
    </row>
    <row r="222" spans="1:38" ht="16" customHeight="1">
      <c r="A222" s="563">
        <v>215</v>
      </c>
      <c r="B222" s="189" t="s">
        <v>780</v>
      </c>
      <c r="C222" s="187" t="s">
        <v>775</v>
      </c>
      <c r="D222" s="187" t="s">
        <v>776</v>
      </c>
      <c r="E222" s="187" t="s">
        <v>104</v>
      </c>
      <c r="F222" s="236">
        <v>1</v>
      </c>
      <c r="G222" s="187" t="s">
        <v>201</v>
      </c>
      <c r="H222" s="188">
        <v>42368</v>
      </c>
      <c r="I222" s="188">
        <v>42369</v>
      </c>
      <c r="J222" s="197">
        <v>5</v>
      </c>
      <c r="K222" s="194">
        <v>9092.4500000000007</v>
      </c>
      <c r="L222" s="194">
        <v>454.6</v>
      </c>
      <c r="M222" s="195">
        <v>100</v>
      </c>
      <c r="N222" s="195"/>
      <c r="O222" s="195">
        <v>100</v>
      </c>
      <c r="P222" s="196">
        <v>-78.002600000000001</v>
      </c>
      <c r="Q222" s="207" t="s">
        <v>94</v>
      </c>
      <c r="R222" s="217"/>
      <c r="S222" s="209">
        <v>9092.4500000000007</v>
      </c>
      <c r="T222" s="210"/>
      <c r="U222" s="211" t="s">
        <v>393</v>
      </c>
      <c r="V222" s="240" t="s">
        <v>394</v>
      </c>
      <c r="W222" s="216"/>
      <c r="X222" s="214">
        <v>100</v>
      </c>
      <c r="Y222" s="226"/>
      <c r="Z222" s="225"/>
      <c r="AA222" s="226"/>
      <c r="AB222" s="225"/>
      <c r="AC222" s="230"/>
      <c r="AD222" s="225">
        <v>100</v>
      </c>
      <c r="AE222" s="225">
        <v>-98.9</v>
      </c>
      <c r="AF222" s="228">
        <v>44499</v>
      </c>
      <c r="AG222" s="231">
        <v>8</v>
      </c>
      <c r="AH222" s="214">
        <v>5.84</v>
      </c>
      <c r="AI222" s="214">
        <v>2.16</v>
      </c>
      <c r="AJ222" s="232">
        <v>27</v>
      </c>
      <c r="AK222" s="231"/>
      <c r="AL222" s="214">
        <v>27</v>
      </c>
    </row>
    <row r="223" spans="1:38" ht="16" customHeight="1">
      <c r="A223" s="563">
        <v>216</v>
      </c>
      <c r="B223" s="189" t="s">
        <v>781</v>
      </c>
      <c r="C223" s="187" t="s">
        <v>782</v>
      </c>
      <c r="D223" s="187" t="s">
        <v>783</v>
      </c>
      <c r="E223" s="187" t="s">
        <v>104</v>
      </c>
      <c r="F223" s="236">
        <v>1</v>
      </c>
      <c r="G223" s="187" t="s">
        <v>129</v>
      </c>
      <c r="H223" s="188">
        <v>42368</v>
      </c>
      <c r="I223" s="188">
        <v>42369</v>
      </c>
      <c r="J223" s="197">
        <v>5</v>
      </c>
      <c r="K223" s="194">
        <v>29980.95</v>
      </c>
      <c r="L223" s="194">
        <v>1499.05</v>
      </c>
      <c r="M223" s="195">
        <v>100</v>
      </c>
      <c r="N223" s="195"/>
      <c r="O223" s="195">
        <v>100</v>
      </c>
      <c r="P223" s="196">
        <v>-93.329099999999997</v>
      </c>
      <c r="Q223" s="207" t="s">
        <v>94</v>
      </c>
      <c r="R223" s="217"/>
      <c r="S223" s="209">
        <v>29980.95</v>
      </c>
      <c r="T223" s="210"/>
      <c r="U223" s="211" t="s">
        <v>402</v>
      </c>
      <c r="V223" s="220" t="s">
        <v>598</v>
      </c>
      <c r="W223" s="216"/>
      <c r="X223" s="214">
        <v>100</v>
      </c>
      <c r="Y223" s="226"/>
      <c r="Z223" s="225"/>
      <c r="AA223" s="226"/>
      <c r="AB223" s="225"/>
      <c r="AC223" s="230"/>
      <c r="AD223" s="225">
        <v>100</v>
      </c>
      <c r="AE223" s="225">
        <v>-99.67</v>
      </c>
      <c r="AF223" s="228">
        <v>44499</v>
      </c>
      <c r="AG223" s="231">
        <v>8</v>
      </c>
      <c r="AH223" s="214">
        <v>5.84</v>
      </c>
      <c r="AI223" s="214">
        <v>2.16</v>
      </c>
      <c r="AJ223" s="232">
        <v>27</v>
      </c>
      <c r="AK223" s="231"/>
      <c r="AL223" s="214">
        <v>27</v>
      </c>
    </row>
    <row r="224" spans="1:38" ht="16" customHeight="1">
      <c r="A224" s="563">
        <v>217</v>
      </c>
      <c r="B224" s="189" t="s">
        <v>784</v>
      </c>
      <c r="C224" s="187" t="s">
        <v>782</v>
      </c>
      <c r="D224" s="187" t="s">
        <v>783</v>
      </c>
      <c r="E224" s="187" t="s">
        <v>104</v>
      </c>
      <c r="F224" s="236">
        <v>1</v>
      </c>
      <c r="G224" s="187" t="s">
        <v>129</v>
      </c>
      <c r="H224" s="188">
        <v>42368</v>
      </c>
      <c r="I224" s="188">
        <v>42369</v>
      </c>
      <c r="J224" s="197">
        <v>5</v>
      </c>
      <c r="K224" s="194">
        <v>29980.95</v>
      </c>
      <c r="L224" s="194">
        <v>1499.05</v>
      </c>
      <c r="M224" s="195">
        <v>100</v>
      </c>
      <c r="N224" s="195"/>
      <c r="O224" s="195">
        <v>100</v>
      </c>
      <c r="P224" s="196">
        <v>-93.329099999999997</v>
      </c>
      <c r="Q224" s="207" t="s">
        <v>94</v>
      </c>
      <c r="R224" s="217"/>
      <c r="S224" s="209">
        <v>29980.95</v>
      </c>
      <c r="T224" s="210"/>
      <c r="U224" s="211" t="s">
        <v>402</v>
      </c>
      <c r="V224" s="220" t="s">
        <v>598</v>
      </c>
      <c r="W224" s="216"/>
      <c r="X224" s="214">
        <v>100</v>
      </c>
      <c r="Y224" s="226"/>
      <c r="Z224" s="225"/>
      <c r="AA224" s="226"/>
      <c r="AB224" s="225"/>
      <c r="AC224" s="230"/>
      <c r="AD224" s="225">
        <v>100</v>
      </c>
      <c r="AE224" s="225">
        <v>-99.67</v>
      </c>
      <c r="AF224" s="228">
        <v>44499</v>
      </c>
      <c r="AG224" s="231">
        <v>8</v>
      </c>
      <c r="AH224" s="214">
        <v>5.84</v>
      </c>
      <c r="AI224" s="214">
        <v>2.16</v>
      </c>
      <c r="AJ224" s="232">
        <v>27</v>
      </c>
      <c r="AK224" s="231"/>
      <c r="AL224" s="214">
        <v>27</v>
      </c>
    </row>
    <row r="225" spans="1:38" ht="16" customHeight="1">
      <c r="A225" s="563">
        <v>218</v>
      </c>
      <c r="B225" s="189" t="s">
        <v>785</v>
      </c>
      <c r="C225" s="187" t="s">
        <v>782</v>
      </c>
      <c r="D225" s="187" t="s">
        <v>783</v>
      </c>
      <c r="E225" s="187" t="s">
        <v>104</v>
      </c>
      <c r="F225" s="236">
        <v>1</v>
      </c>
      <c r="G225" s="187" t="s">
        <v>129</v>
      </c>
      <c r="H225" s="188">
        <v>42368</v>
      </c>
      <c r="I225" s="188">
        <v>42369</v>
      </c>
      <c r="J225" s="197">
        <v>5</v>
      </c>
      <c r="K225" s="194">
        <v>29980.95</v>
      </c>
      <c r="L225" s="194">
        <v>1499.05</v>
      </c>
      <c r="M225" s="195">
        <v>100</v>
      </c>
      <c r="N225" s="195"/>
      <c r="O225" s="195">
        <v>100</v>
      </c>
      <c r="P225" s="196">
        <v>-93.329099999999997</v>
      </c>
      <c r="Q225" s="207" t="s">
        <v>94</v>
      </c>
      <c r="R225" s="217"/>
      <c r="S225" s="209">
        <v>29980.95</v>
      </c>
      <c r="T225" s="210"/>
      <c r="U225" s="211" t="s">
        <v>402</v>
      </c>
      <c r="V225" s="220" t="s">
        <v>598</v>
      </c>
      <c r="W225" s="216"/>
      <c r="X225" s="214">
        <v>100</v>
      </c>
      <c r="Y225" s="226"/>
      <c r="Z225" s="225"/>
      <c r="AA225" s="226"/>
      <c r="AB225" s="225"/>
      <c r="AC225" s="230"/>
      <c r="AD225" s="225">
        <v>100</v>
      </c>
      <c r="AE225" s="225">
        <v>-99.67</v>
      </c>
      <c r="AF225" s="228">
        <v>44499</v>
      </c>
      <c r="AG225" s="231">
        <v>8</v>
      </c>
      <c r="AH225" s="214">
        <v>5.84</v>
      </c>
      <c r="AI225" s="214">
        <v>2.16</v>
      </c>
      <c r="AJ225" s="232">
        <v>27</v>
      </c>
      <c r="AK225" s="231"/>
      <c r="AL225" s="214">
        <v>27</v>
      </c>
    </row>
    <row r="226" spans="1:38" ht="16" customHeight="1">
      <c r="A226" s="563">
        <v>219</v>
      </c>
      <c r="B226" s="189" t="s">
        <v>786</v>
      </c>
      <c r="C226" s="187" t="s">
        <v>782</v>
      </c>
      <c r="D226" s="187" t="s">
        <v>783</v>
      </c>
      <c r="E226" s="187" t="s">
        <v>104</v>
      </c>
      <c r="F226" s="236">
        <v>1</v>
      </c>
      <c r="G226" s="187" t="s">
        <v>129</v>
      </c>
      <c r="H226" s="188">
        <v>42368</v>
      </c>
      <c r="I226" s="188">
        <v>42369</v>
      </c>
      <c r="J226" s="197">
        <v>5</v>
      </c>
      <c r="K226" s="194">
        <v>29980.95</v>
      </c>
      <c r="L226" s="194">
        <v>1499.05</v>
      </c>
      <c r="M226" s="195">
        <v>100</v>
      </c>
      <c r="N226" s="195"/>
      <c r="O226" s="195">
        <v>100</v>
      </c>
      <c r="P226" s="196">
        <v>-93.329099999999997</v>
      </c>
      <c r="Q226" s="207" t="s">
        <v>94</v>
      </c>
      <c r="R226" s="217"/>
      <c r="S226" s="209">
        <v>29980.95</v>
      </c>
      <c r="T226" s="210"/>
      <c r="U226" s="211" t="s">
        <v>402</v>
      </c>
      <c r="V226" s="220" t="s">
        <v>598</v>
      </c>
      <c r="W226" s="216"/>
      <c r="X226" s="214">
        <v>100</v>
      </c>
      <c r="Y226" s="226"/>
      <c r="Z226" s="225"/>
      <c r="AA226" s="226"/>
      <c r="AB226" s="225"/>
      <c r="AC226" s="230"/>
      <c r="AD226" s="225">
        <v>100</v>
      </c>
      <c r="AE226" s="225">
        <v>-99.67</v>
      </c>
      <c r="AF226" s="228">
        <v>44499</v>
      </c>
      <c r="AG226" s="231">
        <v>8</v>
      </c>
      <c r="AH226" s="214">
        <v>5.84</v>
      </c>
      <c r="AI226" s="214">
        <v>2.16</v>
      </c>
      <c r="AJ226" s="232">
        <v>27</v>
      </c>
      <c r="AK226" s="231"/>
      <c r="AL226" s="214">
        <v>27</v>
      </c>
    </row>
    <row r="227" spans="1:38" ht="16" customHeight="1">
      <c r="A227" s="563">
        <v>220</v>
      </c>
      <c r="B227" s="189" t="s">
        <v>787</v>
      </c>
      <c r="C227" s="187" t="s">
        <v>782</v>
      </c>
      <c r="D227" s="187" t="s">
        <v>783</v>
      </c>
      <c r="E227" s="187" t="s">
        <v>104</v>
      </c>
      <c r="F227" s="236">
        <v>1</v>
      </c>
      <c r="G227" s="187" t="s">
        <v>129</v>
      </c>
      <c r="H227" s="188">
        <v>42368</v>
      </c>
      <c r="I227" s="188">
        <v>42369</v>
      </c>
      <c r="J227" s="197">
        <v>5</v>
      </c>
      <c r="K227" s="194">
        <v>29980.95</v>
      </c>
      <c r="L227" s="194">
        <v>1499.05</v>
      </c>
      <c r="M227" s="195">
        <v>100</v>
      </c>
      <c r="N227" s="195"/>
      <c r="O227" s="195">
        <v>100</v>
      </c>
      <c r="P227" s="196">
        <v>-93.329099999999997</v>
      </c>
      <c r="Q227" s="207" t="s">
        <v>94</v>
      </c>
      <c r="R227" s="217"/>
      <c r="S227" s="209">
        <v>29980.95</v>
      </c>
      <c r="T227" s="210"/>
      <c r="U227" s="211" t="s">
        <v>402</v>
      </c>
      <c r="V227" s="220" t="s">
        <v>598</v>
      </c>
      <c r="W227" s="216"/>
      <c r="X227" s="214">
        <v>100</v>
      </c>
      <c r="Y227" s="226"/>
      <c r="Z227" s="225"/>
      <c r="AA227" s="226"/>
      <c r="AB227" s="225"/>
      <c r="AC227" s="230"/>
      <c r="AD227" s="225">
        <v>100</v>
      </c>
      <c r="AE227" s="225">
        <v>-99.67</v>
      </c>
      <c r="AF227" s="228">
        <v>44499</v>
      </c>
      <c r="AG227" s="231">
        <v>8</v>
      </c>
      <c r="AH227" s="214">
        <v>5.84</v>
      </c>
      <c r="AI227" s="214">
        <v>2.16</v>
      </c>
      <c r="AJ227" s="232">
        <v>27</v>
      </c>
      <c r="AK227" s="231"/>
      <c r="AL227" s="214">
        <v>27</v>
      </c>
    </row>
    <row r="228" spans="1:38" ht="16" customHeight="1">
      <c r="A228" s="563">
        <v>221</v>
      </c>
      <c r="B228" s="189" t="s">
        <v>788</v>
      </c>
      <c r="C228" s="187" t="s">
        <v>782</v>
      </c>
      <c r="D228" s="187" t="s">
        <v>783</v>
      </c>
      <c r="E228" s="187" t="s">
        <v>104</v>
      </c>
      <c r="F228" s="236">
        <v>1</v>
      </c>
      <c r="G228" s="187" t="s">
        <v>129</v>
      </c>
      <c r="H228" s="188">
        <v>42368</v>
      </c>
      <c r="I228" s="188">
        <v>42369</v>
      </c>
      <c r="J228" s="197">
        <v>5</v>
      </c>
      <c r="K228" s="194">
        <v>29980.95</v>
      </c>
      <c r="L228" s="194">
        <v>1499.05</v>
      </c>
      <c r="M228" s="195">
        <v>100</v>
      </c>
      <c r="N228" s="195"/>
      <c r="O228" s="195">
        <v>100</v>
      </c>
      <c r="P228" s="196">
        <v>-93.329099999999997</v>
      </c>
      <c r="Q228" s="207" t="s">
        <v>94</v>
      </c>
      <c r="R228" s="217"/>
      <c r="S228" s="209">
        <v>29980.95</v>
      </c>
      <c r="T228" s="210"/>
      <c r="U228" s="211" t="s">
        <v>402</v>
      </c>
      <c r="V228" s="220" t="s">
        <v>598</v>
      </c>
      <c r="W228" s="216"/>
      <c r="X228" s="214">
        <v>100</v>
      </c>
      <c r="Y228" s="226"/>
      <c r="Z228" s="225"/>
      <c r="AA228" s="226"/>
      <c r="AB228" s="225"/>
      <c r="AC228" s="230"/>
      <c r="AD228" s="225">
        <v>100</v>
      </c>
      <c r="AE228" s="225">
        <v>-99.67</v>
      </c>
      <c r="AF228" s="228">
        <v>44499</v>
      </c>
      <c r="AG228" s="231">
        <v>8</v>
      </c>
      <c r="AH228" s="214">
        <v>5.84</v>
      </c>
      <c r="AI228" s="214">
        <v>2.16</v>
      </c>
      <c r="AJ228" s="232">
        <v>27</v>
      </c>
      <c r="AK228" s="231"/>
      <c r="AL228" s="214">
        <v>27</v>
      </c>
    </row>
    <row r="229" spans="1:38" ht="16" customHeight="1">
      <c r="A229" s="563">
        <v>222</v>
      </c>
      <c r="B229" s="189" t="s">
        <v>789</v>
      </c>
      <c r="C229" s="187" t="s">
        <v>782</v>
      </c>
      <c r="D229" s="187" t="s">
        <v>783</v>
      </c>
      <c r="E229" s="187" t="s">
        <v>104</v>
      </c>
      <c r="F229" s="236">
        <v>1</v>
      </c>
      <c r="G229" s="187" t="s">
        <v>129</v>
      </c>
      <c r="H229" s="188">
        <v>42368</v>
      </c>
      <c r="I229" s="188">
        <v>42369</v>
      </c>
      <c r="J229" s="197">
        <v>5</v>
      </c>
      <c r="K229" s="194">
        <v>29980.95</v>
      </c>
      <c r="L229" s="194">
        <v>1499.05</v>
      </c>
      <c r="M229" s="195">
        <v>100</v>
      </c>
      <c r="N229" s="195"/>
      <c r="O229" s="195">
        <v>100</v>
      </c>
      <c r="P229" s="196">
        <v>-93.329099999999997</v>
      </c>
      <c r="Q229" s="207" t="s">
        <v>94</v>
      </c>
      <c r="R229" s="217"/>
      <c r="S229" s="209">
        <v>29980.95</v>
      </c>
      <c r="T229" s="210"/>
      <c r="U229" s="211" t="s">
        <v>402</v>
      </c>
      <c r="V229" s="220" t="s">
        <v>598</v>
      </c>
      <c r="W229" s="216"/>
      <c r="X229" s="214">
        <v>100</v>
      </c>
      <c r="Y229" s="226"/>
      <c r="Z229" s="225"/>
      <c r="AA229" s="226"/>
      <c r="AB229" s="225"/>
      <c r="AC229" s="230"/>
      <c r="AD229" s="225">
        <v>100</v>
      </c>
      <c r="AE229" s="225">
        <v>-99.67</v>
      </c>
      <c r="AF229" s="228">
        <v>44499</v>
      </c>
      <c r="AG229" s="231">
        <v>8</v>
      </c>
      <c r="AH229" s="214">
        <v>5.84</v>
      </c>
      <c r="AI229" s="214">
        <v>2.16</v>
      </c>
      <c r="AJ229" s="232">
        <v>27</v>
      </c>
      <c r="AK229" s="231"/>
      <c r="AL229" s="214">
        <v>27</v>
      </c>
    </row>
    <row r="230" spans="1:38" ht="16" customHeight="1">
      <c r="A230" s="563">
        <v>223</v>
      </c>
      <c r="B230" s="189" t="s">
        <v>790</v>
      </c>
      <c r="C230" s="187" t="s">
        <v>782</v>
      </c>
      <c r="D230" s="187" t="s">
        <v>783</v>
      </c>
      <c r="E230" s="187" t="s">
        <v>104</v>
      </c>
      <c r="F230" s="236">
        <v>1</v>
      </c>
      <c r="G230" s="187" t="s">
        <v>129</v>
      </c>
      <c r="H230" s="188">
        <v>42368</v>
      </c>
      <c r="I230" s="188">
        <v>42369</v>
      </c>
      <c r="J230" s="197">
        <v>5</v>
      </c>
      <c r="K230" s="194">
        <v>29980.95</v>
      </c>
      <c r="L230" s="194">
        <v>1499.05</v>
      </c>
      <c r="M230" s="195">
        <v>100</v>
      </c>
      <c r="N230" s="195"/>
      <c r="O230" s="195">
        <v>100</v>
      </c>
      <c r="P230" s="196">
        <v>-93.329099999999997</v>
      </c>
      <c r="Q230" s="207" t="s">
        <v>94</v>
      </c>
      <c r="R230" s="217"/>
      <c r="S230" s="209">
        <v>29980.95</v>
      </c>
      <c r="T230" s="210"/>
      <c r="U230" s="211" t="s">
        <v>402</v>
      </c>
      <c r="V230" s="220" t="s">
        <v>598</v>
      </c>
      <c r="W230" s="216"/>
      <c r="X230" s="214">
        <v>100</v>
      </c>
      <c r="Y230" s="226"/>
      <c r="Z230" s="225"/>
      <c r="AA230" s="226"/>
      <c r="AB230" s="225"/>
      <c r="AC230" s="230"/>
      <c r="AD230" s="225">
        <v>100</v>
      </c>
      <c r="AE230" s="225">
        <v>-99.67</v>
      </c>
      <c r="AF230" s="228">
        <v>44499</v>
      </c>
      <c r="AG230" s="231">
        <v>8</v>
      </c>
      <c r="AH230" s="214">
        <v>5.84</v>
      </c>
      <c r="AI230" s="214">
        <v>2.16</v>
      </c>
      <c r="AJ230" s="232">
        <v>27</v>
      </c>
      <c r="AK230" s="231"/>
      <c r="AL230" s="214">
        <v>27</v>
      </c>
    </row>
    <row r="231" spans="1:38" ht="16" customHeight="1">
      <c r="A231" s="563">
        <v>224</v>
      </c>
      <c r="B231" s="189" t="s">
        <v>791</v>
      </c>
      <c r="C231" s="187" t="s">
        <v>782</v>
      </c>
      <c r="D231" s="187" t="s">
        <v>783</v>
      </c>
      <c r="E231" s="187" t="s">
        <v>104</v>
      </c>
      <c r="F231" s="236">
        <v>1</v>
      </c>
      <c r="G231" s="187" t="s">
        <v>129</v>
      </c>
      <c r="H231" s="188">
        <v>42368</v>
      </c>
      <c r="I231" s="188">
        <v>42369</v>
      </c>
      <c r="J231" s="197">
        <v>5</v>
      </c>
      <c r="K231" s="194">
        <v>29980.97</v>
      </c>
      <c r="L231" s="194">
        <v>1499.03</v>
      </c>
      <c r="M231" s="195">
        <v>100</v>
      </c>
      <c r="N231" s="195"/>
      <c r="O231" s="195">
        <v>100</v>
      </c>
      <c r="P231" s="196">
        <v>-93.328999999999994</v>
      </c>
      <c r="Q231" s="207" t="s">
        <v>94</v>
      </c>
      <c r="R231" s="217"/>
      <c r="S231" s="209">
        <v>29980.97</v>
      </c>
      <c r="T231" s="210"/>
      <c r="U231" s="211" t="s">
        <v>402</v>
      </c>
      <c r="V231" s="220" t="s">
        <v>598</v>
      </c>
      <c r="W231" s="216"/>
      <c r="X231" s="214">
        <v>100</v>
      </c>
      <c r="Y231" s="226"/>
      <c r="Z231" s="225"/>
      <c r="AA231" s="226"/>
      <c r="AB231" s="225"/>
      <c r="AC231" s="230"/>
      <c r="AD231" s="225">
        <v>100</v>
      </c>
      <c r="AE231" s="225">
        <v>-99.67</v>
      </c>
      <c r="AF231" s="228">
        <v>44499</v>
      </c>
      <c r="AG231" s="231">
        <v>8</v>
      </c>
      <c r="AH231" s="214">
        <v>5.84</v>
      </c>
      <c r="AI231" s="214">
        <v>2.16</v>
      </c>
      <c r="AJ231" s="232">
        <v>27</v>
      </c>
      <c r="AK231" s="231"/>
      <c r="AL231" s="214">
        <v>27</v>
      </c>
    </row>
    <row r="232" spans="1:38" ht="16" customHeight="1">
      <c r="A232" s="563">
        <v>225</v>
      </c>
      <c r="B232" s="189" t="s">
        <v>792</v>
      </c>
      <c r="C232" s="187" t="s">
        <v>636</v>
      </c>
      <c r="D232" s="187" t="s">
        <v>793</v>
      </c>
      <c r="E232" s="187" t="s">
        <v>104</v>
      </c>
      <c r="F232" s="236">
        <v>1</v>
      </c>
      <c r="G232" s="187" t="s">
        <v>201</v>
      </c>
      <c r="H232" s="188">
        <v>42368</v>
      </c>
      <c r="I232" s="188">
        <v>42369</v>
      </c>
      <c r="J232" s="197">
        <v>5</v>
      </c>
      <c r="K232" s="194">
        <v>5777.18</v>
      </c>
      <c r="L232" s="194">
        <v>288.86</v>
      </c>
      <c r="M232" s="195">
        <v>10</v>
      </c>
      <c r="N232" s="195"/>
      <c r="O232" s="195">
        <v>10</v>
      </c>
      <c r="P232" s="196">
        <v>-96.5381</v>
      </c>
      <c r="Q232" s="207" t="s">
        <v>94</v>
      </c>
      <c r="R232" s="217"/>
      <c r="S232" s="209">
        <v>5777.18</v>
      </c>
      <c r="T232" s="210"/>
      <c r="U232" s="211" t="s">
        <v>444</v>
      </c>
      <c r="V232" s="212" t="s">
        <v>394</v>
      </c>
      <c r="W232" s="216"/>
      <c r="X232" s="214">
        <v>10</v>
      </c>
      <c r="Y232" s="226"/>
      <c r="Z232" s="225"/>
      <c r="AA232" s="226"/>
      <c r="AB232" s="225"/>
      <c r="AC232" s="230"/>
      <c r="AD232" s="225">
        <v>10</v>
      </c>
      <c r="AE232" s="225">
        <v>-99.83</v>
      </c>
      <c r="AF232" s="228">
        <v>44499</v>
      </c>
      <c r="AG232" s="231">
        <v>8</v>
      </c>
      <c r="AH232" s="214">
        <v>5.84</v>
      </c>
      <c r="AI232" s="214">
        <v>2.16</v>
      </c>
      <c r="AJ232" s="232">
        <v>27</v>
      </c>
      <c r="AK232" s="231"/>
      <c r="AL232" s="214">
        <v>27</v>
      </c>
    </row>
    <row r="233" spans="1:38" ht="16" customHeight="1">
      <c r="A233" s="563">
        <v>226</v>
      </c>
      <c r="B233" s="189" t="s">
        <v>794</v>
      </c>
      <c r="C233" s="187" t="s">
        <v>636</v>
      </c>
      <c r="D233" s="187" t="s">
        <v>793</v>
      </c>
      <c r="E233" s="187" t="s">
        <v>104</v>
      </c>
      <c r="F233" s="236">
        <v>1</v>
      </c>
      <c r="G233" s="187" t="s">
        <v>201</v>
      </c>
      <c r="H233" s="188">
        <v>42368</v>
      </c>
      <c r="I233" s="188">
        <v>42369</v>
      </c>
      <c r="J233" s="197">
        <v>5</v>
      </c>
      <c r="K233" s="194">
        <v>5777.17</v>
      </c>
      <c r="L233" s="194">
        <v>288.86</v>
      </c>
      <c r="M233" s="195">
        <v>10</v>
      </c>
      <c r="N233" s="195"/>
      <c r="O233" s="195">
        <v>10</v>
      </c>
      <c r="P233" s="196">
        <v>-96.5381</v>
      </c>
      <c r="Q233" s="207" t="s">
        <v>94</v>
      </c>
      <c r="R233" s="217"/>
      <c r="S233" s="209">
        <v>5777.17</v>
      </c>
      <c r="T233" s="210"/>
      <c r="U233" s="211" t="s">
        <v>444</v>
      </c>
      <c r="V233" s="212" t="s">
        <v>394</v>
      </c>
      <c r="W233" s="216"/>
      <c r="X233" s="214">
        <v>10</v>
      </c>
      <c r="Y233" s="226"/>
      <c r="Z233" s="225"/>
      <c r="AA233" s="226"/>
      <c r="AB233" s="225"/>
      <c r="AC233" s="230"/>
      <c r="AD233" s="225">
        <v>10</v>
      </c>
      <c r="AE233" s="225">
        <v>-99.83</v>
      </c>
      <c r="AF233" s="228">
        <v>44499</v>
      </c>
      <c r="AG233" s="231">
        <v>8</v>
      </c>
      <c r="AH233" s="214">
        <v>5.84</v>
      </c>
      <c r="AI233" s="214">
        <v>2.16</v>
      </c>
      <c r="AJ233" s="232">
        <v>27</v>
      </c>
      <c r="AK233" s="231"/>
      <c r="AL233" s="214">
        <v>27</v>
      </c>
    </row>
    <row r="234" spans="1:38" ht="16" customHeight="1">
      <c r="A234" s="563">
        <v>227</v>
      </c>
      <c r="B234" s="189" t="s">
        <v>795</v>
      </c>
      <c r="C234" s="187" t="s">
        <v>636</v>
      </c>
      <c r="D234" s="187" t="s">
        <v>796</v>
      </c>
      <c r="E234" s="187" t="s">
        <v>104</v>
      </c>
      <c r="F234" s="236">
        <v>1</v>
      </c>
      <c r="G234" s="187" t="s">
        <v>201</v>
      </c>
      <c r="H234" s="188">
        <v>42368</v>
      </c>
      <c r="I234" s="188">
        <v>42369</v>
      </c>
      <c r="J234" s="197">
        <v>5</v>
      </c>
      <c r="K234" s="194">
        <v>7024.94</v>
      </c>
      <c r="L234" s="194">
        <v>351.25</v>
      </c>
      <c r="M234" s="195">
        <v>10</v>
      </c>
      <c r="N234" s="195"/>
      <c r="O234" s="195">
        <v>10</v>
      </c>
      <c r="P234" s="196">
        <v>-97.153000000000006</v>
      </c>
      <c r="Q234" s="207" t="s">
        <v>94</v>
      </c>
      <c r="R234" s="217"/>
      <c r="S234" s="209">
        <v>7024.94</v>
      </c>
      <c r="T234" s="210"/>
      <c r="U234" s="211" t="s">
        <v>444</v>
      </c>
      <c r="V234" s="212" t="s">
        <v>394</v>
      </c>
      <c r="W234" s="216"/>
      <c r="X234" s="214">
        <v>10</v>
      </c>
      <c r="Y234" s="226"/>
      <c r="Z234" s="225"/>
      <c r="AA234" s="226"/>
      <c r="AB234" s="225"/>
      <c r="AC234" s="230"/>
      <c r="AD234" s="225">
        <v>10</v>
      </c>
      <c r="AE234" s="225">
        <v>-99.86</v>
      </c>
      <c r="AF234" s="228">
        <v>44499</v>
      </c>
      <c r="AG234" s="231">
        <v>8</v>
      </c>
      <c r="AH234" s="214">
        <v>5.84</v>
      </c>
      <c r="AI234" s="214">
        <v>2.16</v>
      </c>
      <c r="AJ234" s="232">
        <v>27</v>
      </c>
      <c r="AK234" s="231"/>
      <c r="AL234" s="214">
        <v>27</v>
      </c>
    </row>
    <row r="235" spans="1:38" ht="16" customHeight="1">
      <c r="A235" s="563">
        <v>228</v>
      </c>
      <c r="B235" s="189" t="s">
        <v>797</v>
      </c>
      <c r="C235" s="187" t="s">
        <v>636</v>
      </c>
      <c r="D235" s="187" t="s">
        <v>796</v>
      </c>
      <c r="E235" s="187" t="s">
        <v>104</v>
      </c>
      <c r="F235" s="236">
        <v>1</v>
      </c>
      <c r="G235" s="187" t="s">
        <v>201</v>
      </c>
      <c r="H235" s="188">
        <v>42368</v>
      </c>
      <c r="I235" s="188">
        <v>42369</v>
      </c>
      <c r="J235" s="197">
        <v>5</v>
      </c>
      <c r="K235" s="194">
        <v>7024.93</v>
      </c>
      <c r="L235" s="194">
        <v>351.24</v>
      </c>
      <c r="M235" s="195">
        <v>10</v>
      </c>
      <c r="N235" s="195"/>
      <c r="O235" s="195">
        <v>10</v>
      </c>
      <c r="P235" s="196">
        <v>-97.152900000000002</v>
      </c>
      <c r="Q235" s="207" t="s">
        <v>94</v>
      </c>
      <c r="R235" s="217"/>
      <c r="S235" s="209">
        <v>7024.93</v>
      </c>
      <c r="T235" s="210"/>
      <c r="U235" s="211" t="s">
        <v>444</v>
      </c>
      <c r="V235" s="212" t="s">
        <v>394</v>
      </c>
      <c r="W235" s="216"/>
      <c r="X235" s="214">
        <v>10</v>
      </c>
      <c r="Y235" s="226"/>
      <c r="Z235" s="225"/>
      <c r="AA235" s="226"/>
      <c r="AB235" s="225"/>
      <c r="AC235" s="230"/>
      <c r="AD235" s="225">
        <v>10</v>
      </c>
      <c r="AE235" s="225">
        <v>-99.86</v>
      </c>
      <c r="AF235" s="228">
        <v>44499</v>
      </c>
      <c r="AG235" s="231">
        <v>8</v>
      </c>
      <c r="AH235" s="214">
        <v>5.84</v>
      </c>
      <c r="AI235" s="214">
        <v>2.16</v>
      </c>
      <c r="AJ235" s="232">
        <v>27</v>
      </c>
      <c r="AK235" s="231"/>
      <c r="AL235" s="214">
        <v>27</v>
      </c>
    </row>
    <row r="236" spans="1:38" ht="16" customHeight="1">
      <c r="A236" s="563">
        <v>229</v>
      </c>
      <c r="B236" s="189" t="s">
        <v>798</v>
      </c>
      <c r="C236" s="187" t="s">
        <v>640</v>
      </c>
      <c r="D236" s="187" t="s">
        <v>641</v>
      </c>
      <c r="E236" s="187" t="s">
        <v>104</v>
      </c>
      <c r="F236" s="236">
        <v>1</v>
      </c>
      <c r="G236" s="187" t="s">
        <v>201</v>
      </c>
      <c r="H236" s="188">
        <v>42368</v>
      </c>
      <c r="I236" s="188">
        <v>42369</v>
      </c>
      <c r="J236" s="197">
        <v>5</v>
      </c>
      <c r="K236" s="194">
        <v>7169.51</v>
      </c>
      <c r="L236" s="194">
        <v>358.48</v>
      </c>
      <c r="M236" s="195">
        <v>10</v>
      </c>
      <c r="N236" s="195"/>
      <c r="O236" s="195">
        <v>10</v>
      </c>
      <c r="P236" s="196">
        <v>-97.210400000000007</v>
      </c>
      <c r="Q236" s="207" t="s">
        <v>94</v>
      </c>
      <c r="R236" s="217"/>
      <c r="S236" s="209">
        <v>7169.51</v>
      </c>
      <c r="T236" s="210"/>
      <c r="U236" s="211" t="s">
        <v>444</v>
      </c>
      <c r="V236" s="212" t="s">
        <v>394</v>
      </c>
      <c r="W236" s="216"/>
      <c r="X236" s="214">
        <v>10</v>
      </c>
      <c r="Y236" s="226"/>
      <c r="Z236" s="225"/>
      <c r="AA236" s="226"/>
      <c r="AB236" s="225"/>
      <c r="AC236" s="230"/>
      <c r="AD236" s="225">
        <v>10</v>
      </c>
      <c r="AE236" s="225">
        <v>-99.86</v>
      </c>
      <c r="AF236" s="228">
        <v>44499</v>
      </c>
      <c r="AG236" s="231">
        <v>8</v>
      </c>
      <c r="AH236" s="214">
        <v>5.84</v>
      </c>
      <c r="AI236" s="214">
        <v>2.16</v>
      </c>
      <c r="AJ236" s="232">
        <v>27</v>
      </c>
      <c r="AK236" s="231"/>
      <c r="AL236" s="214">
        <v>27</v>
      </c>
    </row>
    <row r="237" spans="1:38" ht="16" customHeight="1">
      <c r="A237" s="563">
        <v>230</v>
      </c>
      <c r="B237" s="189" t="s">
        <v>799</v>
      </c>
      <c r="C237" s="187" t="s">
        <v>640</v>
      </c>
      <c r="D237" s="187" t="s">
        <v>641</v>
      </c>
      <c r="E237" s="187" t="s">
        <v>104</v>
      </c>
      <c r="F237" s="236">
        <v>1</v>
      </c>
      <c r="G237" s="187" t="s">
        <v>201</v>
      </c>
      <c r="H237" s="188">
        <v>42368</v>
      </c>
      <c r="I237" s="188">
        <v>42369</v>
      </c>
      <c r="J237" s="197">
        <v>5</v>
      </c>
      <c r="K237" s="194">
        <v>7169.51</v>
      </c>
      <c r="L237" s="194">
        <v>358.48</v>
      </c>
      <c r="M237" s="195">
        <v>10</v>
      </c>
      <c r="N237" s="195"/>
      <c r="O237" s="195">
        <v>10</v>
      </c>
      <c r="P237" s="196">
        <v>-97.210400000000007</v>
      </c>
      <c r="Q237" s="207" t="s">
        <v>94</v>
      </c>
      <c r="R237" s="217"/>
      <c r="S237" s="209">
        <v>7169.51</v>
      </c>
      <c r="T237" s="210"/>
      <c r="U237" s="211" t="s">
        <v>444</v>
      </c>
      <c r="V237" s="212" t="s">
        <v>394</v>
      </c>
      <c r="W237" s="216"/>
      <c r="X237" s="214">
        <v>10</v>
      </c>
      <c r="Y237" s="226"/>
      <c r="Z237" s="225"/>
      <c r="AA237" s="226"/>
      <c r="AB237" s="225"/>
      <c r="AC237" s="230"/>
      <c r="AD237" s="225">
        <v>10</v>
      </c>
      <c r="AE237" s="225">
        <v>-99.86</v>
      </c>
      <c r="AF237" s="228">
        <v>44499</v>
      </c>
      <c r="AG237" s="231">
        <v>8</v>
      </c>
      <c r="AH237" s="214">
        <v>5.84</v>
      </c>
      <c r="AI237" s="214">
        <v>2.16</v>
      </c>
      <c r="AJ237" s="232">
        <v>27</v>
      </c>
      <c r="AK237" s="231"/>
      <c r="AL237" s="214">
        <v>27</v>
      </c>
    </row>
    <row r="238" spans="1:38" ht="16" customHeight="1">
      <c r="A238" s="563">
        <v>231</v>
      </c>
      <c r="B238" s="189" t="s">
        <v>800</v>
      </c>
      <c r="C238" s="187" t="s">
        <v>640</v>
      </c>
      <c r="D238" s="187" t="s">
        <v>641</v>
      </c>
      <c r="E238" s="187" t="s">
        <v>104</v>
      </c>
      <c r="F238" s="236">
        <v>1</v>
      </c>
      <c r="G238" s="187" t="s">
        <v>201</v>
      </c>
      <c r="H238" s="188">
        <v>42368</v>
      </c>
      <c r="I238" s="188">
        <v>42369</v>
      </c>
      <c r="J238" s="197">
        <v>5</v>
      </c>
      <c r="K238" s="194">
        <v>7169.51</v>
      </c>
      <c r="L238" s="194">
        <v>358.48</v>
      </c>
      <c r="M238" s="195">
        <v>10</v>
      </c>
      <c r="N238" s="195"/>
      <c r="O238" s="195">
        <v>10</v>
      </c>
      <c r="P238" s="196">
        <v>-97.210400000000007</v>
      </c>
      <c r="Q238" s="207" t="s">
        <v>94</v>
      </c>
      <c r="R238" s="217"/>
      <c r="S238" s="209">
        <v>7169.51</v>
      </c>
      <c r="T238" s="210"/>
      <c r="U238" s="211" t="s">
        <v>444</v>
      </c>
      <c r="V238" s="212" t="s">
        <v>394</v>
      </c>
      <c r="W238" s="216"/>
      <c r="X238" s="214">
        <v>10</v>
      </c>
      <c r="Y238" s="226"/>
      <c r="Z238" s="225"/>
      <c r="AA238" s="226"/>
      <c r="AB238" s="225"/>
      <c r="AC238" s="230"/>
      <c r="AD238" s="225">
        <v>10</v>
      </c>
      <c r="AE238" s="225">
        <v>-99.86</v>
      </c>
      <c r="AF238" s="228">
        <v>44499</v>
      </c>
      <c r="AG238" s="231">
        <v>8</v>
      </c>
      <c r="AH238" s="214">
        <v>5.84</v>
      </c>
      <c r="AI238" s="214">
        <v>2.16</v>
      </c>
      <c r="AJ238" s="232">
        <v>27</v>
      </c>
      <c r="AK238" s="231"/>
      <c r="AL238" s="214">
        <v>27</v>
      </c>
    </row>
    <row r="239" spans="1:38" ht="16" customHeight="1">
      <c r="A239" s="563">
        <v>232</v>
      </c>
      <c r="B239" s="189" t="s">
        <v>801</v>
      </c>
      <c r="C239" s="187" t="s">
        <v>640</v>
      </c>
      <c r="D239" s="187" t="s">
        <v>641</v>
      </c>
      <c r="E239" s="187" t="s">
        <v>104</v>
      </c>
      <c r="F239" s="236">
        <v>1</v>
      </c>
      <c r="G239" s="187" t="s">
        <v>201</v>
      </c>
      <c r="H239" s="188">
        <v>42368</v>
      </c>
      <c r="I239" s="188">
        <v>42369</v>
      </c>
      <c r="J239" s="197">
        <v>5</v>
      </c>
      <c r="K239" s="194">
        <v>7169.49</v>
      </c>
      <c r="L239" s="194">
        <v>358.46</v>
      </c>
      <c r="M239" s="195">
        <v>10</v>
      </c>
      <c r="N239" s="195"/>
      <c r="O239" s="195">
        <v>10</v>
      </c>
      <c r="P239" s="196">
        <v>-97.210300000000004</v>
      </c>
      <c r="Q239" s="207" t="s">
        <v>94</v>
      </c>
      <c r="R239" s="217"/>
      <c r="S239" s="209">
        <v>7169.49</v>
      </c>
      <c r="T239" s="210"/>
      <c r="U239" s="211" t="s">
        <v>444</v>
      </c>
      <c r="V239" s="212" t="s">
        <v>394</v>
      </c>
      <c r="W239" s="216"/>
      <c r="X239" s="214">
        <v>10</v>
      </c>
      <c r="Y239" s="226"/>
      <c r="Z239" s="225"/>
      <c r="AA239" s="226"/>
      <c r="AB239" s="225"/>
      <c r="AC239" s="230"/>
      <c r="AD239" s="225">
        <v>10</v>
      </c>
      <c r="AE239" s="225">
        <v>-99.86</v>
      </c>
      <c r="AF239" s="228">
        <v>44499</v>
      </c>
      <c r="AG239" s="231">
        <v>8</v>
      </c>
      <c r="AH239" s="214">
        <v>5.84</v>
      </c>
      <c r="AI239" s="214">
        <v>2.16</v>
      </c>
      <c r="AJ239" s="232">
        <v>27</v>
      </c>
      <c r="AK239" s="231"/>
      <c r="AL239" s="214">
        <v>27</v>
      </c>
    </row>
    <row r="240" spans="1:38" ht="16" customHeight="1">
      <c r="A240" s="563">
        <v>233</v>
      </c>
      <c r="B240" s="189" t="s">
        <v>802</v>
      </c>
      <c r="C240" s="187" t="s">
        <v>803</v>
      </c>
      <c r="D240" s="187" t="s">
        <v>783</v>
      </c>
      <c r="E240" s="187" t="s">
        <v>104</v>
      </c>
      <c r="F240" s="236">
        <v>1</v>
      </c>
      <c r="G240" s="187" t="s">
        <v>607</v>
      </c>
      <c r="H240" s="188">
        <v>42368</v>
      </c>
      <c r="I240" s="188">
        <v>42369</v>
      </c>
      <c r="J240" s="197">
        <v>5</v>
      </c>
      <c r="K240" s="194">
        <v>73737.23</v>
      </c>
      <c r="L240" s="194">
        <v>3686.86</v>
      </c>
      <c r="M240" s="195">
        <v>100</v>
      </c>
      <c r="N240" s="195"/>
      <c r="O240" s="195">
        <v>100</v>
      </c>
      <c r="P240" s="196">
        <v>-97.287700000000001</v>
      </c>
      <c r="Q240" s="207" t="s">
        <v>94</v>
      </c>
      <c r="R240" s="217"/>
      <c r="S240" s="209">
        <v>73737.23</v>
      </c>
      <c r="T240" s="210"/>
      <c r="U240" s="211" t="s">
        <v>402</v>
      </c>
      <c r="V240" s="215" t="s">
        <v>394</v>
      </c>
      <c r="W240" s="216"/>
      <c r="X240" s="214">
        <v>100</v>
      </c>
      <c r="Y240" s="226"/>
      <c r="Z240" s="225"/>
      <c r="AA240" s="226"/>
      <c r="AB240" s="225"/>
      <c r="AC240" s="230"/>
      <c r="AD240" s="225">
        <v>100</v>
      </c>
      <c r="AE240" s="225">
        <v>-99.86</v>
      </c>
      <c r="AF240" s="228">
        <v>44499</v>
      </c>
      <c r="AG240" s="231">
        <v>8</v>
      </c>
      <c r="AH240" s="214">
        <v>5.84</v>
      </c>
      <c r="AI240" s="214">
        <v>2.16</v>
      </c>
      <c r="AJ240" s="232">
        <v>27</v>
      </c>
      <c r="AK240" s="231"/>
      <c r="AL240" s="214">
        <v>27</v>
      </c>
    </row>
    <row r="241" spans="1:38" ht="16" customHeight="1">
      <c r="A241" s="563">
        <v>234</v>
      </c>
      <c r="B241" s="189" t="s">
        <v>804</v>
      </c>
      <c r="C241" s="187" t="s">
        <v>803</v>
      </c>
      <c r="D241" s="187" t="s">
        <v>783</v>
      </c>
      <c r="E241" s="187" t="s">
        <v>104</v>
      </c>
      <c r="F241" s="236">
        <v>1</v>
      </c>
      <c r="G241" s="187" t="s">
        <v>607</v>
      </c>
      <c r="H241" s="188">
        <v>42368</v>
      </c>
      <c r="I241" s="188">
        <v>42369</v>
      </c>
      <c r="J241" s="197">
        <v>5</v>
      </c>
      <c r="K241" s="194">
        <v>73737.23</v>
      </c>
      <c r="L241" s="194">
        <v>3686.86</v>
      </c>
      <c r="M241" s="195">
        <v>100</v>
      </c>
      <c r="N241" s="195"/>
      <c r="O241" s="195">
        <v>100</v>
      </c>
      <c r="P241" s="196">
        <v>-97.287700000000001</v>
      </c>
      <c r="Q241" s="207" t="s">
        <v>94</v>
      </c>
      <c r="R241" s="217"/>
      <c r="S241" s="209">
        <v>73737.23</v>
      </c>
      <c r="T241" s="210"/>
      <c r="U241" s="211" t="s">
        <v>402</v>
      </c>
      <c r="V241" s="215" t="s">
        <v>394</v>
      </c>
      <c r="W241" s="216"/>
      <c r="X241" s="214">
        <v>100</v>
      </c>
      <c r="Y241" s="226"/>
      <c r="Z241" s="225"/>
      <c r="AA241" s="226"/>
      <c r="AB241" s="225"/>
      <c r="AC241" s="230"/>
      <c r="AD241" s="225">
        <v>100</v>
      </c>
      <c r="AE241" s="225">
        <v>-99.86</v>
      </c>
      <c r="AF241" s="228">
        <v>44499</v>
      </c>
      <c r="AG241" s="231">
        <v>8</v>
      </c>
      <c r="AH241" s="214">
        <v>5.84</v>
      </c>
      <c r="AI241" s="214">
        <v>2.16</v>
      </c>
      <c r="AJ241" s="232">
        <v>27</v>
      </c>
      <c r="AK241" s="231"/>
      <c r="AL241" s="214">
        <v>27</v>
      </c>
    </row>
    <row r="242" spans="1:38" ht="16" customHeight="1">
      <c r="A242" s="563">
        <v>235</v>
      </c>
      <c r="B242" s="189" t="s">
        <v>805</v>
      </c>
      <c r="C242" s="187" t="s">
        <v>803</v>
      </c>
      <c r="D242" s="187" t="s">
        <v>783</v>
      </c>
      <c r="E242" s="187" t="s">
        <v>104</v>
      </c>
      <c r="F242" s="236">
        <v>1</v>
      </c>
      <c r="G242" s="187" t="s">
        <v>607</v>
      </c>
      <c r="H242" s="188">
        <v>42368</v>
      </c>
      <c r="I242" s="188">
        <v>42369</v>
      </c>
      <c r="J242" s="197">
        <v>5</v>
      </c>
      <c r="K242" s="194">
        <v>73737.23</v>
      </c>
      <c r="L242" s="194">
        <v>3686.86</v>
      </c>
      <c r="M242" s="195">
        <v>100</v>
      </c>
      <c r="N242" s="195"/>
      <c r="O242" s="195">
        <v>100</v>
      </c>
      <c r="P242" s="196">
        <v>-97.287700000000001</v>
      </c>
      <c r="Q242" s="207" t="s">
        <v>94</v>
      </c>
      <c r="R242" s="217"/>
      <c r="S242" s="209">
        <v>73737.23</v>
      </c>
      <c r="T242" s="210"/>
      <c r="U242" s="211" t="s">
        <v>402</v>
      </c>
      <c r="V242" s="215" t="s">
        <v>394</v>
      </c>
      <c r="W242" s="216"/>
      <c r="X242" s="214">
        <v>100</v>
      </c>
      <c r="Y242" s="226"/>
      <c r="Z242" s="225"/>
      <c r="AA242" s="226"/>
      <c r="AB242" s="225"/>
      <c r="AC242" s="230"/>
      <c r="AD242" s="225">
        <v>100</v>
      </c>
      <c r="AE242" s="225">
        <v>-99.86</v>
      </c>
      <c r="AF242" s="228">
        <v>44499</v>
      </c>
      <c r="AG242" s="231">
        <v>8</v>
      </c>
      <c r="AH242" s="214">
        <v>5.84</v>
      </c>
      <c r="AI242" s="214">
        <v>2.16</v>
      </c>
      <c r="AJ242" s="232">
        <v>27</v>
      </c>
      <c r="AK242" s="231"/>
      <c r="AL242" s="214">
        <v>27</v>
      </c>
    </row>
    <row r="243" spans="1:38" ht="16" customHeight="1">
      <c r="A243" s="563">
        <v>236</v>
      </c>
      <c r="B243" s="189" t="s">
        <v>806</v>
      </c>
      <c r="C243" s="187" t="s">
        <v>803</v>
      </c>
      <c r="D243" s="187" t="s">
        <v>783</v>
      </c>
      <c r="E243" s="187" t="s">
        <v>104</v>
      </c>
      <c r="F243" s="236">
        <v>1</v>
      </c>
      <c r="G243" s="187" t="s">
        <v>607</v>
      </c>
      <c r="H243" s="188">
        <v>42368</v>
      </c>
      <c r="I243" s="188">
        <v>42369</v>
      </c>
      <c r="J243" s="197">
        <v>5</v>
      </c>
      <c r="K243" s="194">
        <v>73737.23</v>
      </c>
      <c r="L243" s="194">
        <v>3686.86</v>
      </c>
      <c r="M243" s="195">
        <v>100</v>
      </c>
      <c r="N243" s="195"/>
      <c r="O243" s="195">
        <v>100</v>
      </c>
      <c r="P243" s="196">
        <v>-97.287700000000001</v>
      </c>
      <c r="Q243" s="207" t="s">
        <v>94</v>
      </c>
      <c r="R243" s="217"/>
      <c r="S243" s="209">
        <v>73737.23</v>
      </c>
      <c r="T243" s="210"/>
      <c r="U243" s="211" t="s">
        <v>402</v>
      </c>
      <c r="V243" s="215" t="s">
        <v>394</v>
      </c>
      <c r="W243" s="216"/>
      <c r="X243" s="214">
        <v>100</v>
      </c>
      <c r="Y243" s="226"/>
      <c r="Z243" s="225"/>
      <c r="AA243" s="226"/>
      <c r="AB243" s="225"/>
      <c r="AC243" s="230"/>
      <c r="AD243" s="225">
        <v>100</v>
      </c>
      <c r="AE243" s="225">
        <v>-99.86</v>
      </c>
      <c r="AF243" s="228">
        <v>44499</v>
      </c>
      <c r="AG243" s="231">
        <v>8</v>
      </c>
      <c r="AH243" s="214">
        <v>5.84</v>
      </c>
      <c r="AI243" s="214">
        <v>2.16</v>
      </c>
      <c r="AJ243" s="232">
        <v>27</v>
      </c>
      <c r="AK243" s="231"/>
      <c r="AL243" s="214">
        <v>27</v>
      </c>
    </row>
    <row r="244" spans="1:38" ht="16" customHeight="1">
      <c r="A244" s="563">
        <v>237</v>
      </c>
      <c r="B244" s="189" t="s">
        <v>807</v>
      </c>
      <c r="C244" s="187" t="s">
        <v>803</v>
      </c>
      <c r="D244" s="187" t="s">
        <v>783</v>
      </c>
      <c r="E244" s="187" t="s">
        <v>104</v>
      </c>
      <c r="F244" s="236">
        <v>1</v>
      </c>
      <c r="G244" s="187" t="s">
        <v>607</v>
      </c>
      <c r="H244" s="188">
        <v>42368</v>
      </c>
      <c r="I244" s="188">
        <v>42369</v>
      </c>
      <c r="J244" s="197">
        <v>5</v>
      </c>
      <c r="K244" s="194">
        <v>73737.23</v>
      </c>
      <c r="L244" s="194">
        <v>3686.86</v>
      </c>
      <c r="M244" s="195">
        <v>100</v>
      </c>
      <c r="N244" s="195"/>
      <c r="O244" s="195">
        <v>100</v>
      </c>
      <c r="P244" s="196">
        <v>-97.287700000000001</v>
      </c>
      <c r="Q244" s="207" t="s">
        <v>94</v>
      </c>
      <c r="R244" s="217"/>
      <c r="S244" s="209">
        <v>73737.23</v>
      </c>
      <c r="T244" s="210"/>
      <c r="U244" s="211" t="s">
        <v>402</v>
      </c>
      <c r="V244" s="215" t="s">
        <v>394</v>
      </c>
      <c r="W244" s="216"/>
      <c r="X244" s="214">
        <v>100</v>
      </c>
      <c r="Y244" s="226"/>
      <c r="Z244" s="225"/>
      <c r="AA244" s="226"/>
      <c r="AB244" s="225"/>
      <c r="AC244" s="230"/>
      <c r="AD244" s="225">
        <v>100</v>
      </c>
      <c r="AE244" s="225">
        <v>-99.86</v>
      </c>
      <c r="AF244" s="228">
        <v>44499</v>
      </c>
      <c r="AG244" s="231">
        <v>8</v>
      </c>
      <c r="AH244" s="214">
        <v>5.84</v>
      </c>
      <c r="AI244" s="214">
        <v>2.16</v>
      </c>
      <c r="AJ244" s="232">
        <v>27</v>
      </c>
      <c r="AK244" s="231"/>
      <c r="AL244" s="214">
        <v>27</v>
      </c>
    </row>
    <row r="245" spans="1:38" ht="16" customHeight="1">
      <c r="A245" s="563">
        <v>238</v>
      </c>
      <c r="B245" s="189" t="s">
        <v>808</v>
      </c>
      <c r="C245" s="187" t="s">
        <v>803</v>
      </c>
      <c r="D245" s="187" t="s">
        <v>783</v>
      </c>
      <c r="E245" s="187" t="s">
        <v>104</v>
      </c>
      <c r="F245" s="236">
        <v>1</v>
      </c>
      <c r="G245" s="187" t="s">
        <v>607</v>
      </c>
      <c r="H245" s="188">
        <v>42368</v>
      </c>
      <c r="I245" s="188">
        <v>42369</v>
      </c>
      <c r="J245" s="197">
        <v>5</v>
      </c>
      <c r="K245" s="194">
        <v>73737.210000000006</v>
      </c>
      <c r="L245" s="194">
        <v>3686.87</v>
      </c>
      <c r="M245" s="195">
        <v>100</v>
      </c>
      <c r="N245" s="195"/>
      <c r="O245" s="195">
        <v>100</v>
      </c>
      <c r="P245" s="196">
        <v>-97.287700000000001</v>
      </c>
      <c r="Q245" s="207" t="s">
        <v>94</v>
      </c>
      <c r="R245" s="217"/>
      <c r="S245" s="209">
        <v>73737.210000000006</v>
      </c>
      <c r="T245" s="210"/>
      <c r="U245" s="211" t="s">
        <v>402</v>
      </c>
      <c r="V245" s="215" t="s">
        <v>394</v>
      </c>
      <c r="W245" s="216"/>
      <c r="X245" s="214">
        <v>100</v>
      </c>
      <c r="Y245" s="226"/>
      <c r="Z245" s="225"/>
      <c r="AA245" s="226"/>
      <c r="AB245" s="225"/>
      <c r="AC245" s="230"/>
      <c r="AD245" s="225">
        <v>100</v>
      </c>
      <c r="AE245" s="225">
        <v>-99.86</v>
      </c>
      <c r="AF245" s="228">
        <v>44499</v>
      </c>
      <c r="AG245" s="231">
        <v>8</v>
      </c>
      <c r="AH245" s="214">
        <v>5.84</v>
      </c>
      <c r="AI245" s="214">
        <v>2.16</v>
      </c>
      <c r="AJ245" s="232">
        <v>27</v>
      </c>
      <c r="AK245" s="231"/>
      <c r="AL245" s="214">
        <v>27</v>
      </c>
    </row>
    <row r="246" spans="1:38" ht="16" customHeight="1">
      <c r="A246" s="563">
        <v>239</v>
      </c>
      <c r="B246" s="189" t="s">
        <v>809</v>
      </c>
      <c r="C246" s="187" t="s">
        <v>810</v>
      </c>
      <c r="D246" s="187" t="s">
        <v>811</v>
      </c>
      <c r="E246" s="187" t="s">
        <v>104</v>
      </c>
      <c r="F246" s="236">
        <v>1</v>
      </c>
      <c r="G246" s="187" t="s">
        <v>607</v>
      </c>
      <c r="H246" s="188">
        <v>42368</v>
      </c>
      <c r="I246" s="188">
        <v>42369</v>
      </c>
      <c r="J246" s="197">
        <v>5</v>
      </c>
      <c r="K246" s="194">
        <v>12640.67</v>
      </c>
      <c r="L246" s="194">
        <v>632.03</v>
      </c>
      <c r="M246" s="195">
        <v>100</v>
      </c>
      <c r="N246" s="195"/>
      <c r="O246" s="195">
        <v>100</v>
      </c>
      <c r="P246" s="196">
        <v>-84.177999999999997</v>
      </c>
      <c r="Q246" s="207" t="s">
        <v>94</v>
      </c>
      <c r="R246" s="217"/>
      <c r="S246" s="209">
        <v>12640.67</v>
      </c>
      <c r="T246" s="210"/>
      <c r="U246" s="211" t="s">
        <v>393</v>
      </c>
      <c r="V246" s="212" t="s">
        <v>394</v>
      </c>
      <c r="W246" s="216"/>
      <c r="X246" s="214">
        <v>100</v>
      </c>
      <c r="Y246" s="226"/>
      <c r="Z246" s="225"/>
      <c r="AA246" s="226"/>
      <c r="AB246" s="225"/>
      <c r="AC246" s="230"/>
      <c r="AD246" s="225">
        <v>100</v>
      </c>
      <c r="AE246" s="225">
        <v>-99.21</v>
      </c>
      <c r="AF246" s="228">
        <v>44499</v>
      </c>
      <c r="AG246" s="231">
        <v>8</v>
      </c>
      <c r="AH246" s="214">
        <v>5.84</v>
      </c>
      <c r="AI246" s="214">
        <v>2.16</v>
      </c>
      <c r="AJ246" s="232">
        <v>27</v>
      </c>
      <c r="AK246" s="231"/>
      <c r="AL246" s="214">
        <v>27</v>
      </c>
    </row>
    <row r="247" spans="1:38" ht="16" customHeight="1">
      <c r="A247" s="563">
        <v>240</v>
      </c>
      <c r="B247" s="189" t="s">
        <v>812</v>
      </c>
      <c r="C247" s="187" t="s">
        <v>810</v>
      </c>
      <c r="D247" s="187" t="s">
        <v>811</v>
      </c>
      <c r="E247" s="187" t="s">
        <v>104</v>
      </c>
      <c r="F247" s="236">
        <v>1</v>
      </c>
      <c r="G247" s="187" t="s">
        <v>607</v>
      </c>
      <c r="H247" s="188">
        <v>42368</v>
      </c>
      <c r="I247" s="188">
        <v>42369</v>
      </c>
      <c r="J247" s="197">
        <v>5</v>
      </c>
      <c r="K247" s="194">
        <v>12640.67</v>
      </c>
      <c r="L247" s="194">
        <v>632.03</v>
      </c>
      <c r="M247" s="195">
        <v>100</v>
      </c>
      <c r="N247" s="195"/>
      <c r="O247" s="195">
        <v>100</v>
      </c>
      <c r="P247" s="196">
        <v>-84.177999999999997</v>
      </c>
      <c r="Q247" s="207" t="s">
        <v>94</v>
      </c>
      <c r="R247" s="217"/>
      <c r="S247" s="209">
        <v>12640.67</v>
      </c>
      <c r="T247" s="210"/>
      <c r="U247" s="211" t="s">
        <v>393</v>
      </c>
      <c r="V247" s="212" t="s">
        <v>394</v>
      </c>
      <c r="W247" s="216"/>
      <c r="X247" s="214">
        <v>100</v>
      </c>
      <c r="Y247" s="226"/>
      <c r="Z247" s="225"/>
      <c r="AA247" s="226"/>
      <c r="AB247" s="225"/>
      <c r="AC247" s="230"/>
      <c r="AD247" s="225">
        <v>100</v>
      </c>
      <c r="AE247" s="225">
        <v>-99.21</v>
      </c>
      <c r="AF247" s="228">
        <v>44499</v>
      </c>
      <c r="AG247" s="231">
        <v>8</v>
      </c>
      <c r="AH247" s="214">
        <v>5.84</v>
      </c>
      <c r="AI247" s="214">
        <v>2.16</v>
      </c>
      <c r="AJ247" s="232">
        <v>27</v>
      </c>
      <c r="AK247" s="231"/>
      <c r="AL247" s="214">
        <v>27</v>
      </c>
    </row>
    <row r="248" spans="1:38" ht="16" customHeight="1">
      <c r="A248" s="563">
        <v>241</v>
      </c>
      <c r="B248" s="189" t="s">
        <v>813</v>
      </c>
      <c r="C248" s="187" t="s">
        <v>810</v>
      </c>
      <c r="D248" s="187" t="s">
        <v>811</v>
      </c>
      <c r="E248" s="187" t="s">
        <v>104</v>
      </c>
      <c r="F248" s="236">
        <v>1</v>
      </c>
      <c r="G248" s="187" t="s">
        <v>607</v>
      </c>
      <c r="H248" s="188">
        <v>42368</v>
      </c>
      <c r="I248" s="188">
        <v>42369</v>
      </c>
      <c r="J248" s="197">
        <v>5</v>
      </c>
      <c r="K248" s="194">
        <v>12640.67</v>
      </c>
      <c r="L248" s="194">
        <v>632.03</v>
      </c>
      <c r="M248" s="195">
        <v>100</v>
      </c>
      <c r="N248" s="195"/>
      <c r="O248" s="195">
        <v>100</v>
      </c>
      <c r="P248" s="196">
        <v>-84.177999999999997</v>
      </c>
      <c r="Q248" s="207" t="s">
        <v>94</v>
      </c>
      <c r="R248" s="217"/>
      <c r="S248" s="209">
        <v>12640.67</v>
      </c>
      <c r="T248" s="210"/>
      <c r="U248" s="211" t="s">
        <v>393</v>
      </c>
      <c r="V248" s="212" t="s">
        <v>394</v>
      </c>
      <c r="W248" s="216"/>
      <c r="X248" s="214">
        <v>100</v>
      </c>
      <c r="Y248" s="226"/>
      <c r="Z248" s="225"/>
      <c r="AA248" s="226"/>
      <c r="AB248" s="225"/>
      <c r="AC248" s="230"/>
      <c r="AD248" s="225">
        <v>100</v>
      </c>
      <c r="AE248" s="225">
        <v>-99.21</v>
      </c>
      <c r="AF248" s="228">
        <v>44499</v>
      </c>
      <c r="AG248" s="231">
        <v>8</v>
      </c>
      <c r="AH248" s="214">
        <v>5.84</v>
      </c>
      <c r="AI248" s="214">
        <v>2.16</v>
      </c>
      <c r="AJ248" s="232">
        <v>27</v>
      </c>
      <c r="AK248" s="231"/>
      <c r="AL248" s="214">
        <v>27</v>
      </c>
    </row>
    <row r="249" spans="1:38" ht="16" customHeight="1">
      <c r="A249" s="563">
        <v>242</v>
      </c>
      <c r="B249" s="189" t="s">
        <v>814</v>
      </c>
      <c r="C249" s="187" t="s">
        <v>810</v>
      </c>
      <c r="D249" s="187" t="s">
        <v>811</v>
      </c>
      <c r="E249" s="187" t="s">
        <v>104</v>
      </c>
      <c r="F249" s="236">
        <v>1</v>
      </c>
      <c r="G249" s="187" t="s">
        <v>607</v>
      </c>
      <c r="H249" s="188">
        <v>42368</v>
      </c>
      <c r="I249" s="188">
        <v>42369</v>
      </c>
      <c r="J249" s="197">
        <v>5</v>
      </c>
      <c r="K249" s="194">
        <v>12640.66</v>
      </c>
      <c r="L249" s="194">
        <v>632.04</v>
      </c>
      <c r="M249" s="195">
        <v>100</v>
      </c>
      <c r="N249" s="195"/>
      <c r="O249" s="195">
        <v>100</v>
      </c>
      <c r="P249" s="196">
        <v>-84.178200000000004</v>
      </c>
      <c r="Q249" s="207" t="s">
        <v>94</v>
      </c>
      <c r="R249" s="217"/>
      <c r="S249" s="209">
        <v>12640.66</v>
      </c>
      <c r="T249" s="210"/>
      <c r="U249" s="211" t="s">
        <v>393</v>
      </c>
      <c r="V249" s="212" t="s">
        <v>394</v>
      </c>
      <c r="W249" s="216"/>
      <c r="X249" s="214">
        <v>100</v>
      </c>
      <c r="Y249" s="226"/>
      <c r="Z249" s="225"/>
      <c r="AA249" s="226"/>
      <c r="AB249" s="225"/>
      <c r="AC249" s="230"/>
      <c r="AD249" s="225">
        <v>100</v>
      </c>
      <c r="AE249" s="225">
        <v>-99.21</v>
      </c>
      <c r="AF249" s="228">
        <v>44499</v>
      </c>
      <c r="AG249" s="231">
        <v>8</v>
      </c>
      <c r="AH249" s="214">
        <v>5.84</v>
      </c>
      <c r="AI249" s="214">
        <v>2.16</v>
      </c>
      <c r="AJ249" s="232">
        <v>27</v>
      </c>
      <c r="AK249" s="231"/>
      <c r="AL249" s="214">
        <v>27</v>
      </c>
    </row>
    <row r="250" spans="1:38" ht="16" customHeight="1">
      <c r="A250" s="563">
        <v>243</v>
      </c>
      <c r="B250" s="189" t="s">
        <v>815</v>
      </c>
      <c r="C250" s="187" t="s">
        <v>605</v>
      </c>
      <c r="D250" s="187" t="s">
        <v>816</v>
      </c>
      <c r="E250" s="187" t="s">
        <v>104</v>
      </c>
      <c r="F250" s="236">
        <v>1</v>
      </c>
      <c r="G250" s="187" t="s">
        <v>607</v>
      </c>
      <c r="H250" s="188">
        <v>42368</v>
      </c>
      <c r="I250" s="188">
        <v>42369</v>
      </c>
      <c r="J250" s="197">
        <v>5</v>
      </c>
      <c r="K250" s="194">
        <v>15274.14</v>
      </c>
      <c r="L250" s="194">
        <v>763.7</v>
      </c>
      <c r="M250" s="195">
        <v>100</v>
      </c>
      <c r="N250" s="195"/>
      <c r="O250" s="195">
        <v>100</v>
      </c>
      <c r="P250" s="196">
        <v>-86.905900000000003</v>
      </c>
      <c r="Q250" s="207" t="s">
        <v>94</v>
      </c>
      <c r="R250" s="217"/>
      <c r="S250" s="209">
        <v>15274.14</v>
      </c>
      <c r="T250" s="210"/>
      <c r="U250" s="211" t="s">
        <v>608</v>
      </c>
      <c r="V250" s="240" t="s">
        <v>394</v>
      </c>
      <c r="W250" s="216"/>
      <c r="X250" s="214">
        <v>100</v>
      </c>
      <c r="Y250" s="226"/>
      <c r="Z250" s="225"/>
      <c r="AA250" s="226"/>
      <c r="AB250" s="225"/>
      <c r="AC250" s="230"/>
      <c r="AD250" s="225">
        <v>100</v>
      </c>
      <c r="AE250" s="225">
        <v>-99.35</v>
      </c>
      <c r="AF250" s="228">
        <v>44499</v>
      </c>
      <c r="AG250" s="231">
        <v>5</v>
      </c>
      <c r="AH250" s="214">
        <v>5.84</v>
      </c>
      <c r="AI250" s="214">
        <v>-0.84</v>
      </c>
      <c r="AJ250" s="232">
        <v>0</v>
      </c>
      <c r="AK250" s="231"/>
      <c r="AL250" s="214">
        <v>0</v>
      </c>
    </row>
    <row r="251" spans="1:38" ht="16" customHeight="1">
      <c r="A251" s="563">
        <v>244</v>
      </c>
      <c r="B251" s="189" t="s">
        <v>817</v>
      </c>
      <c r="C251" s="187" t="s">
        <v>605</v>
      </c>
      <c r="D251" s="187" t="s">
        <v>816</v>
      </c>
      <c r="E251" s="187" t="s">
        <v>104</v>
      </c>
      <c r="F251" s="236">
        <v>1</v>
      </c>
      <c r="G251" s="187" t="s">
        <v>607</v>
      </c>
      <c r="H251" s="188">
        <v>42368</v>
      </c>
      <c r="I251" s="188">
        <v>42369</v>
      </c>
      <c r="J251" s="197">
        <v>5</v>
      </c>
      <c r="K251" s="194">
        <v>15274.14</v>
      </c>
      <c r="L251" s="194">
        <v>763.71</v>
      </c>
      <c r="M251" s="195">
        <v>100</v>
      </c>
      <c r="N251" s="195"/>
      <c r="O251" s="195">
        <v>100</v>
      </c>
      <c r="P251" s="196">
        <v>-86.906000000000006</v>
      </c>
      <c r="Q251" s="207" t="s">
        <v>94</v>
      </c>
      <c r="R251" s="217"/>
      <c r="S251" s="209">
        <v>15274.14</v>
      </c>
      <c r="T251" s="210"/>
      <c r="U251" s="211" t="s">
        <v>608</v>
      </c>
      <c r="V251" s="240" t="s">
        <v>394</v>
      </c>
      <c r="W251" s="216"/>
      <c r="X251" s="214">
        <v>100</v>
      </c>
      <c r="Y251" s="226"/>
      <c r="Z251" s="225"/>
      <c r="AA251" s="226"/>
      <c r="AB251" s="225"/>
      <c r="AC251" s="230"/>
      <c r="AD251" s="225">
        <v>100</v>
      </c>
      <c r="AE251" s="225">
        <v>-99.35</v>
      </c>
      <c r="AF251" s="228">
        <v>44499</v>
      </c>
      <c r="AG251" s="231">
        <v>5</v>
      </c>
      <c r="AH251" s="214">
        <v>5.84</v>
      </c>
      <c r="AI251" s="214">
        <v>-0.84</v>
      </c>
      <c r="AJ251" s="232">
        <v>0</v>
      </c>
      <c r="AK251" s="231"/>
      <c r="AL251" s="214">
        <v>0</v>
      </c>
    </row>
    <row r="252" spans="1:38" ht="16" customHeight="1">
      <c r="A252" s="563">
        <v>245</v>
      </c>
      <c r="B252" s="189" t="s">
        <v>818</v>
      </c>
      <c r="C252" s="187" t="s">
        <v>455</v>
      </c>
      <c r="D252" s="187" t="s">
        <v>456</v>
      </c>
      <c r="E252" s="187" t="s">
        <v>104</v>
      </c>
      <c r="F252" s="236">
        <v>1</v>
      </c>
      <c r="G252" s="187" t="s">
        <v>607</v>
      </c>
      <c r="H252" s="188">
        <v>42368</v>
      </c>
      <c r="I252" s="188">
        <v>42369</v>
      </c>
      <c r="J252" s="197">
        <v>5</v>
      </c>
      <c r="K252" s="194">
        <v>23437.9</v>
      </c>
      <c r="L252" s="194">
        <v>1171.8900000000001</v>
      </c>
      <c r="M252" s="195">
        <v>100</v>
      </c>
      <c r="N252" s="195"/>
      <c r="O252" s="195">
        <v>100</v>
      </c>
      <c r="P252" s="196">
        <v>-91.466800000000006</v>
      </c>
      <c r="Q252" s="207" t="s">
        <v>94</v>
      </c>
      <c r="R252" s="217"/>
      <c r="S252" s="209">
        <v>23437.9</v>
      </c>
      <c r="T252" s="210"/>
      <c r="U252" s="211" t="s">
        <v>425</v>
      </c>
      <c r="V252" s="212" t="s">
        <v>394</v>
      </c>
      <c r="W252" s="216"/>
      <c r="X252" s="214">
        <v>100</v>
      </c>
      <c r="Y252" s="226"/>
      <c r="Z252" s="225"/>
      <c r="AA252" s="226"/>
      <c r="AB252" s="225"/>
      <c r="AC252" s="230"/>
      <c r="AD252" s="225">
        <v>100</v>
      </c>
      <c r="AE252" s="225">
        <v>-99.57</v>
      </c>
      <c r="AF252" s="228">
        <v>44499</v>
      </c>
      <c r="AG252" s="231">
        <v>8</v>
      </c>
      <c r="AH252" s="214">
        <v>5.84</v>
      </c>
      <c r="AI252" s="214">
        <v>2.16</v>
      </c>
      <c r="AJ252" s="232">
        <v>27</v>
      </c>
      <c r="AK252" s="231"/>
      <c r="AL252" s="214">
        <v>27</v>
      </c>
    </row>
    <row r="253" spans="1:38" ht="16" customHeight="1">
      <c r="A253" s="563">
        <v>246</v>
      </c>
      <c r="B253" s="189" t="s">
        <v>819</v>
      </c>
      <c r="C253" s="187" t="s">
        <v>455</v>
      </c>
      <c r="D253" s="187" t="s">
        <v>456</v>
      </c>
      <c r="E253" s="187" t="s">
        <v>104</v>
      </c>
      <c r="F253" s="236">
        <v>1</v>
      </c>
      <c r="G253" s="187" t="s">
        <v>607</v>
      </c>
      <c r="H253" s="188">
        <v>42368</v>
      </c>
      <c r="I253" s="188">
        <v>42369</v>
      </c>
      <c r="J253" s="197">
        <v>5</v>
      </c>
      <c r="K253" s="194">
        <v>23437.9</v>
      </c>
      <c r="L253" s="194">
        <v>1171.8900000000001</v>
      </c>
      <c r="M253" s="195">
        <v>100</v>
      </c>
      <c r="N253" s="195"/>
      <c r="O253" s="195">
        <v>100</v>
      </c>
      <c r="P253" s="196">
        <v>-91.466800000000006</v>
      </c>
      <c r="Q253" s="207" t="s">
        <v>94</v>
      </c>
      <c r="R253" s="217"/>
      <c r="S253" s="209">
        <v>23437.9</v>
      </c>
      <c r="T253" s="210"/>
      <c r="U253" s="211" t="s">
        <v>425</v>
      </c>
      <c r="V253" s="212" t="s">
        <v>394</v>
      </c>
      <c r="W253" s="216"/>
      <c r="X253" s="214">
        <v>100</v>
      </c>
      <c r="Y253" s="226"/>
      <c r="Z253" s="225"/>
      <c r="AA253" s="226"/>
      <c r="AB253" s="225"/>
      <c r="AC253" s="230"/>
      <c r="AD253" s="225">
        <v>100</v>
      </c>
      <c r="AE253" s="225">
        <v>-99.57</v>
      </c>
      <c r="AF253" s="228">
        <v>44499</v>
      </c>
      <c r="AG253" s="231">
        <v>8</v>
      </c>
      <c r="AH253" s="214">
        <v>5.84</v>
      </c>
      <c r="AI253" s="214">
        <v>2.16</v>
      </c>
      <c r="AJ253" s="232">
        <v>27</v>
      </c>
      <c r="AK253" s="231"/>
      <c r="AL253" s="214">
        <v>27</v>
      </c>
    </row>
    <row r="254" spans="1:38" ht="16" customHeight="1">
      <c r="A254" s="563">
        <v>247</v>
      </c>
      <c r="B254" s="189" t="s">
        <v>820</v>
      </c>
      <c r="C254" s="187" t="s">
        <v>455</v>
      </c>
      <c r="D254" s="187" t="s">
        <v>456</v>
      </c>
      <c r="E254" s="187" t="s">
        <v>104</v>
      </c>
      <c r="F254" s="236">
        <v>1</v>
      </c>
      <c r="G254" s="187" t="s">
        <v>607</v>
      </c>
      <c r="H254" s="188">
        <v>42368</v>
      </c>
      <c r="I254" s="188">
        <v>42369</v>
      </c>
      <c r="J254" s="197">
        <v>5</v>
      </c>
      <c r="K254" s="194">
        <v>23437.9</v>
      </c>
      <c r="L254" s="194">
        <v>1171.8900000000001</v>
      </c>
      <c r="M254" s="195">
        <v>100</v>
      </c>
      <c r="N254" s="195"/>
      <c r="O254" s="195">
        <v>100</v>
      </c>
      <c r="P254" s="196">
        <v>-91.466800000000006</v>
      </c>
      <c r="Q254" s="207" t="s">
        <v>94</v>
      </c>
      <c r="R254" s="217"/>
      <c r="S254" s="209">
        <v>23437.9</v>
      </c>
      <c r="T254" s="210"/>
      <c r="U254" s="211" t="s">
        <v>425</v>
      </c>
      <c r="V254" s="212" t="s">
        <v>394</v>
      </c>
      <c r="W254" s="216"/>
      <c r="X254" s="214">
        <v>100</v>
      </c>
      <c r="Y254" s="226"/>
      <c r="Z254" s="225"/>
      <c r="AA254" s="226"/>
      <c r="AB254" s="225"/>
      <c r="AC254" s="230"/>
      <c r="AD254" s="225">
        <v>100</v>
      </c>
      <c r="AE254" s="225">
        <v>-99.57</v>
      </c>
      <c r="AF254" s="228">
        <v>44499</v>
      </c>
      <c r="AG254" s="231">
        <v>8</v>
      </c>
      <c r="AH254" s="214">
        <v>5.84</v>
      </c>
      <c r="AI254" s="214">
        <v>2.16</v>
      </c>
      <c r="AJ254" s="232">
        <v>27</v>
      </c>
      <c r="AK254" s="231"/>
      <c r="AL254" s="214">
        <v>27</v>
      </c>
    </row>
    <row r="255" spans="1:38" ht="16" customHeight="1">
      <c r="A255" s="563">
        <v>248</v>
      </c>
      <c r="B255" s="189" t="s">
        <v>821</v>
      </c>
      <c r="C255" s="187" t="s">
        <v>455</v>
      </c>
      <c r="D255" s="187" t="s">
        <v>456</v>
      </c>
      <c r="E255" s="187" t="s">
        <v>104</v>
      </c>
      <c r="F255" s="236">
        <v>1</v>
      </c>
      <c r="G255" s="187" t="s">
        <v>607</v>
      </c>
      <c r="H255" s="188">
        <v>42368</v>
      </c>
      <c r="I255" s="188">
        <v>42369</v>
      </c>
      <c r="J255" s="197">
        <v>5</v>
      </c>
      <c r="K255" s="194">
        <v>23437.9</v>
      </c>
      <c r="L255" s="194">
        <v>1171.8900000000001</v>
      </c>
      <c r="M255" s="195">
        <v>100</v>
      </c>
      <c r="N255" s="195"/>
      <c r="O255" s="195">
        <v>100</v>
      </c>
      <c r="P255" s="196">
        <v>-91.466800000000006</v>
      </c>
      <c r="Q255" s="207" t="s">
        <v>94</v>
      </c>
      <c r="R255" s="217"/>
      <c r="S255" s="209">
        <v>23437.9</v>
      </c>
      <c r="T255" s="210"/>
      <c r="U255" s="211" t="s">
        <v>425</v>
      </c>
      <c r="V255" s="212" t="s">
        <v>394</v>
      </c>
      <c r="W255" s="216"/>
      <c r="X255" s="214">
        <v>100</v>
      </c>
      <c r="Y255" s="226"/>
      <c r="Z255" s="225"/>
      <c r="AA255" s="226"/>
      <c r="AB255" s="225"/>
      <c r="AC255" s="230"/>
      <c r="AD255" s="225">
        <v>100</v>
      </c>
      <c r="AE255" s="225">
        <v>-99.57</v>
      </c>
      <c r="AF255" s="228">
        <v>44499</v>
      </c>
      <c r="AG255" s="231">
        <v>8</v>
      </c>
      <c r="AH255" s="214">
        <v>5.84</v>
      </c>
      <c r="AI255" s="214">
        <v>2.16</v>
      </c>
      <c r="AJ255" s="232">
        <v>27</v>
      </c>
      <c r="AK255" s="231"/>
      <c r="AL255" s="214">
        <v>27</v>
      </c>
    </row>
    <row r="256" spans="1:38" ht="16" customHeight="1">
      <c r="A256" s="563">
        <v>249</v>
      </c>
      <c r="B256" s="189" t="s">
        <v>822</v>
      </c>
      <c r="C256" s="187" t="s">
        <v>823</v>
      </c>
      <c r="D256" s="187" t="s">
        <v>161</v>
      </c>
      <c r="E256" s="187" t="s">
        <v>104</v>
      </c>
      <c r="F256" s="236">
        <v>1</v>
      </c>
      <c r="G256" s="187" t="s">
        <v>129</v>
      </c>
      <c r="H256" s="188">
        <v>42368</v>
      </c>
      <c r="I256" s="188">
        <v>42369</v>
      </c>
      <c r="J256" s="197">
        <v>5</v>
      </c>
      <c r="K256" s="194">
        <v>6024.04</v>
      </c>
      <c r="L256" s="194">
        <v>301.2</v>
      </c>
      <c r="M256" s="195">
        <v>100</v>
      </c>
      <c r="N256" s="195"/>
      <c r="O256" s="195">
        <v>100</v>
      </c>
      <c r="P256" s="196">
        <v>-66.799499999999995</v>
      </c>
      <c r="Q256" s="207" t="s">
        <v>94</v>
      </c>
      <c r="R256" s="217"/>
      <c r="S256" s="209">
        <v>6024.04</v>
      </c>
      <c r="T256" s="210"/>
      <c r="U256" s="211" t="s">
        <v>824</v>
      </c>
      <c r="V256" s="240" t="s">
        <v>394</v>
      </c>
      <c r="W256" s="216"/>
      <c r="X256" s="214">
        <v>100</v>
      </c>
      <c r="Y256" s="226"/>
      <c r="Z256" s="225"/>
      <c r="AA256" s="226"/>
      <c r="AB256" s="225"/>
      <c r="AC256" s="230"/>
      <c r="AD256" s="225">
        <v>100</v>
      </c>
      <c r="AE256" s="225">
        <v>-98.34</v>
      </c>
      <c r="AF256" s="228">
        <v>44499</v>
      </c>
      <c r="AG256" s="231">
        <v>8</v>
      </c>
      <c r="AH256" s="214">
        <v>5.84</v>
      </c>
      <c r="AI256" s="214">
        <v>2.16</v>
      </c>
      <c r="AJ256" s="232">
        <v>27</v>
      </c>
      <c r="AK256" s="231"/>
      <c r="AL256" s="214">
        <v>27</v>
      </c>
    </row>
    <row r="257" spans="1:38" ht="16" customHeight="1">
      <c r="A257" s="563">
        <v>250</v>
      </c>
      <c r="B257" s="189" t="s">
        <v>825</v>
      </c>
      <c r="C257" s="187" t="s">
        <v>823</v>
      </c>
      <c r="D257" s="187" t="s">
        <v>161</v>
      </c>
      <c r="E257" s="187" t="s">
        <v>104</v>
      </c>
      <c r="F257" s="236">
        <v>1</v>
      </c>
      <c r="G257" s="187" t="s">
        <v>129</v>
      </c>
      <c r="H257" s="188">
        <v>42368</v>
      </c>
      <c r="I257" s="188">
        <v>42369</v>
      </c>
      <c r="J257" s="197">
        <v>5</v>
      </c>
      <c r="K257" s="194">
        <v>6024.04</v>
      </c>
      <c r="L257" s="194">
        <v>301.2</v>
      </c>
      <c r="M257" s="195">
        <v>100</v>
      </c>
      <c r="N257" s="195"/>
      <c r="O257" s="195">
        <v>100</v>
      </c>
      <c r="P257" s="196">
        <v>-66.799499999999995</v>
      </c>
      <c r="Q257" s="207" t="s">
        <v>94</v>
      </c>
      <c r="R257" s="217"/>
      <c r="S257" s="209">
        <v>6024.04</v>
      </c>
      <c r="T257" s="210"/>
      <c r="U257" s="211" t="s">
        <v>824</v>
      </c>
      <c r="V257" s="240" t="s">
        <v>394</v>
      </c>
      <c r="W257" s="216"/>
      <c r="X257" s="214">
        <v>100</v>
      </c>
      <c r="Y257" s="226"/>
      <c r="Z257" s="225"/>
      <c r="AA257" s="226"/>
      <c r="AB257" s="225"/>
      <c r="AC257" s="230"/>
      <c r="AD257" s="225">
        <v>100</v>
      </c>
      <c r="AE257" s="225">
        <v>-98.34</v>
      </c>
      <c r="AF257" s="228">
        <v>44499</v>
      </c>
      <c r="AG257" s="231">
        <v>8</v>
      </c>
      <c r="AH257" s="214">
        <v>5.84</v>
      </c>
      <c r="AI257" s="214">
        <v>2.16</v>
      </c>
      <c r="AJ257" s="232">
        <v>27</v>
      </c>
      <c r="AK257" s="231"/>
      <c r="AL257" s="214">
        <v>27</v>
      </c>
    </row>
    <row r="258" spans="1:38" ht="16" customHeight="1">
      <c r="A258" s="563">
        <v>251</v>
      </c>
      <c r="B258" s="189" t="s">
        <v>826</v>
      </c>
      <c r="C258" s="187" t="s">
        <v>823</v>
      </c>
      <c r="D258" s="187" t="s">
        <v>161</v>
      </c>
      <c r="E258" s="187" t="s">
        <v>104</v>
      </c>
      <c r="F258" s="236">
        <v>1</v>
      </c>
      <c r="G258" s="187" t="s">
        <v>129</v>
      </c>
      <c r="H258" s="188">
        <v>42368</v>
      </c>
      <c r="I258" s="188">
        <v>42369</v>
      </c>
      <c r="J258" s="197">
        <v>5</v>
      </c>
      <c r="K258" s="194">
        <v>6024.04</v>
      </c>
      <c r="L258" s="194">
        <v>301.2</v>
      </c>
      <c r="M258" s="195">
        <v>100</v>
      </c>
      <c r="N258" s="195"/>
      <c r="O258" s="195">
        <v>100</v>
      </c>
      <c r="P258" s="196">
        <v>-66.799499999999995</v>
      </c>
      <c r="Q258" s="207" t="s">
        <v>94</v>
      </c>
      <c r="R258" s="217"/>
      <c r="S258" s="209">
        <v>6024.04</v>
      </c>
      <c r="T258" s="210"/>
      <c r="U258" s="211" t="s">
        <v>824</v>
      </c>
      <c r="V258" s="240" t="s">
        <v>394</v>
      </c>
      <c r="W258" s="216"/>
      <c r="X258" s="214">
        <v>100</v>
      </c>
      <c r="Y258" s="226"/>
      <c r="Z258" s="225"/>
      <c r="AA258" s="226"/>
      <c r="AB258" s="225"/>
      <c r="AC258" s="230"/>
      <c r="AD258" s="225">
        <v>100</v>
      </c>
      <c r="AE258" s="225">
        <v>-98.34</v>
      </c>
      <c r="AF258" s="228">
        <v>44499</v>
      </c>
      <c r="AG258" s="231">
        <v>8</v>
      </c>
      <c r="AH258" s="214">
        <v>5.84</v>
      </c>
      <c r="AI258" s="214">
        <v>2.16</v>
      </c>
      <c r="AJ258" s="232">
        <v>27</v>
      </c>
      <c r="AK258" s="231"/>
      <c r="AL258" s="214">
        <v>27</v>
      </c>
    </row>
    <row r="259" spans="1:38" ht="16" customHeight="1">
      <c r="A259" s="563">
        <v>252</v>
      </c>
      <c r="B259" s="189" t="s">
        <v>827</v>
      </c>
      <c r="C259" s="187" t="s">
        <v>823</v>
      </c>
      <c r="D259" s="187" t="s">
        <v>161</v>
      </c>
      <c r="E259" s="187" t="s">
        <v>104</v>
      </c>
      <c r="F259" s="236">
        <v>1</v>
      </c>
      <c r="G259" s="187" t="s">
        <v>129</v>
      </c>
      <c r="H259" s="188">
        <v>42368</v>
      </c>
      <c r="I259" s="188">
        <v>42369</v>
      </c>
      <c r="J259" s="197">
        <v>5</v>
      </c>
      <c r="K259" s="194">
        <v>6024.03</v>
      </c>
      <c r="L259" s="194">
        <v>301.20999999999998</v>
      </c>
      <c r="M259" s="195">
        <v>100</v>
      </c>
      <c r="N259" s="195"/>
      <c r="O259" s="195">
        <v>100</v>
      </c>
      <c r="P259" s="196">
        <v>-66.800600000000003</v>
      </c>
      <c r="Q259" s="207" t="s">
        <v>94</v>
      </c>
      <c r="R259" s="217"/>
      <c r="S259" s="209">
        <v>6024.03</v>
      </c>
      <c r="T259" s="210"/>
      <c r="U259" s="211" t="s">
        <v>824</v>
      </c>
      <c r="V259" s="240" t="s">
        <v>394</v>
      </c>
      <c r="W259" s="216"/>
      <c r="X259" s="214">
        <v>100</v>
      </c>
      <c r="Y259" s="226"/>
      <c r="Z259" s="225"/>
      <c r="AA259" s="226"/>
      <c r="AB259" s="225"/>
      <c r="AC259" s="230"/>
      <c r="AD259" s="225">
        <v>100</v>
      </c>
      <c r="AE259" s="225">
        <v>-98.34</v>
      </c>
      <c r="AF259" s="228">
        <v>44499</v>
      </c>
      <c r="AG259" s="231">
        <v>8</v>
      </c>
      <c r="AH259" s="214">
        <v>5.84</v>
      </c>
      <c r="AI259" s="214">
        <v>2.16</v>
      </c>
      <c r="AJ259" s="232">
        <v>27</v>
      </c>
      <c r="AK259" s="231"/>
      <c r="AL259" s="214">
        <v>27</v>
      </c>
    </row>
    <row r="260" spans="1:38" ht="16" customHeight="1">
      <c r="A260" s="563">
        <v>253</v>
      </c>
      <c r="B260" s="189" t="s">
        <v>828</v>
      </c>
      <c r="C260" s="187" t="s">
        <v>829</v>
      </c>
      <c r="D260" s="187" t="s">
        <v>830</v>
      </c>
      <c r="E260" s="187" t="s">
        <v>104</v>
      </c>
      <c r="F260" s="236">
        <v>1</v>
      </c>
      <c r="G260" s="187" t="s">
        <v>129</v>
      </c>
      <c r="H260" s="188">
        <v>42368</v>
      </c>
      <c r="I260" s="188">
        <v>42369</v>
      </c>
      <c r="J260" s="197">
        <v>5</v>
      </c>
      <c r="K260" s="194">
        <v>36694.050000000003</v>
      </c>
      <c r="L260" s="194">
        <v>1834.7</v>
      </c>
      <c r="M260" s="195">
        <v>100</v>
      </c>
      <c r="N260" s="195"/>
      <c r="O260" s="195">
        <v>100</v>
      </c>
      <c r="P260" s="196">
        <v>-94.549499999999995</v>
      </c>
      <c r="Q260" s="207" t="s">
        <v>94</v>
      </c>
      <c r="R260" s="217"/>
      <c r="S260" s="209">
        <v>36694.050000000003</v>
      </c>
      <c r="T260" s="210"/>
      <c r="U260" s="242" t="s">
        <v>425</v>
      </c>
      <c r="V260" s="243" t="s">
        <v>394</v>
      </c>
      <c r="W260" s="216"/>
      <c r="X260" s="244">
        <v>100</v>
      </c>
      <c r="Y260" s="226"/>
      <c r="Z260" s="225"/>
      <c r="AA260" s="226"/>
      <c r="AB260" s="225"/>
      <c r="AC260" s="230"/>
      <c r="AD260" s="225">
        <v>100</v>
      </c>
      <c r="AE260" s="225">
        <v>-99.73</v>
      </c>
      <c r="AF260" s="228">
        <v>44499</v>
      </c>
      <c r="AG260" s="231">
        <v>8</v>
      </c>
      <c r="AH260" s="214">
        <v>5.84</v>
      </c>
      <c r="AI260" s="214">
        <v>2.16</v>
      </c>
      <c r="AJ260" s="232">
        <v>27</v>
      </c>
      <c r="AK260" s="231"/>
      <c r="AL260" s="214">
        <v>27</v>
      </c>
    </row>
    <row r="261" spans="1:38" ht="16" customHeight="1">
      <c r="A261" s="563">
        <v>254</v>
      </c>
      <c r="B261" s="189" t="s">
        <v>831</v>
      </c>
      <c r="C261" s="187" t="s">
        <v>829</v>
      </c>
      <c r="D261" s="187" t="s">
        <v>830</v>
      </c>
      <c r="E261" s="187" t="s">
        <v>104</v>
      </c>
      <c r="F261" s="236">
        <v>1</v>
      </c>
      <c r="G261" s="187" t="s">
        <v>129</v>
      </c>
      <c r="H261" s="188">
        <v>42368</v>
      </c>
      <c r="I261" s="188">
        <v>42369</v>
      </c>
      <c r="J261" s="197">
        <v>5</v>
      </c>
      <c r="K261" s="194">
        <v>36694.04</v>
      </c>
      <c r="L261" s="194">
        <v>1834.7</v>
      </c>
      <c r="M261" s="195">
        <v>100</v>
      </c>
      <c r="N261" s="195"/>
      <c r="O261" s="195">
        <v>100</v>
      </c>
      <c r="P261" s="196">
        <v>-94.549499999999995</v>
      </c>
      <c r="Q261" s="207" t="s">
        <v>94</v>
      </c>
      <c r="R261" s="217"/>
      <c r="S261" s="209">
        <v>36694.04</v>
      </c>
      <c r="T261" s="210"/>
      <c r="U261" s="242" t="s">
        <v>425</v>
      </c>
      <c r="V261" s="243" t="s">
        <v>394</v>
      </c>
      <c r="W261" s="216"/>
      <c r="X261" s="244">
        <v>100</v>
      </c>
      <c r="Y261" s="226"/>
      <c r="Z261" s="225"/>
      <c r="AA261" s="226"/>
      <c r="AB261" s="225"/>
      <c r="AC261" s="230"/>
      <c r="AD261" s="225">
        <v>100</v>
      </c>
      <c r="AE261" s="225">
        <v>-99.73</v>
      </c>
      <c r="AF261" s="228">
        <v>44499</v>
      </c>
      <c r="AG261" s="231">
        <v>8</v>
      </c>
      <c r="AH261" s="214">
        <v>5.84</v>
      </c>
      <c r="AI261" s="214">
        <v>2.16</v>
      </c>
      <c r="AJ261" s="232">
        <v>27</v>
      </c>
      <c r="AK261" s="231"/>
      <c r="AL261" s="214">
        <v>27</v>
      </c>
    </row>
    <row r="262" spans="1:38" ht="16" customHeight="1">
      <c r="A262" s="563">
        <v>255</v>
      </c>
      <c r="B262" s="189" t="s">
        <v>832</v>
      </c>
      <c r="C262" s="187" t="s">
        <v>455</v>
      </c>
      <c r="D262" s="187" t="s">
        <v>456</v>
      </c>
      <c r="E262" s="187" t="s">
        <v>104</v>
      </c>
      <c r="F262" s="236">
        <v>1</v>
      </c>
      <c r="G262" s="187" t="s">
        <v>624</v>
      </c>
      <c r="H262" s="188">
        <v>42368</v>
      </c>
      <c r="I262" s="188">
        <v>42369</v>
      </c>
      <c r="J262" s="197">
        <v>5</v>
      </c>
      <c r="K262" s="194">
        <v>20341.13</v>
      </c>
      <c r="L262" s="194">
        <v>1017.06</v>
      </c>
      <c r="M262" s="195">
        <v>100</v>
      </c>
      <c r="N262" s="195"/>
      <c r="O262" s="195">
        <v>100</v>
      </c>
      <c r="P262" s="196">
        <v>-90.167699999999996</v>
      </c>
      <c r="Q262" s="207" t="s">
        <v>94</v>
      </c>
      <c r="R262" s="217"/>
      <c r="S262" s="209">
        <v>20341.13</v>
      </c>
      <c r="T262" s="210"/>
      <c r="U262" s="242" t="s">
        <v>425</v>
      </c>
      <c r="V262" s="243" t="s">
        <v>394</v>
      </c>
      <c r="W262" s="216"/>
      <c r="X262" s="244">
        <v>100</v>
      </c>
      <c r="Y262" s="226"/>
      <c r="Z262" s="225"/>
      <c r="AA262" s="226"/>
      <c r="AB262" s="225"/>
      <c r="AC262" s="230"/>
      <c r="AD262" s="225">
        <v>100</v>
      </c>
      <c r="AE262" s="225">
        <v>-99.51</v>
      </c>
      <c r="AF262" s="228">
        <v>44499</v>
      </c>
      <c r="AG262" s="231">
        <v>8</v>
      </c>
      <c r="AH262" s="214">
        <v>5.84</v>
      </c>
      <c r="AI262" s="214">
        <v>2.16</v>
      </c>
      <c r="AJ262" s="232">
        <v>27</v>
      </c>
      <c r="AK262" s="231"/>
      <c r="AL262" s="214">
        <v>27</v>
      </c>
    </row>
    <row r="263" spans="1:38" ht="16" customHeight="1">
      <c r="A263" s="563">
        <v>256</v>
      </c>
      <c r="B263" s="189" t="s">
        <v>833</v>
      </c>
      <c r="C263" s="187" t="s">
        <v>455</v>
      </c>
      <c r="D263" s="187" t="s">
        <v>456</v>
      </c>
      <c r="E263" s="187" t="s">
        <v>104</v>
      </c>
      <c r="F263" s="236">
        <v>1</v>
      </c>
      <c r="G263" s="187" t="s">
        <v>624</v>
      </c>
      <c r="H263" s="188">
        <v>42368</v>
      </c>
      <c r="I263" s="188">
        <v>42369</v>
      </c>
      <c r="J263" s="197">
        <v>5</v>
      </c>
      <c r="K263" s="194">
        <v>20341.13</v>
      </c>
      <c r="L263" s="194">
        <v>1017.06</v>
      </c>
      <c r="M263" s="195">
        <v>100</v>
      </c>
      <c r="N263" s="195"/>
      <c r="O263" s="195">
        <v>100</v>
      </c>
      <c r="P263" s="196">
        <v>-90.167699999999996</v>
      </c>
      <c r="Q263" s="207" t="s">
        <v>94</v>
      </c>
      <c r="R263" s="217"/>
      <c r="S263" s="209">
        <v>20341.13</v>
      </c>
      <c r="T263" s="210"/>
      <c r="U263" s="211" t="s">
        <v>425</v>
      </c>
      <c r="V263" s="212" t="s">
        <v>394</v>
      </c>
      <c r="W263" s="216"/>
      <c r="X263" s="214">
        <v>100</v>
      </c>
      <c r="Y263" s="226"/>
      <c r="Z263" s="225"/>
      <c r="AA263" s="226"/>
      <c r="AB263" s="225"/>
      <c r="AC263" s="230"/>
      <c r="AD263" s="225">
        <v>100</v>
      </c>
      <c r="AE263" s="225">
        <v>-99.51</v>
      </c>
      <c r="AF263" s="228">
        <v>44499</v>
      </c>
      <c r="AG263" s="231">
        <v>8</v>
      </c>
      <c r="AH263" s="214">
        <v>5.84</v>
      </c>
      <c r="AI263" s="214">
        <v>2.16</v>
      </c>
      <c r="AJ263" s="232">
        <v>27</v>
      </c>
      <c r="AK263" s="231"/>
      <c r="AL263" s="214">
        <v>27</v>
      </c>
    </row>
    <row r="264" spans="1:38" ht="16" customHeight="1">
      <c r="A264" s="563">
        <v>257</v>
      </c>
      <c r="B264" s="189" t="s">
        <v>834</v>
      </c>
      <c r="C264" s="187" t="s">
        <v>455</v>
      </c>
      <c r="D264" s="187" t="s">
        <v>456</v>
      </c>
      <c r="E264" s="187" t="s">
        <v>104</v>
      </c>
      <c r="F264" s="236">
        <v>1</v>
      </c>
      <c r="G264" s="187" t="s">
        <v>624</v>
      </c>
      <c r="H264" s="188">
        <v>42368</v>
      </c>
      <c r="I264" s="188">
        <v>42369</v>
      </c>
      <c r="J264" s="197">
        <v>5</v>
      </c>
      <c r="K264" s="194">
        <v>20341.13</v>
      </c>
      <c r="L264" s="194">
        <v>1017.06</v>
      </c>
      <c r="M264" s="195">
        <v>100</v>
      </c>
      <c r="N264" s="195"/>
      <c r="O264" s="195">
        <v>100</v>
      </c>
      <c r="P264" s="196">
        <v>-90.167699999999996</v>
      </c>
      <c r="Q264" s="207" t="s">
        <v>94</v>
      </c>
      <c r="R264" s="217"/>
      <c r="S264" s="209">
        <v>20341.13</v>
      </c>
      <c r="T264" s="210"/>
      <c r="U264" s="211" t="s">
        <v>425</v>
      </c>
      <c r="V264" s="212" t="s">
        <v>394</v>
      </c>
      <c r="W264" s="216"/>
      <c r="X264" s="214">
        <v>100</v>
      </c>
      <c r="Y264" s="226"/>
      <c r="Z264" s="225"/>
      <c r="AA264" s="226"/>
      <c r="AB264" s="225"/>
      <c r="AC264" s="230"/>
      <c r="AD264" s="225">
        <v>100</v>
      </c>
      <c r="AE264" s="225">
        <v>-99.51</v>
      </c>
      <c r="AF264" s="228">
        <v>44499</v>
      </c>
      <c r="AG264" s="231">
        <v>8</v>
      </c>
      <c r="AH264" s="214">
        <v>5.84</v>
      </c>
      <c r="AI264" s="214">
        <v>2.16</v>
      </c>
      <c r="AJ264" s="232">
        <v>27</v>
      </c>
      <c r="AK264" s="231"/>
      <c r="AL264" s="214">
        <v>27</v>
      </c>
    </row>
    <row r="265" spans="1:38" ht="16" customHeight="1">
      <c r="A265" s="563">
        <v>258</v>
      </c>
      <c r="B265" s="189" t="s">
        <v>835</v>
      </c>
      <c r="C265" s="187" t="s">
        <v>455</v>
      </c>
      <c r="D265" s="187" t="s">
        <v>456</v>
      </c>
      <c r="E265" s="187" t="s">
        <v>104</v>
      </c>
      <c r="F265" s="236">
        <v>1</v>
      </c>
      <c r="G265" s="187" t="s">
        <v>624</v>
      </c>
      <c r="H265" s="188">
        <v>42368</v>
      </c>
      <c r="I265" s="188">
        <v>42369</v>
      </c>
      <c r="J265" s="197">
        <v>5</v>
      </c>
      <c r="K265" s="194">
        <v>20341.13</v>
      </c>
      <c r="L265" s="194">
        <v>1017.06</v>
      </c>
      <c r="M265" s="195">
        <v>100</v>
      </c>
      <c r="N265" s="195"/>
      <c r="O265" s="195">
        <v>100</v>
      </c>
      <c r="P265" s="196">
        <v>-90.167699999999996</v>
      </c>
      <c r="Q265" s="207" t="s">
        <v>94</v>
      </c>
      <c r="R265" s="217"/>
      <c r="S265" s="209">
        <v>20341.13</v>
      </c>
      <c r="T265" s="210"/>
      <c r="U265" s="211" t="s">
        <v>425</v>
      </c>
      <c r="V265" s="212" t="s">
        <v>394</v>
      </c>
      <c r="W265" s="216"/>
      <c r="X265" s="214">
        <v>100</v>
      </c>
      <c r="Y265" s="226"/>
      <c r="Z265" s="225"/>
      <c r="AA265" s="226"/>
      <c r="AB265" s="225"/>
      <c r="AC265" s="230"/>
      <c r="AD265" s="225">
        <v>100</v>
      </c>
      <c r="AE265" s="225">
        <v>-99.51</v>
      </c>
      <c r="AF265" s="228">
        <v>44499</v>
      </c>
      <c r="AG265" s="231">
        <v>8</v>
      </c>
      <c r="AH265" s="214">
        <v>5.84</v>
      </c>
      <c r="AI265" s="214">
        <v>2.16</v>
      </c>
      <c r="AJ265" s="232">
        <v>27</v>
      </c>
      <c r="AK265" s="231"/>
      <c r="AL265" s="214">
        <v>27</v>
      </c>
    </row>
    <row r="266" spans="1:38" ht="16" customHeight="1">
      <c r="A266" s="563">
        <v>259</v>
      </c>
      <c r="B266" s="189" t="s">
        <v>836</v>
      </c>
      <c r="C266" s="187" t="s">
        <v>455</v>
      </c>
      <c r="D266" s="187" t="s">
        <v>456</v>
      </c>
      <c r="E266" s="187" t="s">
        <v>104</v>
      </c>
      <c r="F266" s="236">
        <v>1</v>
      </c>
      <c r="G266" s="187" t="s">
        <v>624</v>
      </c>
      <c r="H266" s="188">
        <v>42368</v>
      </c>
      <c r="I266" s="188">
        <v>42369</v>
      </c>
      <c r="J266" s="197">
        <v>5</v>
      </c>
      <c r="K266" s="194">
        <v>20341.13</v>
      </c>
      <c r="L266" s="194">
        <v>1017.04</v>
      </c>
      <c r="M266" s="195">
        <v>100</v>
      </c>
      <c r="N266" s="195"/>
      <c r="O266" s="195">
        <v>100</v>
      </c>
      <c r="P266" s="196">
        <v>-90.167500000000004</v>
      </c>
      <c r="Q266" s="207" t="s">
        <v>94</v>
      </c>
      <c r="R266" s="217"/>
      <c r="S266" s="209">
        <v>20341.13</v>
      </c>
      <c r="T266" s="210"/>
      <c r="U266" s="211" t="s">
        <v>425</v>
      </c>
      <c r="V266" s="212" t="s">
        <v>394</v>
      </c>
      <c r="W266" s="216"/>
      <c r="X266" s="214">
        <v>100</v>
      </c>
      <c r="Y266" s="226"/>
      <c r="Z266" s="225"/>
      <c r="AA266" s="226"/>
      <c r="AB266" s="225"/>
      <c r="AC266" s="230"/>
      <c r="AD266" s="225">
        <v>100</v>
      </c>
      <c r="AE266" s="225">
        <v>-99.51</v>
      </c>
      <c r="AF266" s="228">
        <v>44499</v>
      </c>
      <c r="AG266" s="231">
        <v>8</v>
      </c>
      <c r="AH266" s="214">
        <v>5.84</v>
      </c>
      <c r="AI266" s="214">
        <v>2.16</v>
      </c>
      <c r="AJ266" s="232">
        <v>27</v>
      </c>
      <c r="AK266" s="231"/>
      <c r="AL266" s="214">
        <v>27</v>
      </c>
    </row>
    <row r="267" spans="1:38" ht="16" customHeight="1">
      <c r="A267" s="563">
        <v>260</v>
      </c>
      <c r="B267" s="189" t="s">
        <v>837</v>
      </c>
      <c r="C267" s="187" t="s">
        <v>775</v>
      </c>
      <c r="D267" s="187" t="s">
        <v>776</v>
      </c>
      <c r="E267" s="187" t="s">
        <v>104</v>
      </c>
      <c r="F267" s="236">
        <v>1</v>
      </c>
      <c r="G267" s="187" t="s">
        <v>838</v>
      </c>
      <c r="H267" s="188">
        <v>42368</v>
      </c>
      <c r="I267" s="188">
        <v>42369</v>
      </c>
      <c r="J267" s="197">
        <v>5</v>
      </c>
      <c r="K267" s="194">
        <v>9481.9599999999991</v>
      </c>
      <c r="L267" s="194">
        <v>474.1</v>
      </c>
      <c r="M267" s="195">
        <v>100</v>
      </c>
      <c r="N267" s="195"/>
      <c r="O267" s="195">
        <v>100</v>
      </c>
      <c r="P267" s="196">
        <v>-78.907399999999996</v>
      </c>
      <c r="Q267" s="207" t="s">
        <v>94</v>
      </c>
      <c r="R267" s="217"/>
      <c r="S267" s="209">
        <v>9481.9599999999991</v>
      </c>
      <c r="T267" s="210"/>
      <c r="U267" s="211" t="s">
        <v>393</v>
      </c>
      <c r="V267" s="240" t="s">
        <v>394</v>
      </c>
      <c r="W267" s="216"/>
      <c r="X267" s="214">
        <v>100</v>
      </c>
      <c r="Y267" s="226"/>
      <c r="Z267" s="225"/>
      <c r="AA267" s="226"/>
      <c r="AB267" s="225"/>
      <c r="AC267" s="230"/>
      <c r="AD267" s="225">
        <v>100</v>
      </c>
      <c r="AE267" s="225">
        <v>-98.95</v>
      </c>
      <c r="AF267" s="228">
        <v>44499</v>
      </c>
      <c r="AG267" s="231">
        <v>8</v>
      </c>
      <c r="AH267" s="214">
        <v>5.84</v>
      </c>
      <c r="AI267" s="214">
        <v>2.16</v>
      </c>
      <c r="AJ267" s="232">
        <v>27</v>
      </c>
      <c r="AK267" s="231"/>
      <c r="AL267" s="214">
        <v>27</v>
      </c>
    </row>
    <row r="268" spans="1:38" ht="16" customHeight="1">
      <c r="A268" s="563">
        <v>261</v>
      </c>
      <c r="B268" s="189" t="s">
        <v>839</v>
      </c>
      <c r="C268" s="187" t="s">
        <v>775</v>
      </c>
      <c r="D268" s="187" t="s">
        <v>776</v>
      </c>
      <c r="E268" s="187" t="s">
        <v>104</v>
      </c>
      <c r="F268" s="236">
        <v>1</v>
      </c>
      <c r="G268" s="187" t="s">
        <v>838</v>
      </c>
      <c r="H268" s="188">
        <v>42368</v>
      </c>
      <c r="I268" s="188">
        <v>42369</v>
      </c>
      <c r="J268" s="197">
        <v>5</v>
      </c>
      <c r="K268" s="194">
        <v>9481.9500000000007</v>
      </c>
      <c r="L268" s="194">
        <v>474.1</v>
      </c>
      <c r="M268" s="195">
        <v>100</v>
      </c>
      <c r="N268" s="195"/>
      <c r="O268" s="195">
        <v>100</v>
      </c>
      <c r="P268" s="196">
        <v>-78.907399999999996</v>
      </c>
      <c r="Q268" s="207" t="s">
        <v>94</v>
      </c>
      <c r="R268" s="217"/>
      <c r="S268" s="209">
        <v>9481.9500000000007</v>
      </c>
      <c r="T268" s="210"/>
      <c r="U268" s="211" t="s">
        <v>393</v>
      </c>
      <c r="V268" s="240" t="s">
        <v>394</v>
      </c>
      <c r="W268" s="216"/>
      <c r="X268" s="214">
        <v>100</v>
      </c>
      <c r="Y268" s="226"/>
      <c r="Z268" s="225"/>
      <c r="AA268" s="226"/>
      <c r="AB268" s="225"/>
      <c r="AC268" s="230"/>
      <c r="AD268" s="225">
        <v>100</v>
      </c>
      <c r="AE268" s="225">
        <v>-98.95</v>
      </c>
      <c r="AF268" s="228">
        <v>44499</v>
      </c>
      <c r="AG268" s="231">
        <v>8</v>
      </c>
      <c r="AH268" s="214">
        <v>5.84</v>
      </c>
      <c r="AI268" s="214">
        <v>2.16</v>
      </c>
      <c r="AJ268" s="232">
        <v>27</v>
      </c>
      <c r="AK268" s="231"/>
      <c r="AL268" s="214">
        <v>27</v>
      </c>
    </row>
    <row r="269" spans="1:38" ht="16" customHeight="1">
      <c r="A269" s="563">
        <v>262</v>
      </c>
      <c r="B269" s="189" t="s">
        <v>840</v>
      </c>
      <c r="C269" s="187" t="s">
        <v>592</v>
      </c>
      <c r="D269" s="187" t="s">
        <v>841</v>
      </c>
      <c r="E269" s="187" t="s">
        <v>104</v>
      </c>
      <c r="F269" s="236">
        <v>1</v>
      </c>
      <c r="G269" s="187" t="s">
        <v>430</v>
      </c>
      <c r="H269" s="188">
        <v>42368</v>
      </c>
      <c r="I269" s="188">
        <v>42369</v>
      </c>
      <c r="J269" s="197">
        <v>5</v>
      </c>
      <c r="K269" s="194">
        <v>9612.4500000000007</v>
      </c>
      <c r="L269" s="194">
        <v>480.62</v>
      </c>
      <c r="M269" s="195">
        <v>100</v>
      </c>
      <c r="N269" s="195"/>
      <c r="O269" s="195">
        <v>100</v>
      </c>
      <c r="P269" s="196">
        <v>-79.1935</v>
      </c>
      <c r="Q269" s="207" t="s">
        <v>94</v>
      </c>
      <c r="R269" s="217"/>
      <c r="S269" s="209">
        <v>9612.4500000000007</v>
      </c>
      <c r="T269" s="210"/>
      <c r="U269" s="211" t="s">
        <v>393</v>
      </c>
      <c r="V269" s="240" t="s">
        <v>394</v>
      </c>
      <c r="W269" s="216"/>
      <c r="X269" s="214">
        <v>100</v>
      </c>
      <c r="Y269" s="226"/>
      <c r="Z269" s="225"/>
      <c r="AA269" s="226"/>
      <c r="AB269" s="225"/>
      <c r="AC269" s="230"/>
      <c r="AD269" s="225">
        <v>100</v>
      </c>
      <c r="AE269" s="225">
        <v>-98.96</v>
      </c>
      <c r="AF269" s="228">
        <v>44499</v>
      </c>
      <c r="AG269" s="231">
        <v>8</v>
      </c>
      <c r="AH269" s="214">
        <v>5.84</v>
      </c>
      <c r="AI269" s="214">
        <v>2.16</v>
      </c>
      <c r="AJ269" s="232">
        <v>27</v>
      </c>
      <c r="AK269" s="231"/>
      <c r="AL269" s="214">
        <v>27</v>
      </c>
    </row>
    <row r="270" spans="1:38" ht="16" customHeight="1">
      <c r="A270" s="563">
        <v>263</v>
      </c>
      <c r="B270" s="189" t="s">
        <v>842</v>
      </c>
      <c r="C270" s="187" t="s">
        <v>592</v>
      </c>
      <c r="D270" s="187" t="s">
        <v>841</v>
      </c>
      <c r="E270" s="187" t="s">
        <v>104</v>
      </c>
      <c r="F270" s="236">
        <v>1</v>
      </c>
      <c r="G270" s="187" t="s">
        <v>430</v>
      </c>
      <c r="H270" s="188">
        <v>42368</v>
      </c>
      <c r="I270" s="188">
        <v>42369</v>
      </c>
      <c r="J270" s="197">
        <v>5</v>
      </c>
      <c r="K270" s="194">
        <v>9612.44</v>
      </c>
      <c r="L270" s="194">
        <v>480.62</v>
      </c>
      <c r="M270" s="195">
        <v>100</v>
      </c>
      <c r="N270" s="195"/>
      <c r="O270" s="195">
        <v>100</v>
      </c>
      <c r="P270" s="196">
        <v>-79.1935</v>
      </c>
      <c r="Q270" s="207" t="s">
        <v>94</v>
      </c>
      <c r="R270" s="217"/>
      <c r="S270" s="209">
        <v>9612.44</v>
      </c>
      <c r="T270" s="210"/>
      <c r="U270" s="211" t="s">
        <v>393</v>
      </c>
      <c r="V270" s="240" t="s">
        <v>394</v>
      </c>
      <c r="W270" s="216"/>
      <c r="X270" s="214">
        <v>100</v>
      </c>
      <c r="Y270" s="226"/>
      <c r="Z270" s="225"/>
      <c r="AA270" s="226"/>
      <c r="AB270" s="225"/>
      <c r="AC270" s="230"/>
      <c r="AD270" s="225">
        <v>100</v>
      </c>
      <c r="AE270" s="225">
        <v>-98.96</v>
      </c>
      <c r="AF270" s="228">
        <v>44499</v>
      </c>
      <c r="AG270" s="231">
        <v>8</v>
      </c>
      <c r="AH270" s="214">
        <v>5.84</v>
      </c>
      <c r="AI270" s="214">
        <v>2.16</v>
      </c>
      <c r="AJ270" s="232">
        <v>27</v>
      </c>
      <c r="AK270" s="231"/>
      <c r="AL270" s="214">
        <v>27</v>
      </c>
    </row>
    <row r="271" spans="1:38" ht="16" customHeight="1">
      <c r="A271" s="563">
        <v>264</v>
      </c>
      <c r="B271" s="189" t="s">
        <v>843</v>
      </c>
      <c r="C271" s="187" t="s">
        <v>592</v>
      </c>
      <c r="D271" s="187" t="s">
        <v>844</v>
      </c>
      <c r="E271" s="187" t="s">
        <v>104</v>
      </c>
      <c r="F271" s="236">
        <v>1</v>
      </c>
      <c r="G271" s="187" t="s">
        <v>430</v>
      </c>
      <c r="H271" s="188">
        <v>42368</v>
      </c>
      <c r="I271" s="188">
        <v>42369</v>
      </c>
      <c r="J271" s="197">
        <v>5</v>
      </c>
      <c r="K271" s="194">
        <v>10589.21</v>
      </c>
      <c r="L271" s="194">
        <v>529.46</v>
      </c>
      <c r="M271" s="195">
        <v>100</v>
      </c>
      <c r="N271" s="195"/>
      <c r="O271" s="195">
        <v>100</v>
      </c>
      <c r="P271" s="196">
        <v>-81.112799999999993</v>
      </c>
      <c r="Q271" s="207" t="s">
        <v>94</v>
      </c>
      <c r="R271" s="217"/>
      <c r="S271" s="209">
        <v>10589.21</v>
      </c>
      <c r="T271" s="210"/>
      <c r="U271" s="211" t="s">
        <v>393</v>
      </c>
      <c r="V271" s="240" t="s">
        <v>394</v>
      </c>
      <c r="W271" s="216"/>
      <c r="X271" s="214">
        <v>100</v>
      </c>
      <c r="Y271" s="226"/>
      <c r="Z271" s="225"/>
      <c r="AA271" s="226"/>
      <c r="AB271" s="225"/>
      <c r="AC271" s="230"/>
      <c r="AD271" s="225">
        <v>100</v>
      </c>
      <c r="AE271" s="225">
        <v>-99.06</v>
      </c>
      <c r="AF271" s="228">
        <v>44499</v>
      </c>
      <c r="AG271" s="231">
        <v>8</v>
      </c>
      <c r="AH271" s="214">
        <v>5.84</v>
      </c>
      <c r="AI271" s="214">
        <v>2.16</v>
      </c>
      <c r="AJ271" s="232">
        <v>27</v>
      </c>
      <c r="AK271" s="231"/>
      <c r="AL271" s="214">
        <v>27</v>
      </c>
    </row>
    <row r="272" spans="1:38" ht="16" customHeight="1">
      <c r="A272" s="563">
        <v>265</v>
      </c>
      <c r="B272" s="189" t="s">
        <v>845</v>
      </c>
      <c r="C272" s="187" t="s">
        <v>592</v>
      </c>
      <c r="D272" s="187" t="s">
        <v>844</v>
      </c>
      <c r="E272" s="187" t="s">
        <v>104</v>
      </c>
      <c r="F272" s="236">
        <v>1</v>
      </c>
      <c r="G272" s="187" t="s">
        <v>430</v>
      </c>
      <c r="H272" s="188">
        <v>42368</v>
      </c>
      <c r="I272" s="188">
        <v>42369</v>
      </c>
      <c r="J272" s="197">
        <v>5</v>
      </c>
      <c r="K272" s="194">
        <v>10589.21</v>
      </c>
      <c r="L272" s="194">
        <v>529.46</v>
      </c>
      <c r="M272" s="195">
        <v>100</v>
      </c>
      <c r="N272" s="195"/>
      <c r="O272" s="195">
        <v>100</v>
      </c>
      <c r="P272" s="196">
        <v>-81.112799999999993</v>
      </c>
      <c r="Q272" s="207" t="s">
        <v>94</v>
      </c>
      <c r="R272" s="217"/>
      <c r="S272" s="209">
        <v>10589.21</v>
      </c>
      <c r="T272" s="210"/>
      <c r="U272" s="211" t="s">
        <v>393</v>
      </c>
      <c r="V272" s="240" t="s">
        <v>394</v>
      </c>
      <c r="W272" s="216"/>
      <c r="X272" s="214">
        <v>100</v>
      </c>
      <c r="Y272" s="226"/>
      <c r="Z272" s="225"/>
      <c r="AA272" s="226"/>
      <c r="AB272" s="225"/>
      <c r="AC272" s="230"/>
      <c r="AD272" s="225">
        <v>100</v>
      </c>
      <c r="AE272" s="225">
        <v>-99.06</v>
      </c>
      <c r="AF272" s="228">
        <v>44499</v>
      </c>
      <c r="AG272" s="231">
        <v>8</v>
      </c>
      <c r="AH272" s="214">
        <v>5.84</v>
      </c>
      <c r="AI272" s="214">
        <v>2.16</v>
      </c>
      <c r="AJ272" s="232">
        <v>27</v>
      </c>
      <c r="AK272" s="231"/>
      <c r="AL272" s="214">
        <v>27</v>
      </c>
    </row>
    <row r="273" spans="1:38" ht="16" customHeight="1">
      <c r="A273" s="563">
        <v>266</v>
      </c>
      <c r="B273" s="189" t="s">
        <v>846</v>
      </c>
      <c r="C273" s="187" t="s">
        <v>592</v>
      </c>
      <c r="D273" s="187" t="s">
        <v>844</v>
      </c>
      <c r="E273" s="187" t="s">
        <v>104</v>
      </c>
      <c r="F273" s="236">
        <v>1</v>
      </c>
      <c r="G273" s="187" t="s">
        <v>430</v>
      </c>
      <c r="H273" s="188">
        <v>42368</v>
      </c>
      <c r="I273" s="188">
        <v>42369</v>
      </c>
      <c r="J273" s="197">
        <v>5</v>
      </c>
      <c r="K273" s="194">
        <v>10589.21</v>
      </c>
      <c r="L273" s="194">
        <v>529.46</v>
      </c>
      <c r="M273" s="195">
        <v>100</v>
      </c>
      <c r="N273" s="195"/>
      <c r="O273" s="195">
        <v>100</v>
      </c>
      <c r="P273" s="196">
        <v>-81.112799999999993</v>
      </c>
      <c r="Q273" s="207" t="s">
        <v>94</v>
      </c>
      <c r="R273" s="217"/>
      <c r="S273" s="209">
        <v>10589.21</v>
      </c>
      <c r="T273" s="210"/>
      <c r="U273" s="211" t="s">
        <v>393</v>
      </c>
      <c r="V273" s="240" t="s">
        <v>394</v>
      </c>
      <c r="W273" s="216"/>
      <c r="X273" s="214">
        <v>100</v>
      </c>
      <c r="Y273" s="226"/>
      <c r="Z273" s="225"/>
      <c r="AA273" s="226"/>
      <c r="AB273" s="225"/>
      <c r="AC273" s="230"/>
      <c r="AD273" s="225">
        <v>100</v>
      </c>
      <c r="AE273" s="225">
        <v>-99.06</v>
      </c>
      <c r="AF273" s="228">
        <v>44499</v>
      </c>
      <c r="AG273" s="231">
        <v>8</v>
      </c>
      <c r="AH273" s="214">
        <v>5.84</v>
      </c>
      <c r="AI273" s="214">
        <v>2.16</v>
      </c>
      <c r="AJ273" s="232">
        <v>27</v>
      </c>
      <c r="AK273" s="231"/>
      <c r="AL273" s="214">
        <v>27</v>
      </c>
    </row>
    <row r="274" spans="1:38" ht="16" customHeight="1">
      <c r="A274" s="563">
        <v>267</v>
      </c>
      <c r="B274" s="189" t="s">
        <v>847</v>
      </c>
      <c r="C274" s="187" t="s">
        <v>848</v>
      </c>
      <c r="D274" s="187" t="s">
        <v>849</v>
      </c>
      <c r="E274" s="187" t="s">
        <v>104</v>
      </c>
      <c r="F274" s="236">
        <v>1</v>
      </c>
      <c r="G274" s="187" t="s">
        <v>430</v>
      </c>
      <c r="H274" s="188">
        <v>42368</v>
      </c>
      <c r="I274" s="188">
        <v>42369</v>
      </c>
      <c r="J274" s="197">
        <v>5</v>
      </c>
      <c r="K274" s="194">
        <v>38340.25</v>
      </c>
      <c r="L274" s="194">
        <v>1917.02</v>
      </c>
      <c r="M274" s="195">
        <v>100</v>
      </c>
      <c r="N274" s="195"/>
      <c r="O274" s="195">
        <v>100</v>
      </c>
      <c r="P274" s="196">
        <v>-94.783600000000007</v>
      </c>
      <c r="Q274" s="207" t="s">
        <v>94</v>
      </c>
      <c r="R274" s="217"/>
      <c r="S274" s="209">
        <v>38340.25</v>
      </c>
      <c r="T274" s="210"/>
      <c r="U274" s="211" t="s">
        <v>402</v>
      </c>
      <c r="V274" s="215" t="s">
        <v>394</v>
      </c>
      <c r="W274" s="216"/>
      <c r="X274" s="214">
        <v>100</v>
      </c>
      <c r="Y274" s="226"/>
      <c r="Z274" s="225"/>
      <c r="AA274" s="226"/>
      <c r="AB274" s="225"/>
      <c r="AC274" s="230"/>
      <c r="AD274" s="225">
        <v>100</v>
      </c>
      <c r="AE274" s="225">
        <v>-99.74</v>
      </c>
      <c r="AF274" s="228">
        <v>44499</v>
      </c>
      <c r="AG274" s="231">
        <v>8</v>
      </c>
      <c r="AH274" s="214">
        <v>5.84</v>
      </c>
      <c r="AI274" s="214">
        <v>2.16</v>
      </c>
      <c r="AJ274" s="232">
        <v>27</v>
      </c>
      <c r="AK274" s="231"/>
      <c r="AL274" s="214">
        <v>27</v>
      </c>
    </row>
    <row r="275" spans="1:38" ht="16" customHeight="1">
      <c r="A275" s="563">
        <v>268</v>
      </c>
      <c r="B275" s="189" t="s">
        <v>850</v>
      </c>
      <c r="C275" s="187" t="s">
        <v>848</v>
      </c>
      <c r="D275" s="187" t="s">
        <v>849</v>
      </c>
      <c r="E275" s="187" t="s">
        <v>104</v>
      </c>
      <c r="F275" s="236">
        <v>1</v>
      </c>
      <c r="G275" s="187" t="s">
        <v>430</v>
      </c>
      <c r="H275" s="188">
        <v>42368</v>
      </c>
      <c r="I275" s="188">
        <v>42369</v>
      </c>
      <c r="J275" s="197">
        <v>5</v>
      </c>
      <c r="K275" s="194">
        <v>38340.25</v>
      </c>
      <c r="L275" s="194">
        <v>1917.02</v>
      </c>
      <c r="M275" s="195">
        <v>100</v>
      </c>
      <c r="N275" s="195"/>
      <c r="O275" s="195">
        <v>100</v>
      </c>
      <c r="P275" s="196">
        <v>-94.783600000000007</v>
      </c>
      <c r="Q275" s="207" t="s">
        <v>94</v>
      </c>
      <c r="R275" s="217"/>
      <c r="S275" s="209">
        <v>38340.25</v>
      </c>
      <c r="T275" s="210"/>
      <c r="U275" s="211" t="s">
        <v>402</v>
      </c>
      <c r="V275" s="215" t="s">
        <v>394</v>
      </c>
      <c r="W275" s="216"/>
      <c r="X275" s="214">
        <v>100</v>
      </c>
      <c r="Y275" s="226"/>
      <c r="Z275" s="225"/>
      <c r="AA275" s="226"/>
      <c r="AB275" s="225"/>
      <c r="AC275" s="230"/>
      <c r="AD275" s="225">
        <v>100</v>
      </c>
      <c r="AE275" s="225">
        <v>-99.74</v>
      </c>
      <c r="AF275" s="228">
        <v>44499</v>
      </c>
      <c r="AG275" s="231">
        <v>8</v>
      </c>
      <c r="AH275" s="214">
        <v>5.84</v>
      </c>
      <c r="AI275" s="214">
        <v>2.16</v>
      </c>
      <c r="AJ275" s="232">
        <v>27</v>
      </c>
      <c r="AK275" s="231"/>
      <c r="AL275" s="214">
        <v>27</v>
      </c>
    </row>
    <row r="276" spans="1:38" ht="16" customHeight="1">
      <c r="A276" s="563">
        <v>269</v>
      </c>
      <c r="B276" s="189" t="s">
        <v>851</v>
      </c>
      <c r="C276" s="187" t="s">
        <v>848</v>
      </c>
      <c r="D276" s="187" t="s">
        <v>849</v>
      </c>
      <c r="E276" s="187" t="s">
        <v>104</v>
      </c>
      <c r="F276" s="236">
        <v>1</v>
      </c>
      <c r="G276" s="187" t="s">
        <v>430</v>
      </c>
      <c r="H276" s="188">
        <v>42368</v>
      </c>
      <c r="I276" s="188">
        <v>42369</v>
      </c>
      <c r="J276" s="197">
        <v>5</v>
      </c>
      <c r="K276" s="194">
        <v>38340.25</v>
      </c>
      <c r="L276" s="194">
        <v>1917.02</v>
      </c>
      <c r="M276" s="195">
        <v>100</v>
      </c>
      <c r="N276" s="195"/>
      <c r="O276" s="195">
        <v>100</v>
      </c>
      <c r="P276" s="196">
        <v>-94.783600000000007</v>
      </c>
      <c r="Q276" s="207" t="s">
        <v>94</v>
      </c>
      <c r="R276" s="217"/>
      <c r="S276" s="209">
        <v>38340.25</v>
      </c>
      <c r="T276" s="210"/>
      <c r="U276" s="211" t="s">
        <v>402</v>
      </c>
      <c r="V276" s="215" t="s">
        <v>394</v>
      </c>
      <c r="W276" s="216"/>
      <c r="X276" s="214">
        <v>100</v>
      </c>
      <c r="Y276" s="226"/>
      <c r="Z276" s="225"/>
      <c r="AA276" s="226"/>
      <c r="AB276" s="225"/>
      <c r="AC276" s="230"/>
      <c r="AD276" s="225">
        <v>100</v>
      </c>
      <c r="AE276" s="225">
        <v>-99.74</v>
      </c>
      <c r="AF276" s="228">
        <v>44499</v>
      </c>
      <c r="AG276" s="231">
        <v>8</v>
      </c>
      <c r="AH276" s="214">
        <v>5.84</v>
      </c>
      <c r="AI276" s="214">
        <v>2.16</v>
      </c>
      <c r="AJ276" s="232">
        <v>27</v>
      </c>
      <c r="AK276" s="231"/>
      <c r="AL276" s="214">
        <v>27</v>
      </c>
    </row>
    <row r="277" spans="1:38" ht="16" customHeight="1">
      <c r="A277" s="563">
        <v>270</v>
      </c>
      <c r="B277" s="189" t="s">
        <v>852</v>
      </c>
      <c r="C277" s="187" t="s">
        <v>848</v>
      </c>
      <c r="D277" s="187" t="s">
        <v>849</v>
      </c>
      <c r="E277" s="187" t="s">
        <v>104</v>
      </c>
      <c r="F277" s="236">
        <v>1</v>
      </c>
      <c r="G277" s="187" t="s">
        <v>430</v>
      </c>
      <c r="H277" s="188">
        <v>42368</v>
      </c>
      <c r="I277" s="188">
        <v>42369</v>
      </c>
      <c r="J277" s="197">
        <v>5</v>
      </c>
      <c r="K277" s="194">
        <v>38340.25</v>
      </c>
      <c r="L277" s="194">
        <v>1917.02</v>
      </c>
      <c r="M277" s="195">
        <v>100</v>
      </c>
      <c r="N277" s="195"/>
      <c r="O277" s="195">
        <v>100</v>
      </c>
      <c r="P277" s="196">
        <v>-94.783600000000007</v>
      </c>
      <c r="Q277" s="207" t="s">
        <v>94</v>
      </c>
      <c r="R277" s="217"/>
      <c r="S277" s="209">
        <v>38340.25</v>
      </c>
      <c r="T277" s="210"/>
      <c r="U277" s="211" t="s">
        <v>402</v>
      </c>
      <c r="V277" s="215" t="s">
        <v>394</v>
      </c>
      <c r="W277" s="216"/>
      <c r="X277" s="214">
        <v>100</v>
      </c>
      <c r="Y277" s="226"/>
      <c r="Z277" s="225"/>
      <c r="AA277" s="226"/>
      <c r="AB277" s="225"/>
      <c r="AC277" s="230"/>
      <c r="AD277" s="225">
        <v>100</v>
      </c>
      <c r="AE277" s="225">
        <v>-99.74</v>
      </c>
      <c r="AF277" s="228">
        <v>44499</v>
      </c>
      <c r="AG277" s="231">
        <v>8</v>
      </c>
      <c r="AH277" s="214">
        <v>5.84</v>
      </c>
      <c r="AI277" s="214">
        <v>2.16</v>
      </c>
      <c r="AJ277" s="232">
        <v>27</v>
      </c>
      <c r="AK277" s="231"/>
      <c r="AL277" s="214">
        <v>27</v>
      </c>
    </row>
    <row r="278" spans="1:38" ht="16" customHeight="1">
      <c r="A278" s="563">
        <v>271</v>
      </c>
      <c r="B278" s="189" t="s">
        <v>853</v>
      </c>
      <c r="C278" s="187" t="s">
        <v>848</v>
      </c>
      <c r="D278" s="187" t="s">
        <v>849</v>
      </c>
      <c r="E278" s="187" t="s">
        <v>104</v>
      </c>
      <c r="F278" s="236">
        <v>1</v>
      </c>
      <c r="G278" s="187" t="s">
        <v>430</v>
      </c>
      <c r="H278" s="188">
        <v>42368</v>
      </c>
      <c r="I278" s="188">
        <v>42369</v>
      </c>
      <c r="J278" s="197">
        <v>5</v>
      </c>
      <c r="K278" s="194">
        <v>38340.25</v>
      </c>
      <c r="L278" s="194">
        <v>1917.02</v>
      </c>
      <c r="M278" s="195">
        <v>100</v>
      </c>
      <c r="N278" s="195"/>
      <c r="O278" s="195">
        <v>100</v>
      </c>
      <c r="P278" s="196">
        <v>-94.783600000000007</v>
      </c>
      <c r="Q278" s="207" t="s">
        <v>94</v>
      </c>
      <c r="R278" s="217"/>
      <c r="S278" s="209">
        <v>38340.25</v>
      </c>
      <c r="T278" s="210"/>
      <c r="U278" s="211" t="s">
        <v>402</v>
      </c>
      <c r="V278" s="215" t="s">
        <v>394</v>
      </c>
      <c r="W278" s="216"/>
      <c r="X278" s="214">
        <v>100</v>
      </c>
      <c r="Y278" s="226"/>
      <c r="Z278" s="225"/>
      <c r="AA278" s="226"/>
      <c r="AB278" s="225"/>
      <c r="AC278" s="230"/>
      <c r="AD278" s="225">
        <v>100</v>
      </c>
      <c r="AE278" s="225">
        <v>-99.74</v>
      </c>
      <c r="AF278" s="228">
        <v>44499</v>
      </c>
      <c r="AG278" s="231">
        <v>8</v>
      </c>
      <c r="AH278" s="214">
        <v>5.84</v>
      </c>
      <c r="AI278" s="214">
        <v>2.16</v>
      </c>
      <c r="AJ278" s="232">
        <v>27</v>
      </c>
      <c r="AK278" s="231"/>
      <c r="AL278" s="214">
        <v>27</v>
      </c>
    </row>
    <row r="279" spans="1:38" ht="16" customHeight="1">
      <c r="A279" s="563">
        <v>272</v>
      </c>
      <c r="B279" s="189" t="s">
        <v>854</v>
      </c>
      <c r="C279" s="187" t="s">
        <v>848</v>
      </c>
      <c r="D279" s="187" t="s">
        <v>849</v>
      </c>
      <c r="E279" s="187" t="s">
        <v>104</v>
      </c>
      <c r="F279" s="236">
        <v>1</v>
      </c>
      <c r="G279" s="187" t="s">
        <v>430</v>
      </c>
      <c r="H279" s="188">
        <v>42368</v>
      </c>
      <c r="I279" s="188">
        <v>42369</v>
      </c>
      <c r="J279" s="197">
        <v>5</v>
      </c>
      <c r="K279" s="194">
        <v>38340.25</v>
      </c>
      <c r="L279" s="194">
        <v>1917.02</v>
      </c>
      <c r="M279" s="195">
        <v>100</v>
      </c>
      <c r="N279" s="195"/>
      <c r="O279" s="195">
        <v>100</v>
      </c>
      <c r="P279" s="196">
        <v>-94.783600000000007</v>
      </c>
      <c r="Q279" s="207" t="s">
        <v>94</v>
      </c>
      <c r="R279" s="217"/>
      <c r="S279" s="209">
        <v>38340.25</v>
      </c>
      <c r="T279" s="210"/>
      <c r="U279" s="211" t="s">
        <v>402</v>
      </c>
      <c r="V279" s="215" t="s">
        <v>394</v>
      </c>
      <c r="W279" s="216"/>
      <c r="X279" s="214">
        <v>100</v>
      </c>
      <c r="Y279" s="226"/>
      <c r="Z279" s="225"/>
      <c r="AA279" s="226"/>
      <c r="AB279" s="225"/>
      <c r="AC279" s="230"/>
      <c r="AD279" s="225">
        <v>100</v>
      </c>
      <c r="AE279" s="225">
        <v>-99.74</v>
      </c>
      <c r="AF279" s="228">
        <v>44499</v>
      </c>
      <c r="AG279" s="231">
        <v>8</v>
      </c>
      <c r="AH279" s="214">
        <v>5.84</v>
      </c>
      <c r="AI279" s="214">
        <v>2.16</v>
      </c>
      <c r="AJ279" s="232">
        <v>27</v>
      </c>
      <c r="AK279" s="231"/>
      <c r="AL279" s="214">
        <v>27</v>
      </c>
    </row>
    <row r="280" spans="1:38" ht="16" customHeight="1">
      <c r="A280" s="563">
        <v>273</v>
      </c>
      <c r="B280" s="189" t="s">
        <v>855</v>
      </c>
      <c r="C280" s="187" t="s">
        <v>848</v>
      </c>
      <c r="D280" s="187" t="s">
        <v>849</v>
      </c>
      <c r="E280" s="187" t="s">
        <v>104</v>
      </c>
      <c r="F280" s="236">
        <v>1</v>
      </c>
      <c r="G280" s="187" t="s">
        <v>430</v>
      </c>
      <c r="H280" s="188">
        <v>42368</v>
      </c>
      <c r="I280" s="188">
        <v>42369</v>
      </c>
      <c r="J280" s="197">
        <v>5</v>
      </c>
      <c r="K280" s="194">
        <v>38340.25</v>
      </c>
      <c r="L280" s="194">
        <v>1917.02</v>
      </c>
      <c r="M280" s="195">
        <v>100</v>
      </c>
      <c r="N280" s="195"/>
      <c r="O280" s="195">
        <v>100</v>
      </c>
      <c r="P280" s="196">
        <v>-94.783600000000007</v>
      </c>
      <c r="Q280" s="207" t="s">
        <v>94</v>
      </c>
      <c r="R280" s="217"/>
      <c r="S280" s="209">
        <v>38340.25</v>
      </c>
      <c r="T280" s="210"/>
      <c r="U280" s="211" t="s">
        <v>402</v>
      </c>
      <c r="V280" s="215" t="s">
        <v>394</v>
      </c>
      <c r="W280" s="216"/>
      <c r="X280" s="214">
        <v>100</v>
      </c>
      <c r="Y280" s="226"/>
      <c r="Z280" s="225"/>
      <c r="AA280" s="226"/>
      <c r="AB280" s="225"/>
      <c r="AC280" s="230"/>
      <c r="AD280" s="225">
        <v>100</v>
      </c>
      <c r="AE280" s="225">
        <v>-99.74</v>
      </c>
      <c r="AF280" s="228">
        <v>44499</v>
      </c>
      <c r="AG280" s="231">
        <v>8</v>
      </c>
      <c r="AH280" s="214">
        <v>5.84</v>
      </c>
      <c r="AI280" s="214">
        <v>2.16</v>
      </c>
      <c r="AJ280" s="232">
        <v>27</v>
      </c>
      <c r="AK280" s="231"/>
      <c r="AL280" s="214">
        <v>27</v>
      </c>
    </row>
    <row r="281" spans="1:38" ht="16" customHeight="1">
      <c r="A281" s="563">
        <v>274</v>
      </c>
      <c r="B281" s="189" t="s">
        <v>856</v>
      </c>
      <c r="C281" s="187" t="s">
        <v>848</v>
      </c>
      <c r="D281" s="187" t="s">
        <v>849</v>
      </c>
      <c r="E281" s="187" t="s">
        <v>104</v>
      </c>
      <c r="F281" s="236">
        <v>1</v>
      </c>
      <c r="G281" s="187" t="s">
        <v>430</v>
      </c>
      <c r="H281" s="188">
        <v>42368</v>
      </c>
      <c r="I281" s="188">
        <v>42369</v>
      </c>
      <c r="J281" s="197">
        <v>5</v>
      </c>
      <c r="K281" s="194">
        <v>38340.25</v>
      </c>
      <c r="L281" s="194">
        <v>1917.02</v>
      </c>
      <c r="M281" s="195">
        <v>100</v>
      </c>
      <c r="N281" s="195"/>
      <c r="O281" s="195">
        <v>100</v>
      </c>
      <c r="P281" s="196">
        <v>-94.783600000000007</v>
      </c>
      <c r="Q281" s="207" t="s">
        <v>94</v>
      </c>
      <c r="R281" s="217"/>
      <c r="S281" s="209">
        <v>38340.25</v>
      </c>
      <c r="T281" s="210"/>
      <c r="U281" s="211" t="s">
        <v>402</v>
      </c>
      <c r="V281" s="215" t="s">
        <v>394</v>
      </c>
      <c r="W281" s="216"/>
      <c r="X281" s="214">
        <v>100</v>
      </c>
      <c r="Y281" s="226"/>
      <c r="Z281" s="225"/>
      <c r="AA281" s="226"/>
      <c r="AB281" s="225"/>
      <c r="AC281" s="230"/>
      <c r="AD281" s="225">
        <v>100</v>
      </c>
      <c r="AE281" s="225">
        <v>-99.74</v>
      </c>
      <c r="AF281" s="228">
        <v>44499</v>
      </c>
      <c r="AG281" s="231">
        <v>8</v>
      </c>
      <c r="AH281" s="214">
        <v>5.84</v>
      </c>
      <c r="AI281" s="214">
        <v>2.16</v>
      </c>
      <c r="AJ281" s="232">
        <v>27</v>
      </c>
      <c r="AK281" s="231"/>
      <c r="AL281" s="214">
        <v>27</v>
      </c>
    </row>
    <row r="282" spans="1:38" ht="16" customHeight="1">
      <c r="A282" s="563">
        <v>275</v>
      </c>
      <c r="B282" s="189" t="s">
        <v>857</v>
      </c>
      <c r="C282" s="187" t="s">
        <v>848</v>
      </c>
      <c r="D282" s="187" t="s">
        <v>849</v>
      </c>
      <c r="E282" s="187" t="s">
        <v>104</v>
      </c>
      <c r="F282" s="236">
        <v>1</v>
      </c>
      <c r="G282" s="187" t="s">
        <v>430</v>
      </c>
      <c r="H282" s="188">
        <v>42368</v>
      </c>
      <c r="I282" s="188">
        <v>42369</v>
      </c>
      <c r="J282" s="197">
        <v>5</v>
      </c>
      <c r="K282" s="194">
        <v>38340.25</v>
      </c>
      <c r="L282" s="194">
        <v>1917.02</v>
      </c>
      <c r="M282" s="195">
        <v>100</v>
      </c>
      <c r="N282" s="195"/>
      <c r="O282" s="195">
        <v>100</v>
      </c>
      <c r="P282" s="196">
        <v>-94.783600000000007</v>
      </c>
      <c r="Q282" s="207" t="s">
        <v>94</v>
      </c>
      <c r="R282" s="217"/>
      <c r="S282" s="209">
        <v>38340.25</v>
      </c>
      <c r="T282" s="210"/>
      <c r="U282" s="211" t="s">
        <v>402</v>
      </c>
      <c r="V282" s="215" t="s">
        <v>394</v>
      </c>
      <c r="W282" s="216"/>
      <c r="X282" s="214">
        <v>100</v>
      </c>
      <c r="Y282" s="226"/>
      <c r="Z282" s="225"/>
      <c r="AA282" s="226"/>
      <c r="AB282" s="225"/>
      <c r="AC282" s="230"/>
      <c r="AD282" s="225">
        <v>100</v>
      </c>
      <c r="AE282" s="225">
        <v>-99.74</v>
      </c>
      <c r="AF282" s="228">
        <v>44499</v>
      </c>
      <c r="AG282" s="231">
        <v>8</v>
      </c>
      <c r="AH282" s="214">
        <v>5.84</v>
      </c>
      <c r="AI282" s="214">
        <v>2.16</v>
      </c>
      <c r="AJ282" s="232">
        <v>27</v>
      </c>
      <c r="AK282" s="231"/>
      <c r="AL282" s="214">
        <v>27</v>
      </c>
    </row>
    <row r="283" spans="1:38" ht="16" customHeight="1">
      <c r="A283" s="563">
        <v>276</v>
      </c>
      <c r="B283" s="189" t="s">
        <v>858</v>
      </c>
      <c r="C283" s="187" t="s">
        <v>848</v>
      </c>
      <c r="D283" s="187" t="s">
        <v>849</v>
      </c>
      <c r="E283" s="187" t="s">
        <v>104</v>
      </c>
      <c r="F283" s="236">
        <v>1</v>
      </c>
      <c r="G283" s="187" t="s">
        <v>430</v>
      </c>
      <c r="H283" s="188">
        <v>42368</v>
      </c>
      <c r="I283" s="188">
        <v>42369</v>
      </c>
      <c r="J283" s="197">
        <v>5</v>
      </c>
      <c r="K283" s="194">
        <v>38340.25</v>
      </c>
      <c r="L283" s="194">
        <v>1917.02</v>
      </c>
      <c r="M283" s="195">
        <v>100</v>
      </c>
      <c r="N283" s="195"/>
      <c r="O283" s="195">
        <v>100</v>
      </c>
      <c r="P283" s="196">
        <v>-94.783600000000007</v>
      </c>
      <c r="Q283" s="207" t="s">
        <v>94</v>
      </c>
      <c r="R283" s="217"/>
      <c r="S283" s="209">
        <v>38340.25</v>
      </c>
      <c r="T283" s="210"/>
      <c r="U283" s="211" t="s">
        <v>402</v>
      </c>
      <c r="V283" s="215" t="s">
        <v>394</v>
      </c>
      <c r="W283" s="216"/>
      <c r="X283" s="214">
        <v>100</v>
      </c>
      <c r="Y283" s="226"/>
      <c r="Z283" s="225"/>
      <c r="AA283" s="226"/>
      <c r="AB283" s="225"/>
      <c r="AC283" s="230"/>
      <c r="AD283" s="225">
        <v>100</v>
      </c>
      <c r="AE283" s="225">
        <v>-99.74</v>
      </c>
      <c r="AF283" s="228">
        <v>44499</v>
      </c>
      <c r="AG283" s="231">
        <v>8</v>
      </c>
      <c r="AH283" s="214">
        <v>5.84</v>
      </c>
      <c r="AI283" s="214">
        <v>2.16</v>
      </c>
      <c r="AJ283" s="232">
        <v>27</v>
      </c>
      <c r="AK283" s="231"/>
      <c r="AL283" s="214">
        <v>27</v>
      </c>
    </row>
    <row r="284" spans="1:38" ht="16" customHeight="1">
      <c r="A284" s="563">
        <v>277</v>
      </c>
      <c r="B284" s="189" t="s">
        <v>859</v>
      </c>
      <c r="C284" s="187" t="s">
        <v>848</v>
      </c>
      <c r="D284" s="187" t="s">
        <v>849</v>
      </c>
      <c r="E284" s="187" t="s">
        <v>104</v>
      </c>
      <c r="F284" s="236">
        <v>1</v>
      </c>
      <c r="G284" s="187" t="s">
        <v>430</v>
      </c>
      <c r="H284" s="188">
        <v>42368</v>
      </c>
      <c r="I284" s="188">
        <v>42369</v>
      </c>
      <c r="J284" s="197">
        <v>5</v>
      </c>
      <c r="K284" s="194">
        <v>38340.25</v>
      </c>
      <c r="L284" s="194">
        <v>1917.02</v>
      </c>
      <c r="M284" s="195">
        <v>100</v>
      </c>
      <c r="N284" s="195"/>
      <c r="O284" s="195">
        <v>100</v>
      </c>
      <c r="P284" s="196">
        <v>-94.783600000000007</v>
      </c>
      <c r="Q284" s="207" t="s">
        <v>94</v>
      </c>
      <c r="R284" s="217"/>
      <c r="S284" s="209">
        <v>38340.25</v>
      </c>
      <c r="T284" s="210"/>
      <c r="U284" s="211" t="s">
        <v>402</v>
      </c>
      <c r="V284" s="215" t="s">
        <v>394</v>
      </c>
      <c r="W284" s="216"/>
      <c r="X284" s="214">
        <v>100</v>
      </c>
      <c r="Y284" s="226"/>
      <c r="Z284" s="225"/>
      <c r="AA284" s="226"/>
      <c r="AB284" s="225"/>
      <c r="AC284" s="230"/>
      <c r="AD284" s="225">
        <v>100</v>
      </c>
      <c r="AE284" s="225">
        <v>-99.74</v>
      </c>
      <c r="AF284" s="228">
        <v>44499</v>
      </c>
      <c r="AG284" s="231">
        <v>8</v>
      </c>
      <c r="AH284" s="214">
        <v>5.84</v>
      </c>
      <c r="AI284" s="214">
        <v>2.16</v>
      </c>
      <c r="AJ284" s="232">
        <v>27</v>
      </c>
      <c r="AK284" s="231"/>
      <c r="AL284" s="214">
        <v>27</v>
      </c>
    </row>
    <row r="285" spans="1:38" ht="16" customHeight="1">
      <c r="A285" s="563">
        <v>278</v>
      </c>
      <c r="B285" s="189" t="s">
        <v>860</v>
      </c>
      <c r="C285" s="187" t="s">
        <v>848</v>
      </c>
      <c r="D285" s="187" t="s">
        <v>849</v>
      </c>
      <c r="E285" s="187" t="s">
        <v>104</v>
      </c>
      <c r="F285" s="236">
        <v>1</v>
      </c>
      <c r="G285" s="187" t="s">
        <v>430</v>
      </c>
      <c r="H285" s="188">
        <v>42368</v>
      </c>
      <c r="I285" s="188">
        <v>42369</v>
      </c>
      <c r="J285" s="197">
        <v>5</v>
      </c>
      <c r="K285" s="194">
        <v>38340.25</v>
      </c>
      <c r="L285" s="194">
        <v>1917.02</v>
      </c>
      <c r="M285" s="195">
        <v>100</v>
      </c>
      <c r="N285" s="195"/>
      <c r="O285" s="195">
        <v>100</v>
      </c>
      <c r="P285" s="196">
        <v>-94.783600000000007</v>
      </c>
      <c r="Q285" s="207" t="s">
        <v>94</v>
      </c>
      <c r="R285" s="217"/>
      <c r="S285" s="209">
        <v>38340.25</v>
      </c>
      <c r="T285" s="210"/>
      <c r="U285" s="211" t="s">
        <v>402</v>
      </c>
      <c r="V285" s="215" t="s">
        <v>394</v>
      </c>
      <c r="W285" s="216"/>
      <c r="X285" s="214">
        <v>100</v>
      </c>
      <c r="Y285" s="226"/>
      <c r="Z285" s="225"/>
      <c r="AA285" s="226"/>
      <c r="AB285" s="225"/>
      <c r="AC285" s="230"/>
      <c r="AD285" s="225">
        <v>100</v>
      </c>
      <c r="AE285" s="225">
        <v>-99.74</v>
      </c>
      <c r="AF285" s="228">
        <v>44499</v>
      </c>
      <c r="AG285" s="231">
        <v>8</v>
      </c>
      <c r="AH285" s="214">
        <v>5.84</v>
      </c>
      <c r="AI285" s="214">
        <v>2.16</v>
      </c>
      <c r="AJ285" s="232">
        <v>27</v>
      </c>
      <c r="AK285" s="231"/>
      <c r="AL285" s="214">
        <v>27</v>
      </c>
    </row>
    <row r="286" spans="1:38" ht="16" customHeight="1">
      <c r="A286" s="563">
        <v>279</v>
      </c>
      <c r="B286" s="189" t="s">
        <v>861</v>
      </c>
      <c r="C286" s="187" t="s">
        <v>848</v>
      </c>
      <c r="D286" s="187" t="s">
        <v>849</v>
      </c>
      <c r="E286" s="187" t="s">
        <v>104</v>
      </c>
      <c r="F286" s="236">
        <v>1</v>
      </c>
      <c r="G286" s="187" t="s">
        <v>430</v>
      </c>
      <c r="H286" s="188">
        <v>42368</v>
      </c>
      <c r="I286" s="188">
        <v>42369</v>
      </c>
      <c r="J286" s="197">
        <v>5</v>
      </c>
      <c r="K286" s="194">
        <v>38340.25</v>
      </c>
      <c r="L286" s="194">
        <v>1917.02</v>
      </c>
      <c r="M286" s="195">
        <v>100</v>
      </c>
      <c r="N286" s="195"/>
      <c r="O286" s="195">
        <v>100</v>
      </c>
      <c r="P286" s="196">
        <v>-94.783600000000007</v>
      </c>
      <c r="Q286" s="207" t="s">
        <v>94</v>
      </c>
      <c r="R286" s="217"/>
      <c r="S286" s="209">
        <v>38340.25</v>
      </c>
      <c r="T286" s="210"/>
      <c r="U286" s="211" t="s">
        <v>402</v>
      </c>
      <c r="V286" s="215" t="s">
        <v>394</v>
      </c>
      <c r="W286" s="216"/>
      <c r="X286" s="214">
        <v>100</v>
      </c>
      <c r="Y286" s="226"/>
      <c r="Z286" s="225"/>
      <c r="AA286" s="226"/>
      <c r="AB286" s="225"/>
      <c r="AC286" s="230"/>
      <c r="AD286" s="225">
        <v>100</v>
      </c>
      <c r="AE286" s="225">
        <v>-99.74</v>
      </c>
      <c r="AF286" s="228">
        <v>44499</v>
      </c>
      <c r="AG286" s="231">
        <v>8</v>
      </c>
      <c r="AH286" s="214">
        <v>5.84</v>
      </c>
      <c r="AI286" s="214">
        <v>2.16</v>
      </c>
      <c r="AJ286" s="232">
        <v>27</v>
      </c>
      <c r="AK286" s="231"/>
      <c r="AL286" s="214">
        <v>27</v>
      </c>
    </row>
    <row r="287" spans="1:38" ht="16" customHeight="1">
      <c r="A287" s="563">
        <v>280</v>
      </c>
      <c r="B287" s="189" t="s">
        <v>862</v>
      </c>
      <c r="C287" s="187" t="s">
        <v>848</v>
      </c>
      <c r="D287" s="187" t="s">
        <v>849</v>
      </c>
      <c r="E287" s="187" t="s">
        <v>104</v>
      </c>
      <c r="F287" s="236">
        <v>1</v>
      </c>
      <c r="G287" s="187" t="s">
        <v>430</v>
      </c>
      <c r="H287" s="188">
        <v>42368</v>
      </c>
      <c r="I287" s="188">
        <v>42369</v>
      </c>
      <c r="J287" s="197">
        <v>20</v>
      </c>
      <c r="K287" s="194">
        <v>38340.25</v>
      </c>
      <c r="L287" s="194">
        <v>1917.02</v>
      </c>
      <c r="M287" s="195">
        <v>100</v>
      </c>
      <c r="N287" s="195"/>
      <c r="O287" s="195">
        <v>100</v>
      </c>
      <c r="P287" s="196">
        <v>-94.783600000000007</v>
      </c>
      <c r="Q287" s="207" t="s">
        <v>94</v>
      </c>
      <c r="R287" s="217"/>
      <c r="S287" s="209">
        <v>38340.25</v>
      </c>
      <c r="T287" s="210"/>
      <c r="U287" s="211" t="s">
        <v>402</v>
      </c>
      <c r="V287" s="215" t="s">
        <v>394</v>
      </c>
      <c r="W287" s="216"/>
      <c r="X287" s="214">
        <v>100</v>
      </c>
      <c r="Y287" s="226"/>
      <c r="Z287" s="225"/>
      <c r="AA287" s="226"/>
      <c r="AB287" s="225"/>
      <c r="AC287" s="230"/>
      <c r="AD287" s="225">
        <v>100</v>
      </c>
      <c r="AE287" s="225">
        <v>-99.74</v>
      </c>
      <c r="AF287" s="228">
        <v>44499</v>
      </c>
      <c r="AG287" s="231">
        <v>8</v>
      </c>
      <c r="AH287" s="214">
        <v>5.84</v>
      </c>
      <c r="AI287" s="214">
        <v>2.16</v>
      </c>
      <c r="AJ287" s="232">
        <v>27</v>
      </c>
      <c r="AK287" s="231"/>
      <c r="AL287" s="214">
        <v>27</v>
      </c>
    </row>
    <row r="288" spans="1:38" ht="16" customHeight="1">
      <c r="A288" s="563">
        <v>281</v>
      </c>
      <c r="B288" s="189" t="s">
        <v>863</v>
      </c>
      <c r="C288" s="187" t="s">
        <v>848</v>
      </c>
      <c r="D288" s="187" t="s">
        <v>849</v>
      </c>
      <c r="E288" s="187" t="s">
        <v>104</v>
      </c>
      <c r="F288" s="236">
        <v>1</v>
      </c>
      <c r="G288" s="187" t="s">
        <v>430</v>
      </c>
      <c r="H288" s="188">
        <v>42368</v>
      </c>
      <c r="I288" s="188">
        <v>42369</v>
      </c>
      <c r="J288" s="197">
        <v>20</v>
      </c>
      <c r="K288" s="194">
        <v>38340.25</v>
      </c>
      <c r="L288" s="194">
        <v>1917.02</v>
      </c>
      <c r="M288" s="195">
        <v>100</v>
      </c>
      <c r="N288" s="195"/>
      <c r="O288" s="195">
        <v>100</v>
      </c>
      <c r="P288" s="196">
        <v>-94.783600000000007</v>
      </c>
      <c r="Q288" s="207" t="s">
        <v>94</v>
      </c>
      <c r="R288" s="217"/>
      <c r="S288" s="209">
        <v>38340.25</v>
      </c>
      <c r="T288" s="210"/>
      <c r="U288" s="211" t="s">
        <v>402</v>
      </c>
      <c r="V288" s="215" t="s">
        <v>394</v>
      </c>
      <c r="W288" s="216"/>
      <c r="X288" s="214">
        <v>100</v>
      </c>
      <c r="Y288" s="226"/>
      <c r="Z288" s="225"/>
      <c r="AA288" s="226"/>
      <c r="AB288" s="225"/>
      <c r="AC288" s="230"/>
      <c r="AD288" s="225">
        <v>100</v>
      </c>
      <c r="AE288" s="225">
        <v>-99.74</v>
      </c>
      <c r="AF288" s="228">
        <v>44499</v>
      </c>
      <c r="AG288" s="231">
        <v>8</v>
      </c>
      <c r="AH288" s="214">
        <v>5.84</v>
      </c>
      <c r="AI288" s="214">
        <v>2.16</v>
      </c>
      <c r="AJ288" s="232">
        <v>27</v>
      </c>
      <c r="AK288" s="231"/>
      <c r="AL288" s="214">
        <v>27</v>
      </c>
    </row>
    <row r="289" spans="1:38" s="138" customFormat="1" ht="16" customHeight="1">
      <c r="A289" s="563">
        <v>282</v>
      </c>
      <c r="B289" s="189" t="s">
        <v>864</v>
      </c>
      <c r="C289" s="187" t="s">
        <v>848</v>
      </c>
      <c r="D289" s="187" t="s">
        <v>849</v>
      </c>
      <c r="E289" s="187" t="s">
        <v>104</v>
      </c>
      <c r="F289" s="236">
        <v>1</v>
      </c>
      <c r="G289" s="187" t="s">
        <v>430</v>
      </c>
      <c r="H289" s="188">
        <v>42368</v>
      </c>
      <c r="I289" s="188">
        <v>42369</v>
      </c>
      <c r="J289" s="197">
        <v>20</v>
      </c>
      <c r="K289" s="194">
        <v>38340.25</v>
      </c>
      <c r="L289" s="194">
        <v>1917.02</v>
      </c>
      <c r="M289" s="195">
        <v>100</v>
      </c>
      <c r="N289" s="195"/>
      <c r="O289" s="195">
        <v>100</v>
      </c>
      <c r="P289" s="196">
        <v>-94.783600000000007</v>
      </c>
      <c r="Q289" s="207" t="s">
        <v>94</v>
      </c>
      <c r="R289" s="217"/>
      <c r="S289" s="209">
        <v>38340.25</v>
      </c>
      <c r="T289" s="210"/>
      <c r="U289" s="211" t="s">
        <v>402</v>
      </c>
      <c r="V289" s="215" t="s">
        <v>394</v>
      </c>
      <c r="W289" s="216"/>
      <c r="X289" s="214">
        <v>100</v>
      </c>
      <c r="Y289" s="226"/>
      <c r="Z289" s="225"/>
      <c r="AA289" s="226"/>
      <c r="AB289" s="225"/>
      <c r="AC289" s="230"/>
      <c r="AD289" s="225">
        <v>100</v>
      </c>
      <c r="AE289" s="225">
        <v>-99.74</v>
      </c>
      <c r="AF289" s="228">
        <v>44499</v>
      </c>
      <c r="AG289" s="231">
        <v>8</v>
      </c>
      <c r="AH289" s="214">
        <v>5.84</v>
      </c>
      <c r="AI289" s="214">
        <v>2.16</v>
      </c>
      <c r="AJ289" s="232">
        <v>27</v>
      </c>
      <c r="AK289" s="231"/>
      <c r="AL289" s="214">
        <v>27</v>
      </c>
    </row>
    <row r="290" spans="1:38" s="138" customFormat="1" ht="16" customHeight="1">
      <c r="A290" s="563">
        <v>283</v>
      </c>
      <c r="B290" s="189"/>
      <c r="C290" s="187" t="s">
        <v>848</v>
      </c>
      <c r="D290" s="187" t="s">
        <v>849</v>
      </c>
      <c r="E290" s="187" t="s">
        <v>104</v>
      </c>
      <c r="F290" s="236">
        <v>1</v>
      </c>
      <c r="G290" s="187" t="s">
        <v>430</v>
      </c>
      <c r="H290" s="188">
        <v>42368</v>
      </c>
      <c r="I290" s="188">
        <v>42369</v>
      </c>
      <c r="J290" s="197"/>
      <c r="K290" s="194">
        <v>38340.25</v>
      </c>
      <c r="L290" s="194">
        <v>1917.02</v>
      </c>
      <c r="M290" s="195">
        <v>100</v>
      </c>
      <c r="N290" s="195"/>
      <c r="O290" s="195">
        <v>100</v>
      </c>
      <c r="P290" s="196">
        <v>-94.783600000000007</v>
      </c>
      <c r="Q290" s="207" t="s">
        <v>94</v>
      </c>
      <c r="R290" s="217"/>
      <c r="S290" s="209">
        <v>38340.25</v>
      </c>
      <c r="T290" s="245"/>
      <c r="U290" s="211" t="s">
        <v>402</v>
      </c>
      <c r="V290" s="215" t="s">
        <v>394</v>
      </c>
      <c r="W290" s="216"/>
      <c r="X290" s="214">
        <v>100</v>
      </c>
      <c r="Y290" s="226"/>
      <c r="Z290" s="225"/>
      <c r="AA290" s="226"/>
      <c r="AB290" s="225"/>
      <c r="AC290" s="230"/>
      <c r="AD290" s="225">
        <v>100</v>
      </c>
      <c r="AE290" s="225">
        <v>-99.74</v>
      </c>
      <c r="AF290" s="228">
        <v>44499</v>
      </c>
      <c r="AG290" s="231">
        <v>8</v>
      </c>
      <c r="AH290" s="214">
        <v>5.84</v>
      </c>
      <c r="AI290" s="214">
        <v>2.16</v>
      </c>
      <c r="AJ290" s="232">
        <v>27</v>
      </c>
      <c r="AK290" s="231"/>
      <c r="AL290" s="214">
        <v>27</v>
      </c>
    </row>
    <row r="291" spans="1:38" s="138" customFormat="1" ht="16" customHeight="1">
      <c r="A291" s="563">
        <v>284</v>
      </c>
      <c r="B291" s="189"/>
      <c r="C291" s="187" t="s">
        <v>848</v>
      </c>
      <c r="D291" s="187" t="s">
        <v>849</v>
      </c>
      <c r="E291" s="187" t="s">
        <v>104</v>
      </c>
      <c r="F291" s="236">
        <v>1</v>
      </c>
      <c r="G291" s="187" t="s">
        <v>430</v>
      </c>
      <c r="H291" s="188">
        <v>42368</v>
      </c>
      <c r="I291" s="188">
        <v>42369</v>
      </c>
      <c r="J291" s="197"/>
      <c r="K291" s="194">
        <v>38340.25</v>
      </c>
      <c r="L291" s="194">
        <v>1917.02</v>
      </c>
      <c r="M291" s="195">
        <v>100</v>
      </c>
      <c r="N291" s="195"/>
      <c r="O291" s="195">
        <v>100</v>
      </c>
      <c r="P291" s="196">
        <v>-94.783600000000007</v>
      </c>
      <c r="Q291" s="207" t="s">
        <v>94</v>
      </c>
      <c r="R291" s="217"/>
      <c r="S291" s="209">
        <v>38340.25</v>
      </c>
      <c r="T291" s="245"/>
      <c r="U291" s="211" t="s">
        <v>402</v>
      </c>
      <c r="V291" s="215" t="s">
        <v>394</v>
      </c>
      <c r="W291" s="216"/>
      <c r="X291" s="214">
        <v>100</v>
      </c>
      <c r="Y291" s="226"/>
      <c r="Z291" s="225"/>
      <c r="AA291" s="226"/>
      <c r="AB291" s="225"/>
      <c r="AC291" s="230"/>
      <c r="AD291" s="225">
        <v>100</v>
      </c>
      <c r="AE291" s="225">
        <v>-99.74</v>
      </c>
      <c r="AF291" s="228">
        <v>44499</v>
      </c>
      <c r="AG291" s="231">
        <v>8</v>
      </c>
      <c r="AH291" s="214">
        <v>5.84</v>
      </c>
      <c r="AI291" s="214">
        <v>2.16</v>
      </c>
      <c r="AJ291" s="232">
        <v>27</v>
      </c>
      <c r="AK291" s="231"/>
      <c r="AL291" s="214">
        <v>27</v>
      </c>
    </row>
    <row r="292" spans="1:38" s="138" customFormat="1" ht="16" customHeight="1">
      <c r="A292" s="563">
        <v>285</v>
      </c>
      <c r="B292" s="189"/>
      <c r="C292" s="187" t="s">
        <v>848</v>
      </c>
      <c r="D292" s="187" t="s">
        <v>849</v>
      </c>
      <c r="E292" s="187" t="s">
        <v>104</v>
      </c>
      <c r="F292" s="236">
        <v>1</v>
      </c>
      <c r="G292" s="187" t="s">
        <v>430</v>
      </c>
      <c r="H292" s="188">
        <v>42368</v>
      </c>
      <c r="I292" s="188">
        <v>42369</v>
      </c>
      <c r="J292" s="197"/>
      <c r="K292" s="194">
        <v>38340.25</v>
      </c>
      <c r="L292" s="194">
        <v>1917.02</v>
      </c>
      <c r="M292" s="195">
        <v>100</v>
      </c>
      <c r="N292" s="195"/>
      <c r="O292" s="195">
        <v>100</v>
      </c>
      <c r="P292" s="196">
        <v>-94.783600000000007</v>
      </c>
      <c r="Q292" s="207" t="s">
        <v>94</v>
      </c>
      <c r="R292" s="217"/>
      <c r="S292" s="209">
        <v>38340.25</v>
      </c>
      <c r="T292" s="245"/>
      <c r="U292" s="211" t="s">
        <v>402</v>
      </c>
      <c r="V292" s="215" t="s">
        <v>394</v>
      </c>
      <c r="W292" s="216"/>
      <c r="X292" s="214">
        <v>100</v>
      </c>
      <c r="Y292" s="226"/>
      <c r="Z292" s="225"/>
      <c r="AA292" s="226"/>
      <c r="AB292" s="225"/>
      <c r="AC292" s="230"/>
      <c r="AD292" s="225">
        <v>100</v>
      </c>
      <c r="AE292" s="225">
        <v>-99.74</v>
      </c>
      <c r="AF292" s="228">
        <v>44499</v>
      </c>
      <c r="AG292" s="231">
        <v>8</v>
      </c>
      <c r="AH292" s="214">
        <v>5.84</v>
      </c>
      <c r="AI292" s="214">
        <v>2.16</v>
      </c>
      <c r="AJ292" s="232">
        <v>27</v>
      </c>
      <c r="AK292" s="231"/>
      <c r="AL292" s="214">
        <v>27</v>
      </c>
    </row>
    <row r="293" spans="1:38" s="138" customFormat="1" ht="16" customHeight="1">
      <c r="A293" s="563">
        <v>286</v>
      </c>
      <c r="B293" s="189"/>
      <c r="C293" s="187" t="s">
        <v>848</v>
      </c>
      <c r="D293" s="187" t="s">
        <v>849</v>
      </c>
      <c r="E293" s="187" t="s">
        <v>104</v>
      </c>
      <c r="F293" s="236">
        <v>1</v>
      </c>
      <c r="G293" s="187" t="s">
        <v>430</v>
      </c>
      <c r="H293" s="188">
        <v>42368</v>
      </c>
      <c r="I293" s="188">
        <v>42369</v>
      </c>
      <c r="J293" s="197"/>
      <c r="K293" s="194">
        <v>38340.25</v>
      </c>
      <c r="L293" s="194">
        <v>1917.02</v>
      </c>
      <c r="M293" s="195">
        <v>100</v>
      </c>
      <c r="N293" s="195"/>
      <c r="O293" s="195">
        <v>100</v>
      </c>
      <c r="P293" s="196">
        <v>-94.783600000000007</v>
      </c>
      <c r="Q293" s="207" t="s">
        <v>94</v>
      </c>
      <c r="R293" s="217"/>
      <c r="S293" s="209">
        <v>38340.25</v>
      </c>
      <c r="T293" s="245"/>
      <c r="U293" s="211" t="s">
        <v>402</v>
      </c>
      <c r="V293" s="215" t="s">
        <v>394</v>
      </c>
      <c r="W293" s="216"/>
      <c r="X293" s="214">
        <v>100</v>
      </c>
      <c r="Y293" s="226"/>
      <c r="Z293" s="225"/>
      <c r="AA293" s="226"/>
      <c r="AB293" s="225"/>
      <c r="AC293" s="230"/>
      <c r="AD293" s="225">
        <v>100</v>
      </c>
      <c r="AE293" s="225">
        <v>-99.74</v>
      </c>
      <c r="AF293" s="228">
        <v>44499</v>
      </c>
      <c r="AG293" s="231">
        <v>8</v>
      </c>
      <c r="AH293" s="214">
        <v>5.84</v>
      </c>
      <c r="AI293" s="214">
        <v>2.16</v>
      </c>
      <c r="AJ293" s="232">
        <v>27</v>
      </c>
      <c r="AK293" s="231"/>
      <c r="AL293" s="214">
        <v>27</v>
      </c>
    </row>
    <row r="294" spans="1:38" s="138" customFormat="1" ht="16" customHeight="1">
      <c r="A294" s="563">
        <v>287</v>
      </c>
      <c r="B294" s="189"/>
      <c r="C294" s="187" t="s">
        <v>848</v>
      </c>
      <c r="D294" s="187" t="s">
        <v>849</v>
      </c>
      <c r="E294" s="187" t="s">
        <v>104</v>
      </c>
      <c r="F294" s="236">
        <v>1</v>
      </c>
      <c r="G294" s="187" t="s">
        <v>430</v>
      </c>
      <c r="H294" s="188">
        <v>42368</v>
      </c>
      <c r="I294" s="188">
        <v>42369</v>
      </c>
      <c r="J294" s="197"/>
      <c r="K294" s="194">
        <v>38340.14</v>
      </c>
      <c r="L294" s="194">
        <v>1916.86</v>
      </c>
      <c r="M294" s="195">
        <v>100</v>
      </c>
      <c r="N294" s="195"/>
      <c r="O294" s="195">
        <v>100</v>
      </c>
      <c r="P294" s="196">
        <v>-94.783100000000005</v>
      </c>
      <c r="Q294" s="207" t="s">
        <v>94</v>
      </c>
      <c r="R294" s="217"/>
      <c r="S294" s="209">
        <v>38340.14</v>
      </c>
      <c r="T294" s="245"/>
      <c r="U294" s="211" t="s">
        <v>402</v>
      </c>
      <c r="V294" s="215" t="s">
        <v>394</v>
      </c>
      <c r="W294" s="216"/>
      <c r="X294" s="214">
        <v>100</v>
      </c>
      <c r="Y294" s="226"/>
      <c r="Z294" s="225"/>
      <c r="AA294" s="226"/>
      <c r="AB294" s="225"/>
      <c r="AC294" s="230"/>
      <c r="AD294" s="225">
        <v>100</v>
      </c>
      <c r="AE294" s="225">
        <v>-99.74</v>
      </c>
      <c r="AF294" s="228">
        <v>44499</v>
      </c>
      <c r="AG294" s="231">
        <v>8</v>
      </c>
      <c r="AH294" s="214">
        <v>5.84</v>
      </c>
      <c r="AI294" s="214">
        <v>2.16</v>
      </c>
      <c r="AJ294" s="232">
        <v>27</v>
      </c>
      <c r="AK294" s="231"/>
      <c r="AL294" s="214">
        <v>27</v>
      </c>
    </row>
    <row r="295" spans="1:38" s="138" customFormat="1" ht="16" customHeight="1">
      <c r="A295" s="563">
        <v>288</v>
      </c>
      <c r="B295" s="189"/>
      <c r="C295" s="187" t="s">
        <v>865</v>
      </c>
      <c r="D295" s="187" t="s">
        <v>866</v>
      </c>
      <c r="E295" s="187" t="s">
        <v>104</v>
      </c>
      <c r="F295" s="236">
        <v>1</v>
      </c>
      <c r="G295" s="187" t="s">
        <v>430</v>
      </c>
      <c r="H295" s="188">
        <v>42368</v>
      </c>
      <c r="I295" s="188">
        <v>42369</v>
      </c>
      <c r="J295" s="197"/>
      <c r="K295" s="194">
        <v>3354.77</v>
      </c>
      <c r="L295" s="194">
        <v>167.74</v>
      </c>
      <c r="M295" s="195">
        <v>100</v>
      </c>
      <c r="N295" s="195"/>
      <c r="O295" s="195">
        <v>100</v>
      </c>
      <c r="P295" s="196">
        <v>-40.383899999999997</v>
      </c>
      <c r="Q295" s="207" t="s">
        <v>94</v>
      </c>
      <c r="R295" s="217"/>
      <c r="S295" s="209">
        <v>3354.77</v>
      </c>
      <c r="T295" s="245"/>
      <c r="U295" s="211" t="s">
        <v>431</v>
      </c>
      <c r="V295" s="212" t="s">
        <v>394</v>
      </c>
      <c r="W295" s="216"/>
      <c r="X295" s="214">
        <v>100</v>
      </c>
      <c r="Y295" s="226"/>
      <c r="Z295" s="225"/>
      <c r="AA295" s="226"/>
      <c r="AB295" s="225"/>
      <c r="AC295" s="230"/>
      <c r="AD295" s="225">
        <v>100</v>
      </c>
      <c r="AE295" s="225">
        <v>-97.02</v>
      </c>
      <c r="AF295" s="228">
        <v>44499</v>
      </c>
      <c r="AG295" s="231">
        <v>8</v>
      </c>
      <c r="AH295" s="214">
        <v>5.84</v>
      </c>
      <c r="AI295" s="214">
        <v>2.16</v>
      </c>
      <c r="AJ295" s="232">
        <v>27</v>
      </c>
      <c r="AK295" s="231"/>
      <c r="AL295" s="214">
        <v>27</v>
      </c>
    </row>
    <row r="296" spans="1:38" s="138" customFormat="1" ht="16" customHeight="1">
      <c r="A296" s="563">
        <v>289</v>
      </c>
      <c r="B296" s="189"/>
      <c r="C296" s="187" t="s">
        <v>865</v>
      </c>
      <c r="D296" s="187" t="s">
        <v>866</v>
      </c>
      <c r="E296" s="187" t="s">
        <v>104</v>
      </c>
      <c r="F296" s="236">
        <v>1</v>
      </c>
      <c r="G296" s="187" t="s">
        <v>430</v>
      </c>
      <c r="H296" s="188">
        <v>42368</v>
      </c>
      <c r="I296" s="188">
        <v>42369</v>
      </c>
      <c r="J296" s="197"/>
      <c r="K296" s="194">
        <v>3354.77</v>
      </c>
      <c r="L296" s="194">
        <v>167.74</v>
      </c>
      <c r="M296" s="195">
        <v>100</v>
      </c>
      <c r="N296" s="195"/>
      <c r="O296" s="195">
        <v>100</v>
      </c>
      <c r="P296" s="196">
        <v>-40.383899999999997</v>
      </c>
      <c r="Q296" s="207" t="s">
        <v>94</v>
      </c>
      <c r="R296" s="217"/>
      <c r="S296" s="209">
        <v>3354.77</v>
      </c>
      <c r="T296" s="245"/>
      <c r="U296" s="211" t="s">
        <v>431</v>
      </c>
      <c r="V296" s="212" t="s">
        <v>394</v>
      </c>
      <c r="W296" s="216"/>
      <c r="X296" s="214">
        <v>100</v>
      </c>
      <c r="Y296" s="226"/>
      <c r="Z296" s="225"/>
      <c r="AA296" s="226"/>
      <c r="AB296" s="225"/>
      <c r="AC296" s="230"/>
      <c r="AD296" s="225">
        <v>100</v>
      </c>
      <c r="AE296" s="225">
        <v>-97.02</v>
      </c>
      <c r="AF296" s="228">
        <v>44499</v>
      </c>
      <c r="AG296" s="231">
        <v>8</v>
      </c>
      <c r="AH296" s="214">
        <v>5.84</v>
      </c>
      <c r="AI296" s="214">
        <v>2.16</v>
      </c>
      <c r="AJ296" s="232">
        <v>27</v>
      </c>
      <c r="AK296" s="231"/>
      <c r="AL296" s="214">
        <v>27</v>
      </c>
    </row>
    <row r="297" spans="1:38" s="138" customFormat="1" ht="16" customHeight="1">
      <c r="A297" s="563">
        <v>290</v>
      </c>
      <c r="B297" s="189"/>
      <c r="C297" s="187" t="s">
        <v>865</v>
      </c>
      <c r="D297" s="187" t="s">
        <v>866</v>
      </c>
      <c r="E297" s="187" t="s">
        <v>104</v>
      </c>
      <c r="F297" s="236">
        <v>1</v>
      </c>
      <c r="G297" s="187" t="s">
        <v>430</v>
      </c>
      <c r="H297" s="188">
        <v>42368</v>
      </c>
      <c r="I297" s="188">
        <v>42369</v>
      </c>
      <c r="J297" s="197"/>
      <c r="K297" s="194">
        <v>3354.77</v>
      </c>
      <c r="L297" s="194">
        <v>167.74</v>
      </c>
      <c r="M297" s="195">
        <v>100</v>
      </c>
      <c r="N297" s="195"/>
      <c r="O297" s="195">
        <v>100</v>
      </c>
      <c r="P297" s="196">
        <v>-40.383899999999997</v>
      </c>
      <c r="Q297" s="207" t="s">
        <v>94</v>
      </c>
      <c r="R297" s="217"/>
      <c r="S297" s="209">
        <v>3354.77</v>
      </c>
      <c r="T297" s="245"/>
      <c r="U297" s="211" t="s">
        <v>431</v>
      </c>
      <c r="V297" s="212" t="s">
        <v>394</v>
      </c>
      <c r="W297" s="216"/>
      <c r="X297" s="214">
        <v>100</v>
      </c>
      <c r="Y297" s="226"/>
      <c r="Z297" s="225"/>
      <c r="AA297" s="226"/>
      <c r="AB297" s="225"/>
      <c r="AC297" s="230"/>
      <c r="AD297" s="225">
        <v>100</v>
      </c>
      <c r="AE297" s="225">
        <v>-97.02</v>
      </c>
      <c r="AF297" s="228">
        <v>44499</v>
      </c>
      <c r="AG297" s="231">
        <v>8</v>
      </c>
      <c r="AH297" s="214">
        <v>5.84</v>
      </c>
      <c r="AI297" s="214">
        <v>2.16</v>
      </c>
      <c r="AJ297" s="232">
        <v>27</v>
      </c>
      <c r="AK297" s="231"/>
      <c r="AL297" s="214">
        <v>27</v>
      </c>
    </row>
    <row r="298" spans="1:38" s="138" customFormat="1" ht="16" customHeight="1">
      <c r="A298" s="563">
        <v>291</v>
      </c>
      <c r="B298" s="189"/>
      <c r="C298" s="187" t="s">
        <v>640</v>
      </c>
      <c r="D298" s="187" t="s">
        <v>637</v>
      </c>
      <c r="E298" s="187" t="s">
        <v>104</v>
      </c>
      <c r="F298" s="236">
        <v>1</v>
      </c>
      <c r="G298" s="187" t="s">
        <v>430</v>
      </c>
      <c r="H298" s="188">
        <v>42368</v>
      </c>
      <c r="I298" s="188">
        <v>42369</v>
      </c>
      <c r="J298" s="197"/>
      <c r="K298" s="194">
        <v>6216.6</v>
      </c>
      <c r="L298" s="194">
        <v>310.83</v>
      </c>
      <c r="M298" s="195">
        <v>10</v>
      </c>
      <c r="N298" s="195"/>
      <c r="O298" s="195">
        <v>10</v>
      </c>
      <c r="P298" s="196">
        <v>-96.782799999999995</v>
      </c>
      <c r="Q298" s="207" t="s">
        <v>94</v>
      </c>
      <c r="R298" s="217"/>
      <c r="S298" s="209">
        <v>6216.6</v>
      </c>
      <c r="T298" s="245"/>
      <c r="U298" s="211" t="s">
        <v>444</v>
      </c>
      <c r="V298" s="212" t="s">
        <v>394</v>
      </c>
      <c r="W298" s="216"/>
      <c r="X298" s="214">
        <v>10</v>
      </c>
      <c r="Y298" s="226"/>
      <c r="Z298" s="225"/>
      <c r="AA298" s="226"/>
      <c r="AB298" s="225"/>
      <c r="AC298" s="230"/>
      <c r="AD298" s="225">
        <v>10</v>
      </c>
      <c r="AE298" s="225">
        <v>-99.84</v>
      </c>
      <c r="AF298" s="228">
        <v>44499</v>
      </c>
      <c r="AG298" s="231">
        <v>8</v>
      </c>
      <c r="AH298" s="214">
        <v>5.84</v>
      </c>
      <c r="AI298" s="214">
        <v>2.16</v>
      </c>
      <c r="AJ298" s="232">
        <v>27</v>
      </c>
      <c r="AK298" s="231"/>
      <c r="AL298" s="214">
        <v>27</v>
      </c>
    </row>
    <row r="299" spans="1:38" s="138" customFormat="1" ht="16" customHeight="1">
      <c r="A299" s="563">
        <v>292</v>
      </c>
      <c r="B299" s="189"/>
      <c r="C299" s="187" t="s">
        <v>640</v>
      </c>
      <c r="D299" s="187" t="s">
        <v>637</v>
      </c>
      <c r="E299" s="187" t="s">
        <v>104</v>
      </c>
      <c r="F299" s="236">
        <v>1</v>
      </c>
      <c r="G299" s="187" t="s">
        <v>430</v>
      </c>
      <c r="H299" s="188">
        <v>42368</v>
      </c>
      <c r="I299" s="188">
        <v>42369</v>
      </c>
      <c r="J299" s="197"/>
      <c r="K299" s="194">
        <v>6216.6</v>
      </c>
      <c r="L299" s="194">
        <v>310.83</v>
      </c>
      <c r="M299" s="195">
        <v>10</v>
      </c>
      <c r="N299" s="195"/>
      <c r="O299" s="195">
        <v>10</v>
      </c>
      <c r="P299" s="196">
        <v>-96.782799999999995</v>
      </c>
      <c r="Q299" s="207" t="s">
        <v>94</v>
      </c>
      <c r="R299" s="217"/>
      <c r="S299" s="209">
        <v>6216.6</v>
      </c>
      <c r="T299" s="245"/>
      <c r="U299" s="211" t="s">
        <v>444</v>
      </c>
      <c r="V299" s="212" t="s">
        <v>394</v>
      </c>
      <c r="W299" s="216"/>
      <c r="X299" s="214">
        <v>10</v>
      </c>
      <c r="Y299" s="226"/>
      <c r="Z299" s="225"/>
      <c r="AA299" s="226"/>
      <c r="AB299" s="225"/>
      <c r="AC299" s="230"/>
      <c r="AD299" s="225">
        <v>10</v>
      </c>
      <c r="AE299" s="225">
        <v>-99.84</v>
      </c>
      <c r="AF299" s="228">
        <v>44499</v>
      </c>
      <c r="AG299" s="231">
        <v>8</v>
      </c>
      <c r="AH299" s="214">
        <v>5.84</v>
      </c>
      <c r="AI299" s="214">
        <v>2.16</v>
      </c>
      <c r="AJ299" s="232">
        <v>27</v>
      </c>
      <c r="AK299" s="231"/>
      <c r="AL299" s="214">
        <v>27</v>
      </c>
    </row>
    <row r="300" spans="1:38" s="138" customFormat="1" ht="16" customHeight="1">
      <c r="A300" s="563">
        <v>293</v>
      </c>
      <c r="B300" s="189"/>
      <c r="C300" s="187" t="s">
        <v>640</v>
      </c>
      <c r="D300" s="187" t="s">
        <v>637</v>
      </c>
      <c r="E300" s="187" t="s">
        <v>104</v>
      </c>
      <c r="F300" s="236">
        <v>1</v>
      </c>
      <c r="G300" s="187" t="s">
        <v>430</v>
      </c>
      <c r="H300" s="188">
        <v>42368</v>
      </c>
      <c r="I300" s="188">
        <v>42369</v>
      </c>
      <c r="J300" s="197"/>
      <c r="K300" s="194">
        <v>6216.6</v>
      </c>
      <c r="L300" s="194">
        <v>310.83</v>
      </c>
      <c r="M300" s="195">
        <v>10</v>
      </c>
      <c r="N300" s="195"/>
      <c r="O300" s="195">
        <v>10</v>
      </c>
      <c r="P300" s="196">
        <v>-96.782799999999995</v>
      </c>
      <c r="Q300" s="207" t="s">
        <v>94</v>
      </c>
      <c r="R300" s="217"/>
      <c r="S300" s="209">
        <v>6216.6</v>
      </c>
      <c r="T300" s="245"/>
      <c r="U300" s="211" t="s">
        <v>444</v>
      </c>
      <c r="V300" s="212" t="s">
        <v>394</v>
      </c>
      <c r="W300" s="216"/>
      <c r="X300" s="214">
        <v>10</v>
      </c>
      <c r="Y300" s="226"/>
      <c r="Z300" s="225"/>
      <c r="AA300" s="226"/>
      <c r="AB300" s="225"/>
      <c r="AC300" s="230"/>
      <c r="AD300" s="225">
        <v>10</v>
      </c>
      <c r="AE300" s="225">
        <v>-99.84</v>
      </c>
      <c r="AF300" s="228">
        <v>44499</v>
      </c>
      <c r="AG300" s="231">
        <v>8</v>
      </c>
      <c r="AH300" s="214">
        <v>5.84</v>
      </c>
      <c r="AI300" s="214">
        <v>2.16</v>
      </c>
      <c r="AJ300" s="232">
        <v>27</v>
      </c>
      <c r="AK300" s="231"/>
      <c r="AL300" s="214">
        <v>27</v>
      </c>
    </row>
    <row r="301" spans="1:38" s="138" customFormat="1" ht="16" customHeight="1">
      <c r="A301" s="563">
        <v>294</v>
      </c>
      <c r="B301" s="189"/>
      <c r="C301" s="187" t="s">
        <v>640</v>
      </c>
      <c r="D301" s="187" t="s">
        <v>637</v>
      </c>
      <c r="E301" s="187" t="s">
        <v>104</v>
      </c>
      <c r="F301" s="236">
        <v>1</v>
      </c>
      <c r="G301" s="187" t="s">
        <v>430</v>
      </c>
      <c r="H301" s="188">
        <v>42368</v>
      </c>
      <c r="I301" s="188">
        <v>42369</v>
      </c>
      <c r="J301" s="197"/>
      <c r="K301" s="194">
        <v>6216.6</v>
      </c>
      <c r="L301" s="194">
        <v>310.83</v>
      </c>
      <c r="M301" s="195">
        <v>10</v>
      </c>
      <c r="N301" s="195"/>
      <c r="O301" s="195">
        <v>10</v>
      </c>
      <c r="P301" s="196">
        <v>-96.782799999999995</v>
      </c>
      <c r="Q301" s="207" t="s">
        <v>94</v>
      </c>
      <c r="R301" s="217"/>
      <c r="S301" s="209">
        <v>6216.6</v>
      </c>
      <c r="T301" s="245"/>
      <c r="U301" s="211" t="s">
        <v>444</v>
      </c>
      <c r="V301" s="212" t="s">
        <v>394</v>
      </c>
      <c r="W301" s="216"/>
      <c r="X301" s="214">
        <v>10</v>
      </c>
      <c r="Y301" s="226"/>
      <c r="Z301" s="225"/>
      <c r="AA301" s="226"/>
      <c r="AB301" s="225"/>
      <c r="AC301" s="230"/>
      <c r="AD301" s="225">
        <v>10</v>
      </c>
      <c r="AE301" s="225">
        <v>-99.84</v>
      </c>
      <c r="AF301" s="228">
        <v>44499</v>
      </c>
      <c r="AG301" s="231">
        <v>8</v>
      </c>
      <c r="AH301" s="214">
        <v>5.84</v>
      </c>
      <c r="AI301" s="214">
        <v>2.16</v>
      </c>
      <c r="AJ301" s="232">
        <v>27</v>
      </c>
      <c r="AK301" s="231"/>
      <c r="AL301" s="214">
        <v>27</v>
      </c>
    </row>
    <row r="302" spans="1:38" s="138" customFormat="1" ht="16" customHeight="1">
      <c r="A302" s="563">
        <v>295</v>
      </c>
      <c r="B302" s="189"/>
      <c r="C302" s="187" t="s">
        <v>640</v>
      </c>
      <c r="D302" s="187" t="s">
        <v>637</v>
      </c>
      <c r="E302" s="187" t="s">
        <v>104</v>
      </c>
      <c r="F302" s="236">
        <v>1</v>
      </c>
      <c r="G302" s="187" t="s">
        <v>430</v>
      </c>
      <c r="H302" s="188">
        <v>42368</v>
      </c>
      <c r="I302" s="188">
        <v>42369</v>
      </c>
      <c r="J302" s="197"/>
      <c r="K302" s="194">
        <v>6216.6</v>
      </c>
      <c r="L302" s="194">
        <v>310.83</v>
      </c>
      <c r="M302" s="195">
        <v>10</v>
      </c>
      <c r="N302" s="195"/>
      <c r="O302" s="195">
        <v>10</v>
      </c>
      <c r="P302" s="196">
        <v>-96.782799999999995</v>
      </c>
      <c r="Q302" s="207" t="s">
        <v>94</v>
      </c>
      <c r="R302" s="217"/>
      <c r="S302" s="209">
        <v>6216.6</v>
      </c>
      <c r="T302" s="245"/>
      <c r="U302" s="211" t="s">
        <v>444</v>
      </c>
      <c r="V302" s="212" t="s">
        <v>394</v>
      </c>
      <c r="W302" s="216"/>
      <c r="X302" s="214">
        <v>10</v>
      </c>
      <c r="Y302" s="226"/>
      <c r="Z302" s="225"/>
      <c r="AA302" s="226"/>
      <c r="AB302" s="225"/>
      <c r="AC302" s="230"/>
      <c r="AD302" s="225">
        <v>10</v>
      </c>
      <c r="AE302" s="225">
        <v>-99.84</v>
      </c>
      <c r="AF302" s="228">
        <v>44499</v>
      </c>
      <c r="AG302" s="231">
        <v>8</v>
      </c>
      <c r="AH302" s="214">
        <v>5.84</v>
      </c>
      <c r="AI302" s="214">
        <v>2.16</v>
      </c>
      <c r="AJ302" s="232">
        <v>27</v>
      </c>
      <c r="AK302" s="231"/>
      <c r="AL302" s="214">
        <v>27</v>
      </c>
    </row>
    <row r="303" spans="1:38" s="138" customFormat="1" ht="16" customHeight="1">
      <c r="A303" s="563">
        <v>296</v>
      </c>
      <c r="B303" s="189"/>
      <c r="C303" s="187" t="s">
        <v>640</v>
      </c>
      <c r="D303" s="187" t="s">
        <v>637</v>
      </c>
      <c r="E303" s="187" t="s">
        <v>104</v>
      </c>
      <c r="F303" s="236">
        <v>1</v>
      </c>
      <c r="G303" s="187" t="s">
        <v>430</v>
      </c>
      <c r="H303" s="188">
        <v>42368</v>
      </c>
      <c r="I303" s="188">
        <v>42369</v>
      </c>
      <c r="J303" s="197"/>
      <c r="K303" s="194">
        <v>6216.6</v>
      </c>
      <c r="L303" s="194">
        <v>310.83</v>
      </c>
      <c r="M303" s="195">
        <v>10</v>
      </c>
      <c r="N303" s="195"/>
      <c r="O303" s="195">
        <v>10</v>
      </c>
      <c r="P303" s="196">
        <v>-96.782799999999995</v>
      </c>
      <c r="Q303" s="207" t="s">
        <v>94</v>
      </c>
      <c r="R303" s="217"/>
      <c r="S303" s="209">
        <v>6216.6</v>
      </c>
      <c r="T303" s="245"/>
      <c r="U303" s="211" t="s">
        <v>444</v>
      </c>
      <c r="V303" s="212" t="s">
        <v>394</v>
      </c>
      <c r="W303" s="216"/>
      <c r="X303" s="214">
        <v>10</v>
      </c>
      <c r="Y303" s="226"/>
      <c r="Z303" s="225"/>
      <c r="AA303" s="226"/>
      <c r="AB303" s="225"/>
      <c r="AC303" s="230"/>
      <c r="AD303" s="225">
        <v>10</v>
      </c>
      <c r="AE303" s="225">
        <v>-99.84</v>
      </c>
      <c r="AF303" s="228">
        <v>44499</v>
      </c>
      <c r="AG303" s="231">
        <v>8</v>
      </c>
      <c r="AH303" s="214">
        <v>5.84</v>
      </c>
      <c r="AI303" s="214">
        <v>2.16</v>
      </c>
      <c r="AJ303" s="232">
        <v>27</v>
      </c>
      <c r="AK303" s="231"/>
      <c r="AL303" s="214">
        <v>27</v>
      </c>
    </row>
    <row r="304" spans="1:38" s="138" customFormat="1" ht="16" customHeight="1">
      <c r="A304" s="563">
        <v>297</v>
      </c>
      <c r="B304" s="189"/>
      <c r="C304" s="187" t="s">
        <v>640</v>
      </c>
      <c r="D304" s="187" t="s">
        <v>637</v>
      </c>
      <c r="E304" s="187" t="s">
        <v>104</v>
      </c>
      <c r="F304" s="236">
        <v>1</v>
      </c>
      <c r="G304" s="187" t="s">
        <v>430</v>
      </c>
      <c r="H304" s="188">
        <v>42368</v>
      </c>
      <c r="I304" s="188">
        <v>42369</v>
      </c>
      <c r="J304" s="197"/>
      <c r="K304" s="194">
        <v>6216.58</v>
      </c>
      <c r="L304" s="194">
        <v>310.83</v>
      </c>
      <c r="M304" s="195">
        <v>10</v>
      </c>
      <c r="N304" s="195"/>
      <c r="O304" s="195">
        <v>10</v>
      </c>
      <c r="P304" s="196">
        <v>-96.782799999999995</v>
      </c>
      <c r="Q304" s="207" t="s">
        <v>94</v>
      </c>
      <c r="R304" s="217"/>
      <c r="S304" s="209">
        <v>6216.58</v>
      </c>
      <c r="T304" s="245"/>
      <c r="U304" s="211" t="s">
        <v>444</v>
      </c>
      <c r="V304" s="212" t="s">
        <v>394</v>
      </c>
      <c r="W304" s="216"/>
      <c r="X304" s="214">
        <v>10</v>
      </c>
      <c r="Y304" s="226"/>
      <c r="Z304" s="225"/>
      <c r="AA304" s="226"/>
      <c r="AB304" s="225"/>
      <c r="AC304" s="230"/>
      <c r="AD304" s="225">
        <v>10</v>
      </c>
      <c r="AE304" s="225">
        <v>-99.84</v>
      </c>
      <c r="AF304" s="228">
        <v>44499</v>
      </c>
      <c r="AG304" s="231">
        <v>8</v>
      </c>
      <c r="AH304" s="214">
        <v>5.84</v>
      </c>
      <c r="AI304" s="214">
        <v>2.16</v>
      </c>
      <c r="AJ304" s="232">
        <v>27</v>
      </c>
      <c r="AK304" s="231"/>
      <c r="AL304" s="214">
        <v>27</v>
      </c>
    </row>
    <row r="305" spans="1:38" s="138" customFormat="1" ht="16" customHeight="1">
      <c r="A305" s="563">
        <v>298</v>
      </c>
      <c r="B305" s="189"/>
      <c r="C305" s="187" t="s">
        <v>640</v>
      </c>
      <c r="D305" s="187" t="s">
        <v>867</v>
      </c>
      <c r="E305" s="187" t="s">
        <v>104</v>
      </c>
      <c r="F305" s="236">
        <v>1</v>
      </c>
      <c r="G305" s="187" t="s">
        <v>430</v>
      </c>
      <c r="H305" s="188">
        <v>42368</v>
      </c>
      <c r="I305" s="188">
        <v>42369</v>
      </c>
      <c r="J305" s="197"/>
      <c r="K305" s="194">
        <v>10899.58</v>
      </c>
      <c r="L305" s="194">
        <v>544.98</v>
      </c>
      <c r="M305" s="195">
        <v>10</v>
      </c>
      <c r="N305" s="195"/>
      <c r="O305" s="195">
        <v>10</v>
      </c>
      <c r="P305" s="196">
        <v>-98.165099999999995</v>
      </c>
      <c r="Q305" s="207" t="s">
        <v>94</v>
      </c>
      <c r="R305" s="217"/>
      <c r="S305" s="209">
        <v>10899.58</v>
      </c>
      <c r="T305" s="245"/>
      <c r="U305" s="211" t="s">
        <v>444</v>
      </c>
      <c r="V305" s="212" t="s">
        <v>394</v>
      </c>
      <c r="W305" s="216"/>
      <c r="X305" s="214">
        <v>10</v>
      </c>
      <c r="Y305" s="226"/>
      <c r="Z305" s="225"/>
      <c r="AA305" s="226"/>
      <c r="AB305" s="225"/>
      <c r="AC305" s="230"/>
      <c r="AD305" s="225">
        <v>10</v>
      </c>
      <c r="AE305" s="225">
        <v>-99.91</v>
      </c>
      <c r="AF305" s="228">
        <v>44499</v>
      </c>
      <c r="AG305" s="231">
        <v>8</v>
      </c>
      <c r="AH305" s="214">
        <v>5.84</v>
      </c>
      <c r="AI305" s="214">
        <v>2.16</v>
      </c>
      <c r="AJ305" s="232">
        <v>27</v>
      </c>
      <c r="AK305" s="231"/>
      <c r="AL305" s="214">
        <v>27</v>
      </c>
    </row>
    <row r="306" spans="1:38" s="138" customFormat="1" ht="16" customHeight="1">
      <c r="A306" s="563">
        <v>299</v>
      </c>
      <c r="B306" s="189"/>
      <c r="C306" s="187" t="s">
        <v>640</v>
      </c>
      <c r="D306" s="187" t="s">
        <v>867</v>
      </c>
      <c r="E306" s="187" t="s">
        <v>104</v>
      </c>
      <c r="F306" s="236">
        <v>1</v>
      </c>
      <c r="G306" s="187" t="s">
        <v>430</v>
      </c>
      <c r="H306" s="188">
        <v>42368</v>
      </c>
      <c r="I306" s="188">
        <v>42369</v>
      </c>
      <c r="J306" s="197"/>
      <c r="K306" s="194">
        <v>10899.58</v>
      </c>
      <c r="L306" s="194">
        <v>544.98</v>
      </c>
      <c r="M306" s="195">
        <v>10</v>
      </c>
      <c r="N306" s="195"/>
      <c r="O306" s="195">
        <v>10</v>
      </c>
      <c r="P306" s="196">
        <v>-98.165099999999995</v>
      </c>
      <c r="Q306" s="207" t="s">
        <v>94</v>
      </c>
      <c r="R306" s="217"/>
      <c r="S306" s="209">
        <v>10899.58</v>
      </c>
      <c r="T306" s="245"/>
      <c r="U306" s="211" t="s">
        <v>444</v>
      </c>
      <c r="V306" s="212" t="s">
        <v>394</v>
      </c>
      <c r="W306" s="216"/>
      <c r="X306" s="214">
        <v>10</v>
      </c>
      <c r="Y306" s="226"/>
      <c r="Z306" s="225"/>
      <c r="AA306" s="226"/>
      <c r="AB306" s="225"/>
      <c r="AC306" s="230"/>
      <c r="AD306" s="225">
        <v>10</v>
      </c>
      <c r="AE306" s="225">
        <v>-99.91</v>
      </c>
      <c r="AF306" s="228">
        <v>44499</v>
      </c>
      <c r="AG306" s="231">
        <v>8</v>
      </c>
      <c r="AH306" s="214">
        <v>5.84</v>
      </c>
      <c r="AI306" s="214">
        <v>2.16</v>
      </c>
      <c r="AJ306" s="232">
        <v>27</v>
      </c>
      <c r="AK306" s="231"/>
      <c r="AL306" s="214">
        <v>27</v>
      </c>
    </row>
    <row r="307" spans="1:38" s="138" customFormat="1" ht="16" customHeight="1">
      <c r="A307" s="563">
        <v>300</v>
      </c>
      <c r="B307" s="189"/>
      <c r="C307" s="187" t="s">
        <v>640</v>
      </c>
      <c r="D307" s="187" t="s">
        <v>867</v>
      </c>
      <c r="E307" s="187" t="s">
        <v>104</v>
      </c>
      <c r="F307" s="236">
        <v>1</v>
      </c>
      <c r="G307" s="187" t="s">
        <v>430</v>
      </c>
      <c r="H307" s="188">
        <v>42368</v>
      </c>
      <c r="I307" s="188">
        <v>42369</v>
      </c>
      <c r="J307" s="197"/>
      <c r="K307" s="194">
        <v>10899.58</v>
      </c>
      <c r="L307" s="194">
        <v>544.98</v>
      </c>
      <c r="M307" s="195">
        <v>10</v>
      </c>
      <c r="N307" s="195"/>
      <c r="O307" s="195">
        <v>10</v>
      </c>
      <c r="P307" s="196">
        <v>-98.165099999999995</v>
      </c>
      <c r="Q307" s="207" t="s">
        <v>94</v>
      </c>
      <c r="R307" s="217"/>
      <c r="S307" s="209">
        <v>10899.58</v>
      </c>
      <c r="T307" s="245"/>
      <c r="U307" s="211" t="s">
        <v>444</v>
      </c>
      <c r="V307" s="212" t="s">
        <v>394</v>
      </c>
      <c r="W307" s="216"/>
      <c r="X307" s="214">
        <v>10</v>
      </c>
      <c r="Y307" s="226"/>
      <c r="Z307" s="225"/>
      <c r="AA307" s="226"/>
      <c r="AB307" s="225"/>
      <c r="AC307" s="230"/>
      <c r="AD307" s="225">
        <v>10</v>
      </c>
      <c r="AE307" s="225">
        <v>-99.91</v>
      </c>
      <c r="AF307" s="228">
        <v>44499</v>
      </c>
      <c r="AG307" s="231">
        <v>8</v>
      </c>
      <c r="AH307" s="214">
        <v>5.84</v>
      </c>
      <c r="AI307" s="214">
        <v>2.16</v>
      </c>
      <c r="AJ307" s="232">
        <v>27</v>
      </c>
      <c r="AK307" s="231"/>
      <c r="AL307" s="214">
        <v>27</v>
      </c>
    </row>
    <row r="308" spans="1:38" s="138" customFormat="1" ht="16" customHeight="1">
      <c r="A308" s="563">
        <v>301</v>
      </c>
      <c r="B308" s="189"/>
      <c r="C308" s="187" t="s">
        <v>640</v>
      </c>
      <c r="D308" s="187" t="s">
        <v>867</v>
      </c>
      <c r="E308" s="187" t="s">
        <v>104</v>
      </c>
      <c r="F308" s="236">
        <v>1</v>
      </c>
      <c r="G308" s="187" t="s">
        <v>430</v>
      </c>
      <c r="H308" s="188">
        <v>42368</v>
      </c>
      <c r="I308" s="188">
        <v>42369</v>
      </c>
      <c r="J308" s="197"/>
      <c r="K308" s="194">
        <v>10899.58</v>
      </c>
      <c r="L308" s="194">
        <v>544.98</v>
      </c>
      <c r="M308" s="195">
        <v>10</v>
      </c>
      <c r="N308" s="195"/>
      <c r="O308" s="195">
        <v>10</v>
      </c>
      <c r="P308" s="196">
        <v>-98.165099999999995</v>
      </c>
      <c r="Q308" s="207" t="s">
        <v>94</v>
      </c>
      <c r="R308" s="217"/>
      <c r="S308" s="209">
        <v>10899.58</v>
      </c>
      <c r="T308" s="245"/>
      <c r="U308" s="211" t="s">
        <v>444</v>
      </c>
      <c r="V308" s="212" t="s">
        <v>394</v>
      </c>
      <c r="W308" s="216"/>
      <c r="X308" s="214">
        <v>10</v>
      </c>
      <c r="Y308" s="226"/>
      <c r="Z308" s="225"/>
      <c r="AA308" s="226"/>
      <c r="AB308" s="225"/>
      <c r="AC308" s="230"/>
      <c r="AD308" s="225">
        <v>10</v>
      </c>
      <c r="AE308" s="225">
        <v>-99.91</v>
      </c>
      <c r="AF308" s="228">
        <v>44499</v>
      </c>
      <c r="AG308" s="231">
        <v>8</v>
      </c>
      <c r="AH308" s="214">
        <v>5.84</v>
      </c>
      <c r="AI308" s="214">
        <v>2.16</v>
      </c>
      <c r="AJ308" s="232">
        <v>27</v>
      </c>
      <c r="AK308" s="231"/>
      <c r="AL308" s="214">
        <v>27</v>
      </c>
    </row>
    <row r="309" spans="1:38" s="138" customFormat="1" ht="16" customHeight="1">
      <c r="A309" s="563">
        <v>302</v>
      </c>
      <c r="B309" s="189"/>
      <c r="C309" s="187" t="s">
        <v>640</v>
      </c>
      <c r="D309" s="187" t="s">
        <v>867</v>
      </c>
      <c r="E309" s="187" t="s">
        <v>104</v>
      </c>
      <c r="F309" s="236">
        <v>1</v>
      </c>
      <c r="G309" s="187" t="s">
        <v>430</v>
      </c>
      <c r="H309" s="188">
        <v>42368</v>
      </c>
      <c r="I309" s="188">
        <v>42369</v>
      </c>
      <c r="J309" s="197"/>
      <c r="K309" s="194">
        <v>10899.58</v>
      </c>
      <c r="L309" s="194">
        <v>544.98</v>
      </c>
      <c r="M309" s="195">
        <v>10</v>
      </c>
      <c r="N309" s="195"/>
      <c r="O309" s="195">
        <v>10</v>
      </c>
      <c r="P309" s="196">
        <v>-98.165099999999995</v>
      </c>
      <c r="Q309" s="207" t="s">
        <v>94</v>
      </c>
      <c r="R309" s="217"/>
      <c r="S309" s="209">
        <v>10899.58</v>
      </c>
      <c r="T309" s="245"/>
      <c r="U309" s="211" t="s">
        <v>444</v>
      </c>
      <c r="V309" s="212" t="s">
        <v>394</v>
      </c>
      <c r="W309" s="216"/>
      <c r="X309" s="214">
        <v>10</v>
      </c>
      <c r="Y309" s="226"/>
      <c r="Z309" s="225"/>
      <c r="AA309" s="226"/>
      <c r="AB309" s="225"/>
      <c r="AC309" s="230"/>
      <c r="AD309" s="225">
        <v>10</v>
      </c>
      <c r="AE309" s="225">
        <v>-99.91</v>
      </c>
      <c r="AF309" s="228">
        <v>44499</v>
      </c>
      <c r="AG309" s="231">
        <v>8</v>
      </c>
      <c r="AH309" s="214">
        <v>5.84</v>
      </c>
      <c r="AI309" s="214">
        <v>2.16</v>
      </c>
      <c r="AJ309" s="232">
        <v>27</v>
      </c>
      <c r="AK309" s="231"/>
      <c r="AL309" s="214">
        <v>27</v>
      </c>
    </row>
    <row r="310" spans="1:38" s="138" customFormat="1" ht="16" customHeight="1">
      <c r="A310" s="563">
        <v>303</v>
      </c>
      <c r="B310" s="189"/>
      <c r="C310" s="187" t="s">
        <v>640</v>
      </c>
      <c r="D310" s="187" t="s">
        <v>867</v>
      </c>
      <c r="E310" s="187" t="s">
        <v>104</v>
      </c>
      <c r="F310" s="236">
        <v>1</v>
      </c>
      <c r="G310" s="187" t="s">
        <v>430</v>
      </c>
      <c r="H310" s="188">
        <v>42368</v>
      </c>
      <c r="I310" s="188">
        <v>42369</v>
      </c>
      <c r="J310" s="197"/>
      <c r="K310" s="194">
        <v>10899.6</v>
      </c>
      <c r="L310" s="194">
        <v>544.98</v>
      </c>
      <c r="M310" s="195">
        <v>10</v>
      </c>
      <c r="N310" s="195"/>
      <c r="O310" s="195">
        <v>10</v>
      </c>
      <c r="P310" s="196">
        <v>-98.165099999999995</v>
      </c>
      <c r="Q310" s="207" t="s">
        <v>94</v>
      </c>
      <c r="R310" s="217"/>
      <c r="S310" s="209">
        <v>10899.6</v>
      </c>
      <c r="T310" s="245"/>
      <c r="U310" s="211" t="s">
        <v>444</v>
      </c>
      <c r="V310" s="212" t="s">
        <v>394</v>
      </c>
      <c r="W310" s="216"/>
      <c r="X310" s="214">
        <v>10</v>
      </c>
      <c r="Y310" s="226"/>
      <c r="Z310" s="225"/>
      <c r="AA310" s="226"/>
      <c r="AB310" s="225"/>
      <c r="AC310" s="230"/>
      <c r="AD310" s="225">
        <v>10</v>
      </c>
      <c r="AE310" s="225">
        <v>-99.91</v>
      </c>
      <c r="AF310" s="228">
        <v>44499</v>
      </c>
      <c r="AG310" s="231">
        <v>8</v>
      </c>
      <c r="AH310" s="214">
        <v>5.84</v>
      </c>
      <c r="AI310" s="214">
        <v>2.16</v>
      </c>
      <c r="AJ310" s="232">
        <v>27</v>
      </c>
      <c r="AK310" s="231"/>
      <c r="AL310" s="214">
        <v>27</v>
      </c>
    </row>
    <row r="311" spans="1:38" s="138" customFormat="1" ht="16" customHeight="1">
      <c r="A311" s="563">
        <v>304</v>
      </c>
      <c r="B311" s="189"/>
      <c r="C311" s="187" t="s">
        <v>688</v>
      </c>
      <c r="D311" s="187" t="s">
        <v>868</v>
      </c>
      <c r="E311" s="187" t="s">
        <v>104</v>
      </c>
      <c r="F311" s="236">
        <v>1</v>
      </c>
      <c r="G311" s="187" t="s">
        <v>430</v>
      </c>
      <c r="H311" s="188">
        <v>42368</v>
      </c>
      <c r="I311" s="188">
        <v>42369</v>
      </c>
      <c r="J311" s="197"/>
      <c r="K311" s="194">
        <v>10680.5</v>
      </c>
      <c r="L311" s="194">
        <v>534.03</v>
      </c>
      <c r="M311" s="195">
        <v>100</v>
      </c>
      <c r="N311" s="195"/>
      <c r="O311" s="195">
        <v>100</v>
      </c>
      <c r="P311" s="196">
        <v>-81.274500000000003</v>
      </c>
      <c r="Q311" s="207" t="s">
        <v>94</v>
      </c>
      <c r="R311" s="217"/>
      <c r="S311" s="209">
        <v>10680.5</v>
      </c>
      <c r="T311" s="245"/>
      <c r="U311" s="211" t="s">
        <v>393</v>
      </c>
      <c r="V311" s="240" t="s">
        <v>394</v>
      </c>
      <c r="W311" s="216"/>
      <c r="X311" s="214">
        <v>100</v>
      </c>
      <c r="Y311" s="226"/>
      <c r="Z311" s="225"/>
      <c r="AA311" s="226"/>
      <c r="AB311" s="225"/>
      <c r="AC311" s="230"/>
      <c r="AD311" s="225">
        <v>100</v>
      </c>
      <c r="AE311" s="225">
        <v>-99.06</v>
      </c>
      <c r="AF311" s="228">
        <v>44499</v>
      </c>
      <c r="AG311" s="231">
        <v>8</v>
      </c>
      <c r="AH311" s="214">
        <v>5.84</v>
      </c>
      <c r="AI311" s="214">
        <v>2.16</v>
      </c>
      <c r="AJ311" s="232">
        <v>27</v>
      </c>
      <c r="AK311" s="231"/>
      <c r="AL311" s="214">
        <v>27</v>
      </c>
    </row>
    <row r="312" spans="1:38" s="138" customFormat="1" ht="16" customHeight="1">
      <c r="A312" s="563">
        <v>305</v>
      </c>
      <c r="B312" s="189"/>
      <c r="C312" s="187" t="s">
        <v>688</v>
      </c>
      <c r="D312" s="187" t="s">
        <v>868</v>
      </c>
      <c r="E312" s="187" t="s">
        <v>104</v>
      </c>
      <c r="F312" s="236">
        <v>1</v>
      </c>
      <c r="G312" s="187" t="s">
        <v>430</v>
      </c>
      <c r="H312" s="188">
        <v>42368</v>
      </c>
      <c r="I312" s="188">
        <v>42369</v>
      </c>
      <c r="J312" s="197"/>
      <c r="K312" s="194">
        <v>10680.5</v>
      </c>
      <c r="L312" s="194">
        <v>534.03</v>
      </c>
      <c r="M312" s="195">
        <v>100</v>
      </c>
      <c r="N312" s="195"/>
      <c r="O312" s="195">
        <v>100</v>
      </c>
      <c r="P312" s="196">
        <v>-81.274500000000003</v>
      </c>
      <c r="Q312" s="207" t="s">
        <v>94</v>
      </c>
      <c r="R312" s="217"/>
      <c r="S312" s="209">
        <v>10680.5</v>
      </c>
      <c r="T312" s="245"/>
      <c r="U312" s="211" t="s">
        <v>393</v>
      </c>
      <c r="V312" s="240" t="s">
        <v>394</v>
      </c>
      <c r="W312" s="216"/>
      <c r="X312" s="214">
        <v>100</v>
      </c>
      <c r="Y312" s="226"/>
      <c r="Z312" s="225"/>
      <c r="AA312" s="226"/>
      <c r="AB312" s="225"/>
      <c r="AC312" s="230"/>
      <c r="AD312" s="225">
        <v>100</v>
      </c>
      <c r="AE312" s="225">
        <v>-99.06</v>
      </c>
      <c r="AF312" s="228">
        <v>44499</v>
      </c>
      <c r="AG312" s="231">
        <v>8</v>
      </c>
      <c r="AH312" s="214">
        <v>5.84</v>
      </c>
      <c r="AI312" s="214">
        <v>2.16</v>
      </c>
      <c r="AJ312" s="232">
        <v>27</v>
      </c>
      <c r="AK312" s="231"/>
      <c r="AL312" s="214">
        <v>27</v>
      </c>
    </row>
    <row r="313" spans="1:38" s="138" customFormat="1" ht="16" customHeight="1">
      <c r="A313" s="563">
        <v>306</v>
      </c>
      <c r="B313" s="189"/>
      <c r="C313" s="187" t="s">
        <v>688</v>
      </c>
      <c r="D313" s="187" t="s">
        <v>868</v>
      </c>
      <c r="E313" s="187" t="s">
        <v>104</v>
      </c>
      <c r="F313" s="236">
        <v>1</v>
      </c>
      <c r="G313" s="187" t="s">
        <v>430</v>
      </c>
      <c r="H313" s="188">
        <v>42368</v>
      </c>
      <c r="I313" s="188">
        <v>42369</v>
      </c>
      <c r="J313" s="197"/>
      <c r="K313" s="194">
        <v>10680.49</v>
      </c>
      <c r="L313" s="194">
        <v>534.01</v>
      </c>
      <c r="M313" s="195">
        <v>100</v>
      </c>
      <c r="N313" s="195"/>
      <c r="O313" s="195">
        <v>100</v>
      </c>
      <c r="P313" s="196">
        <v>-81.273799999999994</v>
      </c>
      <c r="Q313" s="207" t="s">
        <v>94</v>
      </c>
      <c r="R313" s="217"/>
      <c r="S313" s="209">
        <v>10680.49</v>
      </c>
      <c r="T313" s="245"/>
      <c r="U313" s="211" t="s">
        <v>393</v>
      </c>
      <c r="V313" s="240" t="s">
        <v>394</v>
      </c>
      <c r="W313" s="216"/>
      <c r="X313" s="214">
        <v>100</v>
      </c>
      <c r="Y313" s="226"/>
      <c r="Z313" s="225"/>
      <c r="AA313" s="226"/>
      <c r="AB313" s="225"/>
      <c r="AC313" s="230"/>
      <c r="AD313" s="225">
        <v>100</v>
      </c>
      <c r="AE313" s="225">
        <v>-99.06</v>
      </c>
      <c r="AF313" s="228">
        <v>44499</v>
      </c>
      <c r="AG313" s="231">
        <v>8</v>
      </c>
      <c r="AH313" s="214">
        <v>5.84</v>
      </c>
      <c r="AI313" s="214">
        <v>2.16</v>
      </c>
      <c r="AJ313" s="232">
        <v>27</v>
      </c>
      <c r="AK313" s="231"/>
      <c r="AL313" s="214">
        <v>27</v>
      </c>
    </row>
    <row r="314" spans="1:38" s="138" customFormat="1" ht="16" customHeight="1">
      <c r="A314" s="563">
        <v>307</v>
      </c>
      <c r="B314" s="189"/>
      <c r="C314" s="187" t="s">
        <v>869</v>
      </c>
      <c r="D314" s="187" t="s">
        <v>870</v>
      </c>
      <c r="E314" s="187" t="s">
        <v>104</v>
      </c>
      <c r="F314" s="236">
        <v>1</v>
      </c>
      <c r="G314" s="187" t="s">
        <v>871</v>
      </c>
      <c r="H314" s="188">
        <v>42368</v>
      </c>
      <c r="I314" s="188">
        <v>42369</v>
      </c>
      <c r="J314" s="197"/>
      <c r="K314" s="194">
        <v>5215.68</v>
      </c>
      <c r="L314" s="194">
        <v>260.77999999999997</v>
      </c>
      <c r="M314" s="195">
        <v>100</v>
      </c>
      <c r="N314" s="195"/>
      <c r="O314" s="195">
        <v>100</v>
      </c>
      <c r="P314" s="196">
        <v>-61.653500000000001</v>
      </c>
      <c r="Q314" s="207" t="s">
        <v>94</v>
      </c>
      <c r="R314" s="217"/>
      <c r="S314" s="209">
        <v>5215.68</v>
      </c>
      <c r="T314" s="245"/>
      <c r="U314" s="211" t="s">
        <v>393</v>
      </c>
      <c r="V314" s="212" t="s">
        <v>394</v>
      </c>
      <c r="W314" s="216"/>
      <c r="X314" s="214">
        <v>100</v>
      </c>
      <c r="Y314" s="226"/>
      <c r="Z314" s="225"/>
      <c r="AA314" s="226"/>
      <c r="AB314" s="225"/>
      <c r="AC314" s="230"/>
      <c r="AD314" s="225">
        <v>100</v>
      </c>
      <c r="AE314" s="225">
        <v>-98.08</v>
      </c>
      <c r="AF314" s="228">
        <v>44499</v>
      </c>
      <c r="AG314" s="231">
        <v>8</v>
      </c>
      <c r="AH314" s="214">
        <v>5.84</v>
      </c>
      <c r="AI314" s="214">
        <v>2.16</v>
      </c>
      <c r="AJ314" s="232">
        <v>27</v>
      </c>
      <c r="AK314" s="231"/>
      <c r="AL314" s="214">
        <v>27</v>
      </c>
    </row>
    <row r="315" spans="1:38" s="138" customFormat="1" ht="16" customHeight="1">
      <c r="A315" s="563">
        <v>308</v>
      </c>
      <c r="B315" s="189"/>
      <c r="C315" s="187" t="s">
        <v>869</v>
      </c>
      <c r="D315" s="187" t="s">
        <v>870</v>
      </c>
      <c r="E315" s="187" t="s">
        <v>104</v>
      </c>
      <c r="F315" s="236">
        <v>1</v>
      </c>
      <c r="G315" s="187" t="s">
        <v>871</v>
      </c>
      <c r="H315" s="188">
        <v>42368</v>
      </c>
      <c r="I315" s="188">
        <v>42369</v>
      </c>
      <c r="J315" s="197"/>
      <c r="K315" s="194">
        <v>5215.68</v>
      </c>
      <c r="L315" s="194">
        <v>260.77999999999997</v>
      </c>
      <c r="M315" s="195">
        <v>100</v>
      </c>
      <c r="N315" s="195"/>
      <c r="O315" s="195">
        <v>100</v>
      </c>
      <c r="P315" s="196">
        <v>-61.653500000000001</v>
      </c>
      <c r="Q315" s="207" t="s">
        <v>94</v>
      </c>
      <c r="R315" s="217"/>
      <c r="S315" s="209">
        <v>5215.68</v>
      </c>
      <c r="T315" s="245"/>
      <c r="U315" s="211" t="s">
        <v>393</v>
      </c>
      <c r="V315" s="212" t="s">
        <v>394</v>
      </c>
      <c r="W315" s="216"/>
      <c r="X315" s="214">
        <v>100</v>
      </c>
      <c r="Y315" s="226"/>
      <c r="Z315" s="225"/>
      <c r="AA315" s="226"/>
      <c r="AB315" s="225"/>
      <c r="AC315" s="230"/>
      <c r="AD315" s="225">
        <v>100</v>
      </c>
      <c r="AE315" s="225">
        <v>-98.08</v>
      </c>
      <c r="AF315" s="228">
        <v>44499</v>
      </c>
      <c r="AG315" s="231">
        <v>8</v>
      </c>
      <c r="AH315" s="214">
        <v>5.84</v>
      </c>
      <c r="AI315" s="214">
        <v>2.16</v>
      </c>
      <c r="AJ315" s="232">
        <v>27</v>
      </c>
      <c r="AK315" s="231"/>
      <c r="AL315" s="214">
        <v>27</v>
      </c>
    </row>
    <row r="316" spans="1:38" s="138" customFormat="1" ht="16" customHeight="1">
      <c r="A316" s="563">
        <v>309</v>
      </c>
      <c r="B316" s="189"/>
      <c r="C316" s="187" t="s">
        <v>869</v>
      </c>
      <c r="D316" s="187" t="s">
        <v>870</v>
      </c>
      <c r="E316" s="187" t="s">
        <v>104</v>
      </c>
      <c r="F316" s="236">
        <v>1</v>
      </c>
      <c r="G316" s="187" t="s">
        <v>871</v>
      </c>
      <c r="H316" s="188">
        <v>42368</v>
      </c>
      <c r="I316" s="188">
        <v>42369</v>
      </c>
      <c r="J316" s="197"/>
      <c r="K316" s="194">
        <v>5215.68</v>
      </c>
      <c r="L316" s="194">
        <v>260.77999999999997</v>
      </c>
      <c r="M316" s="195">
        <v>100</v>
      </c>
      <c r="N316" s="195"/>
      <c r="O316" s="195">
        <v>100</v>
      </c>
      <c r="P316" s="196">
        <v>-61.653500000000001</v>
      </c>
      <c r="Q316" s="207" t="s">
        <v>94</v>
      </c>
      <c r="R316" s="217"/>
      <c r="S316" s="209">
        <v>5215.68</v>
      </c>
      <c r="T316" s="245"/>
      <c r="U316" s="211" t="s">
        <v>393</v>
      </c>
      <c r="V316" s="212" t="s">
        <v>394</v>
      </c>
      <c r="W316" s="216"/>
      <c r="X316" s="214">
        <v>100</v>
      </c>
      <c r="Y316" s="226"/>
      <c r="Z316" s="225"/>
      <c r="AA316" s="226"/>
      <c r="AB316" s="225"/>
      <c r="AC316" s="230"/>
      <c r="AD316" s="225">
        <v>100</v>
      </c>
      <c r="AE316" s="225">
        <v>-98.08</v>
      </c>
      <c r="AF316" s="228">
        <v>44499</v>
      </c>
      <c r="AG316" s="231">
        <v>8</v>
      </c>
      <c r="AH316" s="214">
        <v>5.84</v>
      </c>
      <c r="AI316" s="214">
        <v>2.16</v>
      </c>
      <c r="AJ316" s="232">
        <v>27</v>
      </c>
      <c r="AK316" s="231"/>
      <c r="AL316" s="214">
        <v>27</v>
      </c>
    </row>
    <row r="317" spans="1:38" s="138" customFormat="1" ht="16" customHeight="1">
      <c r="A317" s="563">
        <v>310</v>
      </c>
      <c r="B317" s="189"/>
      <c r="C317" s="187" t="s">
        <v>869</v>
      </c>
      <c r="D317" s="187" t="s">
        <v>870</v>
      </c>
      <c r="E317" s="187" t="s">
        <v>104</v>
      </c>
      <c r="F317" s="236">
        <v>1</v>
      </c>
      <c r="G317" s="187" t="s">
        <v>871</v>
      </c>
      <c r="H317" s="188">
        <v>42368</v>
      </c>
      <c r="I317" s="188">
        <v>42369</v>
      </c>
      <c r="J317" s="197"/>
      <c r="K317" s="194">
        <v>5215.68</v>
      </c>
      <c r="L317" s="194">
        <v>260.77999999999997</v>
      </c>
      <c r="M317" s="195">
        <v>100</v>
      </c>
      <c r="N317" s="195"/>
      <c r="O317" s="195">
        <v>100</v>
      </c>
      <c r="P317" s="196">
        <v>-61.653500000000001</v>
      </c>
      <c r="Q317" s="207" t="s">
        <v>94</v>
      </c>
      <c r="R317" s="217"/>
      <c r="S317" s="209">
        <v>5215.68</v>
      </c>
      <c r="T317" s="245"/>
      <c r="U317" s="211" t="s">
        <v>393</v>
      </c>
      <c r="V317" s="212" t="s">
        <v>394</v>
      </c>
      <c r="W317" s="216"/>
      <c r="X317" s="214">
        <v>100</v>
      </c>
      <c r="Y317" s="226"/>
      <c r="Z317" s="225"/>
      <c r="AA317" s="226"/>
      <c r="AB317" s="225"/>
      <c r="AC317" s="230"/>
      <c r="AD317" s="225">
        <v>100</v>
      </c>
      <c r="AE317" s="225">
        <v>-98.08</v>
      </c>
      <c r="AF317" s="228">
        <v>44499</v>
      </c>
      <c r="AG317" s="231">
        <v>8</v>
      </c>
      <c r="AH317" s="214">
        <v>5.84</v>
      </c>
      <c r="AI317" s="214">
        <v>2.16</v>
      </c>
      <c r="AJ317" s="232">
        <v>27</v>
      </c>
      <c r="AK317" s="231"/>
      <c r="AL317" s="214">
        <v>27</v>
      </c>
    </row>
    <row r="318" spans="1:38" s="138" customFormat="1" ht="16" customHeight="1">
      <c r="A318" s="563">
        <v>311</v>
      </c>
      <c r="B318" s="189"/>
      <c r="C318" s="187" t="s">
        <v>869</v>
      </c>
      <c r="D318" s="187" t="s">
        <v>870</v>
      </c>
      <c r="E318" s="187" t="s">
        <v>104</v>
      </c>
      <c r="F318" s="236">
        <v>1</v>
      </c>
      <c r="G318" s="187" t="s">
        <v>871</v>
      </c>
      <c r="H318" s="188">
        <v>42368</v>
      </c>
      <c r="I318" s="188">
        <v>42369</v>
      </c>
      <c r="J318" s="197"/>
      <c r="K318" s="194">
        <v>5215.68</v>
      </c>
      <c r="L318" s="194">
        <v>260.77999999999997</v>
      </c>
      <c r="M318" s="195">
        <v>100</v>
      </c>
      <c r="N318" s="195"/>
      <c r="O318" s="195">
        <v>100</v>
      </c>
      <c r="P318" s="196">
        <v>-61.653500000000001</v>
      </c>
      <c r="Q318" s="207" t="s">
        <v>94</v>
      </c>
      <c r="R318" s="217"/>
      <c r="S318" s="209">
        <v>5215.68</v>
      </c>
      <c r="T318" s="245"/>
      <c r="U318" s="211" t="s">
        <v>393</v>
      </c>
      <c r="V318" s="212" t="s">
        <v>394</v>
      </c>
      <c r="W318" s="216"/>
      <c r="X318" s="214">
        <v>100</v>
      </c>
      <c r="Y318" s="226"/>
      <c r="Z318" s="225"/>
      <c r="AA318" s="226"/>
      <c r="AB318" s="225"/>
      <c r="AC318" s="230"/>
      <c r="AD318" s="225">
        <v>100</v>
      </c>
      <c r="AE318" s="225">
        <v>-98.08</v>
      </c>
      <c r="AF318" s="228">
        <v>44499</v>
      </c>
      <c r="AG318" s="231">
        <v>8</v>
      </c>
      <c r="AH318" s="214">
        <v>5.84</v>
      </c>
      <c r="AI318" s="214">
        <v>2.16</v>
      </c>
      <c r="AJ318" s="232">
        <v>27</v>
      </c>
      <c r="AK318" s="231"/>
      <c r="AL318" s="214">
        <v>27</v>
      </c>
    </row>
    <row r="319" spans="1:38" s="138" customFormat="1" ht="16" customHeight="1">
      <c r="A319" s="563">
        <v>312</v>
      </c>
      <c r="B319" s="189"/>
      <c r="C319" s="187" t="s">
        <v>869</v>
      </c>
      <c r="D319" s="187" t="s">
        <v>870</v>
      </c>
      <c r="E319" s="187" t="s">
        <v>104</v>
      </c>
      <c r="F319" s="236">
        <v>1</v>
      </c>
      <c r="G319" s="187" t="s">
        <v>871</v>
      </c>
      <c r="H319" s="188">
        <v>42368</v>
      </c>
      <c r="I319" s="188">
        <v>42369</v>
      </c>
      <c r="J319" s="197"/>
      <c r="K319" s="194">
        <v>5215.67</v>
      </c>
      <c r="L319" s="194">
        <v>260.8</v>
      </c>
      <c r="M319" s="195">
        <v>100</v>
      </c>
      <c r="N319" s="195"/>
      <c r="O319" s="195">
        <v>100</v>
      </c>
      <c r="P319" s="196">
        <v>-61.656399999999998</v>
      </c>
      <c r="Q319" s="207" t="s">
        <v>94</v>
      </c>
      <c r="R319" s="217"/>
      <c r="S319" s="209">
        <v>5215.67</v>
      </c>
      <c r="T319" s="245"/>
      <c r="U319" s="211" t="s">
        <v>393</v>
      </c>
      <c r="V319" s="212" t="s">
        <v>394</v>
      </c>
      <c r="W319" s="216"/>
      <c r="X319" s="214">
        <v>100</v>
      </c>
      <c r="Y319" s="226"/>
      <c r="Z319" s="225"/>
      <c r="AA319" s="226"/>
      <c r="AB319" s="225"/>
      <c r="AC319" s="230"/>
      <c r="AD319" s="225">
        <v>100</v>
      </c>
      <c r="AE319" s="225">
        <v>-98.08</v>
      </c>
      <c r="AF319" s="228">
        <v>44499</v>
      </c>
      <c r="AG319" s="231">
        <v>8</v>
      </c>
      <c r="AH319" s="214">
        <v>5.84</v>
      </c>
      <c r="AI319" s="214">
        <v>2.16</v>
      </c>
      <c r="AJ319" s="232">
        <v>27</v>
      </c>
      <c r="AK319" s="231"/>
      <c r="AL319" s="214">
        <v>27</v>
      </c>
    </row>
    <row r="320" spans="1:38" s="138" customFormat="1" ht="16" customHeight="1">
      <c r="A320" s="563">
        <v>313</v>
      </c>
      <c r="B320" s="189"/>
      <c r="C320" s="187" t="s">
        <v>872</v>
      </c>
      <c r="D320" s="187" t="s">
        <v>873</v>
      </c>
      <c r="E320" s="187" t="s">
        <v>104</v>
      </c>
      <c r="F320" s="236">
        <v>1</v>
      </c>
      <c r="G320" s="187" t="s">
        <v>871</v>
      </c>
      <c r="H320" s="188">
        <v>42368</v>
      </c>
      <c r="I320" s="188">
        <v>42369</v>
      </c>
      <c r="J320" s="197"/>
      <c r="K320" s="194">
        <v>4818.18</v>
      </c>
      <c r="L320" s="194">
        <v>240.91</v>
      </c>
      <c r="M320" s="195">
        <v>100</v>
      </c>
      <c r="N320" s="195"/>
      <c r="O320" s="195">
        <v>100</v>
      </c>
      <c r="P320" s="196">
        <v>-58.490699999999997</v>
      </c>
      <c r="Q320" s="207" t="s">
        <v>94</v>
      </c>
      <c r="R320" s="217"/>
      <c r="S320" s="209">
        <v>4818.18</v>
      </c>
      <c r="T320" s="245"/>
      <c r="U320" s="211" t="s">
        <v>393</v>
      </c>
      <c r="V320" s="212" t="s">
        <v>394</v>
      </c>
      <c r="W320" s="216"/>
      <c r="X320" s="214">
        <v>100</v>
      </c>
      <c r="Y320" s="226"/>
      <c r="Z320" s="225"/>
      <c r="AA320" s="226"/>
      <c r="AB320" s="225"/>
      <c r="AC320" s="230"/>
      <c r="AD320" s="225">
        <v>100</v>
      </c>
      <c r="AE320" s="225">
        <v>-97.92</v>
      </c>
      <c r="AF320" s="228">
        <v>44499</v>
      </c>
      <c r="AG320" s="231">
        <v>8</v>
      </c>
      <c r="AH320" s="214">
        <v>5.84</v>
      </c>
      <c r="AI320" s="214">
        <v>2.16</v>
      </c>
      <c r="AJ320" s="232">
        <v>27</v>
      </c>
      <c r="AK320" s="231"/>
      <c r="AL320" s="214">
        <v>27</v>
      </c>
    </row>
    <row r="321" spans="1:38" s="138" customFormat="1" ht="16" customHeight="1">
      <c r="A321" s="563">
        <v>314</v>
      </c>
      <c r="B321" s="189"/>
      <c r="C321" s="187" t="s">
        <v>872</v>
      </c>
      <c r="D321" s="187" t="s">
        <v>873</v>
      </c>
      <c r="E321" s="187" t="s">
        <v>104</v>
      </c>
      <c r="F321" s="236">
        <v>1</v>
      </c>
      <c r="G321" s="187" t="s">
        <v>871</v>
      </c>
      <c r="H321" s="188">
        <v>42368</v>
      </c>
      <c r="I321" s="188">
        <v>42369</v>
      </c>
      <c r="J321" s="197"/>
      <c r="K321" s="194">
        <v>4818.18</v>
      </c>
      <c r="L321" s="194">
        <v>240.91</v>
      </c>
      <c r="M321" s="195">
        <v>100</v>
      </c>
      <c r="N321" s="195"/>
      <c r="O321" s="195">
        <v>100</v>
      </c>
      <c r="P321" s="196">
        <v>-58.490699999999997</v>
      </c>
      <c r="Q321" s="207" t="s">
        <v>94</v>
      </c>
      <c r="R321" s="217"/>
      <c r="S321" s="209">
        <v>4818.18</v>
      </c>
      <c r="T321" s="245"/>
      <c r="U321" s="211" t="s">
        <v>393</v>
      </c>
      <c r="V321" s="212" t="s">
        <v>394</v>
      </c>
      <c r="W321" s="216"/>
      <c r="X321" s="214">
        <v>100</v>
      </c>
      <c r="Y321" s="226"/>
      <c r="Z321" s="225"/>
      <c r="AA321" s="226"/>
      <c r="AB321" s="225"/>
      <c r="AC321" s="230"/>
      <c r="AD321" s="225">
        <v>100</v>
      </c>
      <c r="AE321" s="225">
        <v>-97.92</v>
      </c>
      <c r="AF321" s="228">
        <v>44499</v>
      </c>
      <c r="AG321" s="231">
        <v>8</v>
      </c>
      <c r="AH321" s="214">
        <v>5.84</v>
      </c>
      <c r="AI321" s="214">
        <v>2.16</v>
      </c>
      <c r="AJ321" s="232">
        <v>27</v>
      </c>
      <c r="AK321" s="231"/>
      <c r="AL321" s="214">
        <v>27</v>
      </c>
    </row>
    <row r="322" spans="1:38" s="138" customFormat="1" ht="16" customHeight="1">
      <c r="A322" s="563">
        <v>315</v>
      </c>
      <c r="B322" s="189"/>
      <c r="C322" s="187" t="s">
        <v>872</v>
      </c>
      <c r="D322" s="187" t="s">
        <v>873</v>
      </c>
      <c r="E322" s="187" t="s">
        <v>104</v>
      </c>
      <c r="F322" s="236">
        <v>1</v>
      </c>
      <c r="G322" s="187" t="s">
        <v>871</v>
      </c>
      <c r="H322" s="188">
        <v>42368</v>
      </c>
      <c r="I322" s="188">
        <v>42369</v>
      </c>
      <c r="J322" s="197"/>
      <c r="K322" s="194">
        <v>4818.18</v>
      </c>
      <c r="L322" s="194">
        <v>240.91</v>
      </c>
      <c r="M322" s="195">
        <v>100</v>
      </c>
      <c r="N322" s="195"/>
      <c r="O322" s="195">
        <v>100</v>
      </c>
      <c r="P322" s="196">
        <v>-58.490699999999997</v>
      </c>
      <c r="Q322" s="207" t="s">
        <v>94</v>
      </c>
      <c r="R322" s="217"/>
      <c r="S322" s="209">
        <v>4818.18</v>
      </c>
      <c r="T322" s="245"/>
      <c r="U322" s="211" t="s">
        <v>393</v>
      </c>
      <c r="V322" s="212" t="s">
        <v>394</v>
      </c>
      <c r="W322" s="216"/>
      <c r="X322" s="214">
        <v>100</v>
      </c>
      <c r="Y322" s="226"/>
      <c r="Z322" s="225"/>
      <c r="AA322" s="226"/>
      <c r="AB322" s="225"/>
      <c r="AC322" s="230"/>
      <c r="AD322" s="225">
        <v>100</v>
      </c>
      <c r="AE322" s="225">
        <v>-97.92</v>
      </c>
      <c r="AF322" s="228">
        <v>44499</v>
      </c>
      <c r="AG322" s="231">
        <v>8</v>
      </c>
      <c r="AH322" s="214">
        <v>5.84</v>
      </c>
      <c r="AI322" s="214">
        <v>2.16</v>
      </c>
      <c r="AJ322" s="232">
        <v>27</v>
      </c>
      <c r="AK322" s="231"/>
      <c r="AL322" s="214">
        <v>27</v>
      </c>
    </row>
    <row r="323" spans="1:38" s="138" customFormat="1" ht="16" customHeight="1">
      <c r="A323" s="563">
        <v>316</v>
      </c>
      <c r="B323" s="189"/>
      <c r="C323" s="187" t="s">
        <v>872</v>
      </c>
      <c r="D323" s="187" t="s">
        <v>873</v>
      </c>
      <c r="E323" s="187" t="s">
        <v>104</v>
      </c>
      <c r="F323" s="236">
        <v>1</v>
      </c>
      <c r="G323" s="187" t="s">
        <v>871</v>
      </c>
      <c r="H323" s="188">
        <v>42368</v>
      </c>
      <c r="I323" s="188">
        <v>42369</v>
      </c>
      <c r="J323" s="197"/>
      <c r="K323" s="194">
        <v>4818.18</v>
      </c>
      <c r="L323" s="194">
        <v>240.91</v>
      </c>
      <c r="M323" s="195">
        <v>100</v>
      </c>
      <c r="N323" s="195"/>
      <c r="O323" s="195">
        <v>100</v>
      </c>
      <c r="P323" s="196">
        <v>-58.490699999999997</v>
      </c>
      <c r="Q323" s="207" t="s">
        <v>94</v>
      </c>
      <c r="R323" s="217"/>
      <c r="S323" s="209">
        <v>4818.18</v>
      </c>
      <c r="T323" s="245"/>
      <c r="U323" s="211" t="s">
        <v>393</v>
      </c>
      <c r="V323" s="212" t="s">
        <v>394</v>
      </c>
      <c r="W323" s="216"/>
      <c r="X323" s="214">
        <v>100</v>
      </c>
      <c r="Y323" s="226"/>
      <c r="Z323" s="225"/>
      <c r="AA323" s="226"/>
      <c r="AB323" s="225"/>
      <c r="AC323" s="230"/>
      <c r="AD323" s="225">
        <v>100</v>
      </c>
      <c r="AE323" s="225">
        <v>-97.92</v>
      </c>
      <c r="AF323" s="228">
        <v>44499</v>
      </c>
      <c r="AG323" s="231">
        <v>8</v>
      </c>
      <c r="AH323" s="214">
        <v>5.84</v>
      </c>
      <c r="AI323" s="214">
        <v>2.16</v>
      </c>
      <c r="AJ323" s="232">
        <v>27</v>
      </c>
      <c r="AK323" s="231"/>
      <c r="AL323" s="214">
        <v>27</v>
      </c>
    </row>
    <row r="324" spans="1:38" s="138" customFormat="1" ht="16" customHeight="1">
      <c r="A324" s="563">
        <v>317</v>
      </c>
      <c r="B324" s="189"/>
      <c r="C324" s="187" t="s">
        <v>872</v>
      </c>
      <c r="D324" s="187" t="s">
        <v>873</v>
      </c>
      <c r="E324" s="187" t="s">
        <v>104</v>
      </c>
      <c r="F324" s="236">
        <v>1</v>
      </c>
      <c r="G324" s="187" t="s">
        <v>871</v>
      </c>
      <c r="H324" s="188">
        <v>42368</v>
      </c>
      <c r="I324" s="188">
        <v>42369</v>
      </c>
      <c r="J324" s="197"/>
      <c r="K324" s="194">
        <v>4818.18</v>
      </c>
      <c r="L324" s="194">
        <v>240.91</v>
      </c>
      <c r="M324" s="195">
        <v>100</v>
      </c>
      <c r="N324" s="195"/>
      <c r="O324" s="195">
        <v>100</v>
      </c>
      <c r="P324" s="196">
        <v>-58.490699999999997</v>
      </c>
      <c r="Q324" s="207" t="s">
        <v>94</v>
      </c>
      <c r="R324" s="217"/>
      <c r="S324" s="209">
        <v>4818.18</v>
      </c>
      <c r="T324" s="245"/>
      <c r="U324" s="211" t="s">
        <v>393</v>
      </c>
      <c r="V324" s="212" t="s">
        <v>394</v>
      </c>
      <c r="W324" s="216"/>
      <c r="X324" s="214">
        <v>100</v>
      </c>
      <c r="Y324" s="226"/>
      <c r="Z324" s="225"/>
      <c r="AA324" s="226"/>
      <c r="AB324" s="225"/>
      <c r="AC324" s="230"/>
      <c r="AD324" s="225">
        <v>100</v>
      </c>
      <c r="AE324" s="225">
        <v>-97.92</v>
      </c>
      <c r="AF324" s="228">
        <v>44499</v>
      </c>
      <c r="AG324" s="231">
        <v>8</v>
      </c>
      <c r="AH324" s="214">
        <v>5.84</v>
      </c>
      <c r="AI324" s="214">
        <v>2.16</v>
      </c>
      <c r="AJ324" s="232">
        <v>27</v>
      </c>
      <c r="AK324" s="231"/>
      <c r="AL324" s="214">
        <v>27</v>
      </c>
    </row>
    <row r="325" spans="1:38" s="138" customFormat="1" ht="16" customHeight="1">
      <c r="A325" s="563">
        <v>318</v>
      </c>
      <c r="B325" s="189"/>
      <c r="C325" s="187" t="s">
        <v>872</v>
      </c>
      <c r="D325" s="187" t="s">
        <v>873</v>
      </c>
      <c r="E325" s="187" t="s">
        <v>104</v>
      </c>
      <c r="F325" s="236">
        <v>1</v>
      </c>
      <c r="G325" s="187" t="s">
        <v>871</v>
      </c>
      <c r="H325" s="188">
        <v>42368</v>
      </c>
      <c r="I325" s="188">
        <v>42369</v>
      </c>
      <c r="J325" s="197"/>
      <c r="K325" s="194">
        <v>4818.18</v>
      </c>
      <c r="L325" s="194">
        <v>240.91</v>
      </c>
      <c r="M325" s="195">
        <v>100</v>
      </c>
      <c r="N325" s="195"/>
      <c r="O325" s="195">
        <v>100</v>
      </c>
      <c r="P325" s="196">
        <v>-58.490699999999997</v>
      </c>
      <c r="Q325" s="207" t="s">
        <v>94</v>
      </c>
      <c r="R325" s="217"/>
      <c r="S325" s="209">
        <v>4818.18</v>
      </c>
      <c r="T325" s="245"/>
      <c r="U325" s="211" t="s">
        <v>393</v>
      </c>
      <c r="V325" s="212" t="s">
        <v>394</v>
      </c>
      <c r="W325" s="216"/>
      <c r="X325" s="214">
        <v>100</v>
      </c>
      <c r="Y325" s="226"/>
      <c r="Z325" s="225"/>
      <c r="AA325" s="226"/>
      <c r="AB325" s="225"/>
      <c r="AC325" s="230"/>
      <c r="AD325" s="225">
        <v>100</v>
      </c>
      <c r="AE325" s="225">
        <v>-97.92</v>
      </c>
      <c r="AF325" s="228">
        <v>44499</v>
      </c>
      <c r="AG325" s="231">
        <v>8</v>
      </c>
      <c r="AH325" s="214">
        <v>5.84</v>
      </c>
      <c r="AI325" s="214">
        <v>2.16</v>
      </c>
      <c r="AJ325" s="232">
        <v>27</v>
      </c>
      <c r="AK325" s="231"/>
      <c r="AL325" s="214">
        <v>27</v>
      </c>
    </row>
    <row r="326" spans="1:38" s="138" customFormat="1" ht="16" customHeight="1">
      <c r="A326" s="563">
        <v>319</v>
      </c>
      <c r="B326" s="189"/>
      <c r="C326" s="187" t="s">
        <v>872</v>
      </c>
      <c r="D326" s="187" t="s">
        <v>873</v>
      </c>
      <c r="E326" s="187" t="s">
        <v>104</v>
      </c>
      <c r="F326" s="236">
        <v>1</v>
      </c>
      <c r="G326" s="187" t="s">
        <v>871</v>
      </c>
      <c r="H326" s="188">
        <v>42368</v>
      </c>
      <c r="I326" s="188">
        <v>42369</v>
      </c>
      <c r="J326" s="197"/>
      <c r="K326" s="194">
        <v>4818.18</v>
      </c>
      <c r="L326" s="194">
        <v>240.91</v>
      </c>
      <c r="M326" s="195">
        <v>100</v>
      </c>
      <c r="N326" s="195"/>
      <c r="O326" s="195">
        <v>100</v>
      </c>
      <c r="P326" s="196">
        <v>-58.490699999999997</v>
      </c>
      <c r="Q326" s="207" t="s">
        <v>94</v>
      </c>
      <c r="R326" s="217"/>
      <c r="S326" s="209">
        <v>4818.18</v>
      </c>
      <c r="T326" s="245"/>
      <c r="U326" s="211" t="s">
        <v>393</v>
      </c>
      <c r="V326" s="212" t="s">
        <v>394</v>
      </c>
      <c r="W326" s="216"/>
      <c r="X326" s="214">
        <v>100</v>
      </c>
      <c r="Y326" s="226"/>
      <c r="Z326" s="225"/>
      <c r="AA326" s="226"/>
      <c r="AB326" s="225"/>
      <c r="AC326" s="230"/>
      <c r="AD326" s="225">
        <v>100</v>
      </c>
      <c r="AE326" s="225">
        <v>-97.92</v>
      </c>
      <c r="AF326" s="228">
        <v>44499</v>
      </c>
      <c r="AG326" s="231">
        <v>8</v>
      </c>
      <c r="AH326" s="214">
        <v>5.84</v>
      </c>
      <c r="AI326" s="214">
        <v>2.16</v>
      </c>
      <c r="AJ326" s="232">
        <v>27</v>
      </c>
      <c r="AK326" s="231"/>
      <c r="AL326" s="214">
        <v>27</v>
      </c>
    </row>
    <row r="327" spans="1:38" s="138" customFormat="1" ht="16" customHeight="1">
      <c r="A327" s="563">
        <v>320</v>
      </c>
      <c r="B327" s="189"/>
      <c r="C327" s="187" t="s">
        <v>872</v>
      </c>
      <c r="D327" s="187" t="s">
        <v>873</v>
      </c>
      <c r="E327" s="187" t="s">
        <v>104</v>
      </c>
      <c r="F327" s="236">
        <v>1</v>
      </c>
      <c r="G327" s="187" t="s">
        <v>871</v>
      </c>
      <c r="H327" s="188">
        <v>42368</v>
      </c>
      <c r="I327" s="188">
        <v>42369</v>
      </c>
      <c r="J327" s="197"/>
      <c r="K327" s="194">
        <v>4818.18</v>
      </c>
      <c r="L327" s="194">
        <v>240.91</v>
      </c>
      <c r="M327" s="195">
        <v>100</v>
      </c>
      <c r="N327" s="195"/>
      <c r="O327" s="195">
        <v>100</v>
      </c>
      <c r="P327" s="196">
        <v>-58.490699999999997</v>
      </c>
      <c r="Q327" s="207" t="s">
        <v>94</v>
      </c>
      <c r="R327" s="217"/>
      <c r="S327" s="209">
        <v>4818.18</v>
      </c>
      <c r="T327" s="245"/>
      <c r="U327" s="211" t="s">
        <v>393</v>
      </c>
      <c r="V327" s="212" t="s">
        <v>394</v>
      </c>
      <c r="W327" s="216"/>
      <c r="X327" s="214">
        <v>100</v>
      </c>
      <c r="Y327" s="226"/>
      <c r="Z327" s="225"/>
      <c r="AA327" s="226"/>
      <c r="AB327" s="225"/>
      <c r="AC327" s="230"/>
      <c r="AD327" s="225">
        <v>100</v>
      </c>
      <c r="AE327" s="225">
        <v>-97.92</v>
      </c>
      <c r="AF327" s="228">
        <v>44499</v>
      </c>
      <c r="AG327" s="231">
        <v>8</v>
      </c>
      <c r="AH327" s="214">
        <v>5.84</v>
      </c>
      <c r="AI327" s="214">
        <v>2.16</v>
      </c>
      <c r="AJ327" s="232">
        <v>27</v>
      </c>
      <c r="AK327" s="231"/>
      <c r="AL327" s="214">
        <v>27</v>
      </c>
    </row>
    <row r="328" spans="1:38" s="138" customFormat="1" ht="16" customHeight="1">
      <c r="A328" s="563">
        <v>321</v>
      </c>
      <c r="B328" s="189"/>
      <c r="C328" s="187" t="s">
        <v>872</v>
      </c>
      <c r="D328" s="187" t="s">
        <v>873</v>
      </c>
      <c r="E328" s="187" t="s">
        <v>104</v>
      </c>
      <c r="F328" s="236">
        <v>1</v>
      </c>
      <c r="G328" s="187" t="s">
        <v>871</v>
      </c>
      <c r="H328" s="188">
        <v>42368</v>
      </c>
      <c r="I328" s="188">
        <v>42369</v>
      </c>
      <c r="J328" s="197"/>
      <c r="K328" s="194">
        <v>4818.18</v>
      </c>
      <c r="L328" s="194">
        <v>240.91</v>
      </c>
      <c r="M328" s="195">
        <v>100</v>
      </c>
      <c r="N328" s="195"/>
      <c r="O328" s="195">
        <v>100</v>
      </c>
      <c r="P328" s="196">
        <v>-58.490699999999997</v>
      </c>
      <c r="Q328" s="207" t="s">
        <v>94</v>
      </c>
      <c r="R328" s="217"/>
      <c r="S328" s="209">
        <v>4818.18</v>
      </c>
      <c r="T328" s="245"/>
      <c r="U328" s="211" t="s">
        <v>393</v>
      </c>
      <c r="V328" s="212" t="s">
        <v>394</v>
      </c>
      <c r="W328" s="216"/>
      <c r="X328" s="214">
        <v>100</v>
      </c>
      <c r="Y328" s="226"/>
      <c r="Z328" s="225"/>
      <c r="AA328" s="226"/>
      <c r="AB328" s="225"/>
      <c r="AC328" s="230"/>
      <c r="AD328" s="225">
        <v>100</v>
      </c>
      <c r="AE328" s="225">
        <v>-97.92</v>
      </c>
      <c r="AF328" s="228">
        <v>44499</v>
      </c>
      <c r="AG328" s="231">
        <v>8</v>
      </c>
      <c r="AH328" s="214">
        <v>5.84</v>
      </c>
      <c r="AI328" s="214">
        <v>2.16</v>
      </c>
      <c r="AJ328" s="232">
        <v>27</v>
      </c>
      <c r="AK328" s="231"/>
      <c r="AL328" s="214">
        <v>27</v>
      </c>
    </row>
    <row r="329" spans="1:38" s="138" customFormat="1" ht="16" customHeight="1">
      <c r="A329" s="563">
        <v>322</v>
      </c>
      <c r="B329" s="189"/>
      <c r="C329" s="187" t="s">
        <v>872</v>
      </c>
      <c r="D329" s="187" t="s">
        <v>873</v>
      </c>
      <c r="E329" s="187" t="s">
        <v>104</v>
      </c>
      <c r="F329" s="236">
        <v>1</v>
      </c>
      <c r="G329" s="187" t="s">
        <v>871</v>
      </c>
      <c r="H329" s="188">
        <v>42368</v>
      </c>
      <c r="I329" s="188">
        <v>42369</v>
      </c>
      <c r="J329" s="197"/>
      <c r="K329" s="194">
        <v>4818.18</v>
      </c>
      <c r="L329" s="194">
        <v>240.91</v>
      </c>
      <c r="M329" s="195">
        <v>100</v>
      </c>
      <c r="N329" s="195"/>
      <c r="O329" s="195">
        <v>100</v>
      </c>
      <c r="P329" s="196">
        <v>-58.490699999999997</v>
      </c>
      <c r="Q329" s="207" t="s">
        <v>94</v>
      </c>
      <c r="R329" s="217"/>
      <c r="S329" s="209">
        <v>4818.18</v>
      </c>
      <c r="T329" s="245"/>
      <c r="U329" s="211" t="s">
        <v>393</v>
      </c>
      <c r="V329" s="212" t="s">
        <v>394</v>
      </c>
      <c r="W329" s="216"/>
      <c r="X329" s="214">
        <v>100</v>
      </c>
      <c r="Y329" s="226"/>
      <c r="Z329" s="225"/>
      <c r="AA329" s="226"/>
      <c r="AB329" s="225"/>
      <c r="AC329" s="230"/>
      <c r="AD329" s="225">
        <v>100</v>
      </c>
      <c r="AE329" s="225">
        <v>-97.92</v>
      </c>
      <c r="AF329" s="228">
        <v>44499</v>
      </c>
      <c r="AG329" s="231">
        <v>8</v>
      </c>
      <c r="AH329" s="214">
        <v>5.84</v>
      </c>
      <c r="AI329" s="214">
        <v>2.16</v>
      </c>
      <c r="AJ329" s="232">
        <v>27</v>
      </c>
      <c r="AK329" s="231"/>
      <c r="AL329" s="214">
        <v>27</v>
      </c>
    </row>
    <row r="330" spans="1:38" s="138" customFormat="1" ht="16" customHeight="1">
      <c r="A330" s="563">
        <v>323</v>
      </c>
      <c r="B330" s="189"/>
      <c r="C330" s="187" t="s">
        <v>872</v>
      </c>
      <c r="D330" s="187" t="s">
        <v>873</v>
      </c>
      <c r="E330" s="187" t="s">
        <v>104</v>
      </c>
      <c r="F330" s="236">
        <v>1</v>
      </c>
      <c r="G330" s="187" t="s">
        <v>871</v>
      </c>
      <c r="H330" s="188">
        <v>42368</v>
      </c>
      <c r="I330" s="188">
        <v>42369</v>
      </c>
      <c r="J330" s="197"/>
      <c r="K330" s="194">
        <v>4818.18</v>
      </c>
      <c r="L330" s="194">
        <v>240.91</v>
      </c>
      <c r="M330" s="195">
        <v>100</v>
      </c>
      <c r="N330" s="195"/>
      <c r="O330" s="195">
        <v>100</v>
      </c>
      <c r="P330" s="196">
        <v>-58.490699999999997</v>
      </c>
      <c r="Q330" s="207" t="s">
        <v>94</v>
      </c>
      <c r="R330" s="217"/>
      <c r="S330" s="209">
        <v>4818.18</v>
      </c>
      <c r="T330" s="245"/>
      <c r="U330" s="211" t="s">
        <v>393</v>
      </c>
      <c r="V330" s="212" t="s">
        <v>394</v>
      </c>
      <c r="W330" s="216"/>
      <c r="X330" s="214">
        <v>100</v>
      </c>
      <c r="Y330" s="226"/>
      <c r="Z330" s="225"/>
      <c r="AA330" s="226"/>
      <c r="AB330" s="225"/>
      <c r="AC330" s="230"/>
      <c r="AD330" s="225">
        <v>100</v>
      </c>
      <c r="AE330" s="225">
        <v>-97.92</v>
      </c>
      <c r="AF330" s="228">
        <v>44499</v>
      </c>
      <c r="AG330" s="231">
        <v>8</v>
      </c>
      <c r="AH330" s="214">
        <v>5.84</v>
      </c>
      <c r="AI330" s="214">
        <v>2.16</v>
      </c>
      <c r="AJ330" s="232">
        <v>27</v>
      </c>
      <c r="AK330" s="231"/>
      <c r="AL330" s="214">
        <v>27</v>
      </c>
    </row>
    <row r="331" spans="1:38" s="138" customFormat="1" ht="16" customHeight="1">
      <c r="A331" s="563">
        <v>324</v>
      </c>
      <c r="B331" s="189"/>
      <c r="C331" s="187" t="s">
        <v>872</v>
      </c>
      <c r="D331" s="187" t="s">
        <v>873</v>
      </c>
      <c r="E331" s="187" t="s">
        <v>104</v>
      </c>
      <c r="F331" s="236">
        <v>1</v>
      </c>
      <c r="G331" s="187" t="s">
        <v>871</v>
      </c>
      <c r="H331" s="188">
        <v>42368</v>
      </c>
      <c r="I331" s="188">
        <v>42369</v>
      </c>
      <c r="J331" s="197"/>
      <c r="K331" s="194">
        <v>4818.18</v>
      </c>
      <c r="L331" s="194">
        <v>240.91</v>
      </c>
      <c r="M331" s="195">
        <v>100</v>
      </c>
      <c r="N331" s="195"/>
      <c r="O331" s="195">
        <v>100</v>
      </c>
      <c r="P331" s="196">
        <v>-58.490699999999997</v>
      </c>
      <c r="Q331" s="207" t="s">
        <v>94</v>
      </c>
      <c r="R331" s="217"/>
      <c r="S331" s="209">
        <v>4818.18</v>
      </c>
      <c r="T331" s="245"/>
      <c r="U331" s="211" t="s">
        <v>393</v>
      </c>
      <c r="V331" s="212" t="s">
        <v>394</v>
      </c>
      <c r="W331" s="216"/>
      <c r="X331" s="214">
        <v>100</v>
      </c>
      <c r="Y331" s="226"/>
      <c r="Z331" s="225"/>
      <c r="AA331" s="226"/>
      <c r="AB331" s="225"/>
      <c r="AC331" s="230"/>
      <c r="AD331" s="225">
        <v>100</v>
      </c>
      <c r="AE331" s="225">
        <v>-97.92</v>
      </c>
      <c r="AF331" s="228">
        <v>44499</v>
      </c>
      <c r="AG331" s="231">
        <v>8</v>
      </c>
      <c r="AH331" s="214">
        <v>5.84</v>
      </c>
      <c r="AI331" s="214">
        <v>2.16</v>
      </c>
      <c r="AJ331" s="232">
        <v>27</v>
      </c>
      <c r="AK331" s="231"/>
      <c r="AL331" s="214">
        <v>27</v>
      </c>
    </row>
    <row r="332" spans="1:38" s="138" customFormat="1" ht="16" customHeight="1">
      <c r="A332" s="563">
        <v>325</v>
      </c>
      <c r="B332" s="189"/>
      <c r="C332" s="187" t="s">
        <v>872</v>
      </c>
      <c r="D332" s="187" t="s">
        <v>873</v>
      </c>
      <c r="E332" s="187" t="s">
        <v>104</v>
      </c>
      <c r="F332" s="236">
        <v>1</v>
      </c>
      <c r="G332" s="187" t="s">
        <v>871</v>
      </c>
      <c r="H332" s="188">
        <v>42368</v>
      </c>
      <c r="I332" s="188">
        <v>42369</v>
      </c>
      <c r="J332" s="197"/>
      <c r="K332" s="194">
        <v>4818.18</v>
      </c>
      <c r="L332" s="194">
        <v>240.91</v>
      </c>
      <c r="M332" s="195">
        <v>100</v>
      </c>
      <c r="N332" s="195"/>
      <c r="O332" s="195">
        <v>100</v>
      </c>
      <c r="P332" s="196">
        <v>-58.490699999999997</v>
      </c>
      <c r="Q332" s="207" t="s">
        <v>94</v>
      </c>
      <c r="R332" s="217"/>
      <c r="S332" s="209">
        <v>4818.18</v>
      </c>
      <c r="T332" s="245"/>
      <c r="U332" s="211" t="s">
        <v>393</v>
      </c>
      <c r="V332" s="212" t="s">
        <v>394</v>
      </c>
      <c r="W332" s="216"/>
      <c r="X332" s="214">
        <v>100</v>
      </c>
      <c r="Y332" s="226"/>
      <c r="Z332" s="225"/>
      <c r="AA332" s="226"/>
      <c r="AB332" s="225"/>
      <c r="AC332" s="230"/>
      <c r="AD332" s="225">
        <v>100</v>
      </c>
      <c r="AE332" s="225">
        <v>-97.92</v>
      </c>
      <c r="AF332" s="228">
        <v>44499</v>
      </c>
      <c r="AG332" s="231">
        <v>8</v>
      </c>
      <c r="AH332" s="214">
        <v>5.84</v>
      </c>
      <c r="AI332" s="214">
        <v>2.16</v>
      </c>
      <c r="AJ332" s="232">
        <v>27</v>
      </c>
      <c r="AK332" s="231"/>
      <c r="AL332" s="214">
        <v>27</v>
      </c>
    </row>
    <row r="333" spans="1:38" s="138" customFormat="1" ht="16" customHeight="1">
      <c r="A333" s="563">
        <v>326</v>
      </c>
      <c r="B333" s="189"/>
      <c r="C333" s="187" t="s">
        <v>872</v>
      </c>
      <c r="D333" s="187" t="s">
        <v>873</v>
      </c>
      <c r="E333" s="187" t="s">
        <v>104</v>
      </c>
      <c r="F333" s="236">
        <v>1</v>
      </c>
      <c r="G333" s="187" t="s">
        <v>871</v>
      </c>
      <c r="H333" s="188">
        <v>42368</v>
      </c>
      <c r="I333" s="188">
        <v>42369</v>
      </c>
      <c r="J333" s="197"/>
      <c r="K333" s="194">
        <v>4818.18</v>
      </c>
      <c r="L333" s="194">
        <v>240.91</v>
      </c>
      <c r="M333" s="195">
        <v>100</v>
      </c>
      <c r="N333" s="195"/>
      <c r="O333" s="195">
        <v>100</v>
      </c>
      <c r="P333" s="196">
        <v>-58.490699999999997</v>
      </c>
      <c r="Q333" s="207" t="s">
        <v>94</v>
      </c>
      <c r="R333" s="217"/>
      <c r="S333" s="209">
        <v>4818.18</v>
      </c>
      <c r="T333" s="245"/>
      <c r="U333" s="211" t="s">
        <v>393</v>
      </c>
      <c r="V333" s="212" t="s">
        <v>394</v>
      </c>
      <c r="W333" s="216"/>
      <c r="X333" s="214">
        <v>100</v>
      </c>
      <c r="Y333" s="226"/>
      <c r="Z333" s="225"/>
      <c r="AA333" s="226"/>
      <c r="AB333" s="225"/>
      <c r="AC333" s="230"/>
      <c r="AD333" s="225">
        <v>100</v>
      </c>
      <c r="AE333" s="225">
        <v>-97.92</v>
      </c>
      <c r="AF333" s="228">
        <v>44499</v>
      </c>
      <c r="AG333" s="231">
        <v>8</v>
      </c>
      <c r="AH333" s="214">
        <v>5.84</v>
      </c>
      <c r="AI333" s="214">
        <v>2.16</v>
      </c>
      <c r="AJ333" s="232">
        <v>27</v>
      </c>
      <c r="AK333" s="231"/>
      <c r="AL333" s="214">
        <v>27</v>
      </c>
    </row>
    <row r="334" spans="1:38" s="138" customFormat="1" ht="16" customHeight="1">
      <c r="A334" s="563">
        <v>327</v>
      </c>
      <c r="B334" s="189"/>
      <c r="C334" s="187" t="s">
        <v>872</v>
      </c>
      <c r="D334" s="187" t="s">
        <v>873</v>
      </c>
      <c r="E334" s="187" t="s">
        <v>104</v>
      </c>
      <c r="F334" s="236">
        <v>1</v>
      </c>
      <c r="G334" s="187" t="s">
        <v>871</v>
      </c>
      <c r="H334" s="188">
        <v>42368</v>
      </c>
      <c r="I334" s="188">
        <v>42369</v>
      </c>
      <c r="J334" s="197"/>
      <c r="K334" s="194">
        <v>4818.18</v>
      </c>
      <c r="L334" s="194">
        <v>240.91</v>
      </c>
      <c r="M334" s="195">
        <v>100</v>
      </c>
      <c r="N334" s="195"/>
      <c r="O334" s="195">
        <v>100</v>
      </c>
      <c r="P334" s="196">
        <v>-58.490699999999997</v>
      </c>
      <c r="Q334" s="207" t="s">
        <v>94</v>
      </c>
      <c r="R334" s="217"/>
      <c r="S334" s="209">
        <v>4818.18</v>
      </c>
      <c r="T334" s="245"/>
      <c r="U334" s="211" t="s">
        <v>393</v>
      </c>
      <c r="V334" s="212" t="s">
        <v>394</v>
      </c>
      <c r="W334" s="216"/>
      <c r="X334" s="214">
        <v>100</v>
      </c>
      <c r="Y334" s="226"/>
      <c r="Z334" s="225"/>
      <c r="AA334" s="226"/>
      <c r="AB334" s="225"/>
      <c r="AC334" s="230"/>
      <c r="AD334" s="225">
        <v>100</v>
      </c>
      <c r="AE334" s="225">
        <v>-97.92</v>
      </c>
      <c r="AF334" s="228">
        <v>44499</v>
      </c>
      <c r="AG334" s="231">
        <v>8</v>
      </c>
      <c r="AH334" s="214">
        <v>5.84</v>
      </c>
      <c r="AI334" s="214">
        <v>2.16</v>
      </c>
      <c r="AJ334" s="232">
        <v>27</v>
      </c>
      <c r="AK334" s="231"/>
      <c r="AL334" s="214">
        <v>27</v>
      </c>
    </row>
    <row r="335" spans="1:38" s="138" customFormat="1" ht="16" customHeight="1">
      <c r="A335" s="563">
        <v>328</v>
      </c>
      <c r="B335" s="189"/>
      <c r="C335" s="187" t="s">
        <v>872</v>
      </c>
      <c r="D335" s="187" t="s">
        <v>873</v>
      </c>
      <c r="E335" s="187" t="s">
        <v>104</v>
      </c>
      <c r="F335" s="236">
        <v>1</v>
      </c>
      <c r="G335" s="187" t="s">
        <v>871</v>
      </c>
      <c r="H335" s="188">
        <v>42368</v>
      </c>
      <c r="I335" s="188">
        <v>42369</v>
      </c>
      <c r="J335" s="197"/>
      <c r="K335" s="194">
        <v>4818.18</v>
      </c>
      <c r="L335" s="194">
        <v>240.91</v>
      </c>
      <c r="M335" s="195">
        <v>100</v>
      </c>
      <c r="N335" s="195"/>
      <c r="O335" s="195">
        <v>100</v>
      </c>
      <c r="P335" s="196">
        <v>-58.490699999999997</v>
      </c>
      <c r="Q335" s="207" t="s">
        <v>94</v>
      </c>
      <c r="R335" s="217"/>
      <c r="S335" s="209">
        <v>4818.18</v>
      </c>
      <c r="T335" s="245"/>
      <c r="U335" s="211" t="s">
        <v>393</v>
      </c>
      <c r="V335" s="212" t="s">
        <v>394</v>
      </c>
      <c r="W335" s="216"/>
      <c r="X335" s="214">
        <v>100</v>
      </c>
      <c r="Y335" s="226"/>
      <c r="Z335" s="225"/>
      <c r="AA335" s="226"/>
      <c r="AB335" s="225"/>
      <c r="AC335" s="230"/>
      <c r="AD335" s="225">
        <v>100</v>
      </c>
      <c r="AE335" s="225">
        <v>-97.92</v>
      </c>
      <c r="AF335" s="228">
        <v>44499</v>
      </c>
      <c r="AG335" s="231">
        <v>8</v>
      </c>
      <c r="AH335" s="214">
        <v>5.84</v>
      </c>
      <c r="AI335" s="214">
        <v>2.16</v>
      </c>
      <c r="AJ335" s="232">
        <v>27</v>
      </c>
      <c r="AK335" s="231"/>
      <c r="AL335" s="214">
        <v>27</v>
      </c>
    </row>
    <row r="336" spans="1:38" s="138" customFormat="1" ht="16" customHeight="1">
      <c r="A336" s="563">
        <v>329</v>
      </c>
      <c r="B336" s="189"/>
      <c r="C336" s="187" t="s">
        <v>872</v>
      </c>
      <c r="D336" s="187" t="s">
        <v>873</v>
      </c>
      <c r="E336" s="187" t="s">
        <v>104</v>
      </c>
      <c r="F336" s="236">
        <v>1</v>
      </c>
      <c r="G336" s="187" t="s">
        <v>871</v>
      </c>
      <c r="H336" s="188">
        <v>42368</v>
      </c>
      <c r="I336" s="188">
        <v>42369</v>
      </c>
      <c r="J336" s="197"/>
      <c r="K336" s="194">
        <v>4818.18</v>
      </c>
      <c r="L336" s="194">
        <v>240.91</v>
      </c>
      <c r="M336" s="195">
        <v>100</v>
      </c>
      <c r="N336" s="195"/>
      <c r="O336" s="195">
        <v>100</v>
      </c>
      <c r="P336" s="196">
        <v>-58.490699999999997</v>
      </c>
      <c r="Q336" s="207" t="s">
        <v>94</v>
      </c>
      <c r="R336" s="217"/>
      <c r="S336" s="209">
        <v>4818.18</v>
      </c>
      <c r="T336" s="245"/>
      <c r="U336" s="211" t="s">
        <v>393</v>
      </c>
      <c r="V336" s="212" t="s">
        <v>394</v>
      </c>
      <c r="W336" s="216"/>
      <c r="X336" s="214">
        <v>100</v>
      </c>
      <c r="Y336" s="226"/>
      <c r="Z336" s="225"/>
      <c r="AA336" s="226"/>
      <c r="AB336" s="225"/>
      <c r="AC336" s="230"/>
      <c r="AD336" s="225">
        <v>100</v>
      </c>
      <c r="AE336" s="225">
        <v>-97.92</v>
      </c>
      <c r="AF336" s="228">
        <v>44499</v>
      </c>
      <c r="AG336" s="231">
        <v>8</v>
      </c>
      <c r="AH336" s="214">
        <v>5.84</v>
      </c>
      <c r="AI336" s="214">
        <v>2.16</v>
      </c>
      <c r="AJ336" s="232">
        <v>27</v>
      </c>
      <c r="AK336" s="231"/>
      <c r="AL336" s="214">
        <v>27</v>
      </c>
    </row>
    <row r="337" spans="1:38" s="138" customFormat="1" ht="16" customHeight="1">
      <c r="A337" s="563">
        <v>330</v>
      </c>
      <c r="B337" s="189"/>
      <c r="C337" s="187" t="s">
        <v>872</v>
      </c>
      <c r="D337" s="187" t="s">
        <v>873</v>
      </c>
      <c r="E337" s="187" t="s">
        <v>104</v>
      </c>
      <c r="F337" s="236">
        <v>1</v>
      </c>
      <c r="G337" s="187" t="s">
        <v>871</v>
      </c>
      <c r="H337" s="188">
        <v>42368</v>
      </c>
      <c r="I337" s="188">
        <v>42369</v>
      </c>
      <c r="J337" s="197"/>
      <c r="K337" s="194">
        <v>4818.18</v>
      </c>
      <c r="L337" s="194">
        <v>240.91</v>
      </c>
      <c r="M337" s="195">
        <v>100</v>
      </c>
      <c r="N337" s="195"/>
      <c r="O337" s="195">
        <v>100</v>
      </c>
      <c r="P337" s="196">
        <v>-58.490699999999997</v>
      </c>
      <c r="Q337" s="207" t="s">
        <v>94</v>
      </c>
      <c r="R337" s="217"/>
      <c r="S337" s="209">
        <v>4818.18</v>
      </c>
      <c r="T337" s="245"/>
      <c r="U337" s="211" t="s">
        <v>393</v>
      </c>
      <c r="V337" s="212" t="s">
        <v>394</v>
      </c>
      <c r="W337" s="216"/>
      <c r="X337" s="214">
        <v>100</v>
      </c>
      <c r="Y337" s="226"/>
      <c r="Z337" s="225"/>
      <c r="AA337" s="226"/>
      <c r="AB337" s="225"/>
      <c r="AC337" s="230"/>
      <c r="AD337" s="225">
        <v>100</v>
      </c>
      <c r="AE337" s="225">
        <v>-97.92</v>
      </c>
      <c r="AF337" s="228">
        <v>44499</v>
      </c>
      <c r="AG337" s="231">
        <v>8</v>
      </c>
      <c r="AH337" s="214">
        <v>5.84</v>
      </c>
      <c r="AI337" s="214">
        <v>2.16</v>
      </c>
      <c r="AJ337" s="232">
        <v>27</v>
      </c>
      <c r="AK337" s="231"/>
      <c r="AL337" s="214">
        <v>27</v>
      </c>
    </row>
    <row r="338" spans="1:38" s="138" customFormat="1" ht="16" customHeight="1">
      <c r="A338" s="563">
        <v>331</v>
      </c>
      <c r="B338" s="189"/>
      <c r="C338" s="187" t="s">
        <v>872</v>
      </c>
      <c r="D338" s="187" t="s">
        <v>873</v>
      </c>
      <c r="E338" s="187" t="s">
        <v>104</v>
      </c>
      <c r="F338" s="236">
        <v>1</v>
      </c>
      <c r="G338" s="187" t="s">
        <v>871</v>
      </c>
      <c r="H338" s="188">
        <v>42368</v>
      </c>
      <c r="I338" s="188">
        <v>42369</v>
      </c>
      <c r="J338" s="197"/>
      <c r="K338" s="194">
        <v>4818.18</v>
      </c>
      <c r="L338" s="194">
        <v>240.91</v>
      </c>
      <c r="M338" s="195">
        <v>100</v>
      </c>
      <c r="N338" s="195"/>
      <c r="O338" s="195">
        <v>100</v>
      </c>
      <c r="P338" s="196">
        <v>-58.490699999999997</v>
      </c>
      <c r="Q338" s="207" t="s">
        <v>94</v>
      </c>
      <c r="R338" s="217"/>
      <c r="S338" s="209">
        <v>4818.18</v>
      </c>
      <c r="T338" s="245"/>
      <c r="U338" s="211" t="s">
        <v>393</v>
      </c>
      <c r="V338" s="212" t="s">
        <v>394</v>
      </c>
      <c r="W338" s="216"/>
      <c r="X338" s="214">
        <v>100</v>
      </c>
      <c r="Y338" s="226"/>
      <c r="Z338" s="225"/>
      <c r="AA338" s="226"/>
      <c r="AB338" s="225"/>
      <c r="AC338" s="230"/>
      <c r="AD338" s="225">
        <v>100</v>
      </c>
      <c r="AE338" s="225">
        <v>-97.92</v>
      </c>
      <c r="AF338" s="228">
        <v>44499</v>
      </c>
      <c r="AG338" s="231">
        <v>8</v>
      </c>
      <c r="AH338" s="214">
        <v>5.84</v>
      </c>
      <c r="AI338" s="214">
        <v>2.16</v>
      </c>
      <c r="AJ338" s="232">
        <v>27</v>
      </c>
      <c r="AK338" s="231"/>
      <c r="AL338" s="214">
        <v>27</v>
      </c>
    </row>
    <row r="339" spans="1:38" s="138" customFormat="1" ht="16" customHeight="1">
      <c r="A339" s="563">
        <v>332</v>
      </c>
      <c r="B339" s="189"/>
      <c r="C339" s="187" t="s">
        <v>872</v>
      </c>
      <c r="D339" s="187" t="s">
        <v>873</v>
      </c>
      <c r="E339" s="187" t="s">
        <v>104</v>
      </c>
      <c r="F339" s="236">
        <v>1</v>
      </c>
      <c r="G339" s="187" t="s">
        <v>871</v>
      </c>
      <c r="H339" s="188">
        <v>42368</v>
      </c>
      <c r="I339" s="188">
        <v>42369</v>
      </c>
      <c r="J339" s="197"/>
      <c r="K339" s="194">
        <v>4818.18</v>
      </c>
      <c r="L339" s="194">
        <v>240.91</v>
      </c>
      <c r="M339" s="195">
        <v>100</v>
      </c>
      <c r="N339" s="195"/>
      <c r="O339" s="195">
        <v>100</v>
      </c>
      <c r="P339" s="196">
        <v>-58.490699999999997</v>
      </c>
      <c r="Q339" s="207" t="s">
        <v>94</v>
      </c>
      <c r="R339" s="217"/>
      <c r="S339" s="209">
        <v>4818.18</v>
      </c>
      <c r="T339" s="245"/>
      <c r="U339" s="211" t="s">
        <v>393</v>
      </c>
      <c r="V339" s="212" t="s">
        <v>394</v>
      </c>
      <c r="W339" s="216"/>
      <c r="X339" s="214">
        <v>100</v>
      </c>
      <c r="Y339" s="226"/>
      <c r="Z339" s="225"/>
      <c r="AA339" s="226"/>
      <c r="AB339" s="225"/>
      <c r="AC339" s="230"/>
      <c r="AD339" s="225">
        <v>100</v>
      </c>
      <c r="AE339" s="225">
        <v>-97.92</v>
      </c>
      <c r="AF339" s="228">
        <v>44499</v>
      </c>
      <c r="AG339" s="231">
        <v>8</v>
      </c>
      <c r="AH339" s="214">
        <v>5.84</v>
      </c>
      <c r="AI339" s="214">
        <v>2.16</v>
      </c>
      <c r="AJ339" s="232">
        <v>27</v>
      </c>
      <c r="AK339" s="231"/>
      <c r="AL339" s="214">
        <v>27</v>
      </c>
    </row>
    <row r="340" spans="1:38" s="138" customFormat="1" ht="16" customHeight="1">
      <c r="A340" s="563">
        <v>333</v>
      </c>
      <c r="B340" s="189"/>
      <c r="C340" s="187" t="s">
        <v>872</v>
      </c>
      <c r="D340" s="187" t="s">
        <v>873</v>
      </c>
      <c r="E340" s="187" t="s">
        <v>104</v>
      </c>
      <c r="F340" s="236">
        <v>1</v>
      </c>
      <c r="G340" s="187" t="s">
        <v>871</v>
      </c>
      <c r="H340" s="188">
        <v>42368</v>
      </c>
      <c r="I340" s="188">
        <v>42369</v>
      </c>
      <c r="J340" s="197"/>
      <c r="K340" s="194">
        <v>4818.18</v>
      </c>
      <c r="L340" s="194">
        <v>240.91</v>
      </c>
      <c r="M340" s="195">
        <v>100</v>
      </c>
      <c r="N340" s="195"/>
      <c r="O340" s="195">
        <v>100</v>
      </c>
      <c r="P340" s="196">
        <v>-58.490699999999997</v>
      </c>
      <c r="Q340" s="207" t="s">
        <v>94</v>
      </c>
      <c r="R340" s="217"/>
      <c r="S340" s="209">
        <v>4818.18</v>
      </c>
      <c r="T340" s="245"/>
      <c r="U340" s="211" t="s">
        <v>393</v>
      </c>
      <c r="V340" s="212" t="s">
        <v>394</v>
      </c>
      <c r="W340" s="216"/>
      <c r="X340" s="214">
        <v>100</v>
      </c>
      <c r="Y340" s="226"/>
      <c r="Z340" s="225"/>
      <c r="AA340" s="226"/>
      <c r="AB340" s="225"/>
      <c r="AC340" s="230"/>
      <c r="AD340" s="225">
        <v>100</v>
      </c>
      <c r="AE340" s="225">
        <v>-97.92</v>
      </c>
      <c r="AF340" s="228">
        <v>44499</v>
      </c>
      <c r="AG340" s="231">
        <v>8</v>
      </c>
      <c r="AH340" s="214">
        <v>5.84</v>
      </c>
      <c r="AI340" s="214">
        <v>2.16</v>
      </c>
      <c r="AJ340" s="232">
        <v>27</v>
      </c>
      <c r="AK340" s="231"/>
      <c r="AL340" s="214">
        <v>27</v>
      </c>
    </row>
    <row r="341" spans="1:38" s="138" customFormat="1" ht="16" customHeight="1">
      <c r="A341" s="563">
        <v>334</v>
      </c>
      <c r="B341" s="189"/>
      <c r="C341" s="187" t="s">
        <v>872</v>
      </c>
      <c r="D341" s="187" t="s">
        <v>873</v>
      </c>
      <c r="E341" s="187" t="s">
        <v>104</v>
      </c>
      <c r="F341" s="236">
        <v>1</v>
      </c>
      <c r="G341" s="187" t="s">
        <v>871</v>
      </c>
      <c r="H341" s="188">
        <v>42368</v>
      </c>
      <c r="I341" s="188">
        <v>42369</v>
      </c>
      <c r="J341" s="197"/>
      <c r="K341" s="194">
        <v>4818.13</v>
      </c>
      <c r="L341" s="194">
        <v>240.89</v>
      </c>
      <c r="M341" s="195">
        <v>100</v>
      </c>
      <c r="N341" s="195"/>
      <c r="O341" s="195">
        <v>100</v>
      </c>
      <c r="P341" s="196">
        <v>-58.487299999999998</v>
      </c>
      <c r="Q341" s="207" t="s">
        <v>94</v>
      </c>
      <c r="R341" s="217"/>
      <c r="S341" s="209">
        <v>4818.13</v>
      </c>
      <c r="T341" s="245"/>
      <c r="U341" s="211" t="s">
        <v>393</v>
      </c>
      <c r="V341" s="212" t="s">
        <v>394</v>
      </c>
      <c r="W341" s="216"/>
      <c r="X341" s="214">
        <v>100</v>
      </c>
      <c r="Y341" s="226"/>
      <c r="Z341" s="225"/>
      <c r="AA341" s="226"/>
      <c r="AB341" s="225"/>
      <c r="AC341" s="230"/>
      <c r="AD341" s="225">
        <v>100</v>
      </c>
      <c r="AE341" s="225">
        <v>-97.92</v>
      </c>
      <c r="AF341" s="228">
        <v>44499</v>
      </c>
      <c r="AG341" s="231">
        <v>8</v>
      </c>
      <c r="AH341" s="214">
        <v>5.84</v>
      </c>
      <c r="AI341" s="214">
        <v>2.16</v>
      </c>
      <c r="AJ341" s="232">
        <v>27</v>
      </c>
      <c r="AK341" s="231"/>
      <c r="AL341" s="214">
        <v>27</v>
      </c>
    </row>
    <row r="342" spans="1:38" s="138" customFormat="1" ht="16" customHeight="1">
      <c r="A342" s="563">
        <v>335</v>
      </c>
      <c r="B342" s="189"/>
      <c r="C342" s="187" t="s">
        <v>874</v>
      </c>
      <c r="D342" s="187" t="s">
        <v>875</v>
      </c>
      <c r="E342" s="187" t="s">
        <v>114</v>
      </c>
      <c r="F342" s="236">
        <v>1</v>
      </c>
      <c r="G342" s="187" t="s">
        <v>876</v>
      </c>
      <c r="H342" s="188">
        <v>41932</v>
      </c>
      <c r="I342" s="188">
        <v>41933</v>
      </c>
      <c r="J342" s="197"/>
      <c r="K342" s="194">
        <v>4717.72</v>
      </c>
      <c r="L342" s="194">
        <v>235.89</v>
      </c>
      <c r="M342" s="195">
        <v>10</v>
      </c>
      <c r="N342" s="195"/>
      <c r="O342" s="195">
        <v>10</v>
      </c>
      <c r="P342" s="196">
        <v>-95.7607</v>
      </c>
      <c r="Q342" s="207" t="s">
        <v>94</v>
      </c>
      <c r="R342" s="217"/>
      <c r="S342" s="209">
        <v>4717.72</v>
      </c>
      <c r="T342" s="245"/>
      <c r="U342" s="211" t="s">
        <v>444</v>
      </c>
      <c r="V342" s="212" t="s">
        <v>394</v>
      </c>
      <c r="W342" s="216"/>
      <c r="X342" s="214">
        <v>10</v>
      </c>
      <c r="Y342" s="226"/>
      <c r="Z342" s="225"/>
      <c r="AA342" s="226"/>
      <c r="AB342" s="225"/>
      <c r="AC342" s="230"/>
      <c r="AD342" s="225">
        <v>10</v>
      </c>
      <c r="AE342" s="225">
        <v>-99.79</v>
      </c>
      <c r="AF342" s="228">
        <v>44499</v>
      </c>
      <c r="AG342" s="231">
        <v>8</v>
      </c>
      <c r="AH342" s="214">
        <v>7.03</v>
      </c>
      <c r="AI342" s="214">
        <v>0.97</v>
      </c>
      <c r="AJ342" s="232">
        <v>12</v>
      </c>
      <c r="AK342" s="231"/>
      <c r="AL342" s="214">
        <v>12</v>
      </c>
    </row>
    <row r="343" spans="1:38" s="138" customFormat="1" ht="16" customHeight="1">
      <c r="A343" s="563">
        <v>336</v>
      </c>
      <c r="B343" s="189"/>
      <c r="C343" s="187" t="s">
        <v>874</v>
      </c>
      <c r="D343" s="187" t="s">
        <v>875</v>
      </c>
      <c r="E343" s="187" t="s">
        <v>114</v>
      </c>
      <c r="F343" s="236">
        <v>1</v>
      </c>
      <c r="G343" s="187" t="s">
        <v>876</v>
      </c>
      <c r="H343" s="188">
        <v>41932</v>
      </c>
      <c r="I343" s="188">
        <v>41933</v>
      </c>
      <c r="J343" s="197"/>
      <c r="K343" s="194">
        <v>4717.72</v>
      </c>
      <c r="L343" s="194">
        <v>235.89</v>
      </c>
      <c r="M343" s="195">
        <v>10</v>
      </c>
      <c r="N343" s="195"/>
      <c r="O343" s="195">
        <v>10</v>
      </c>
      <c r="P343" s="196">
        <v>-95.7607</v>
      </c>
      <c r="Q343" s="207" t="s">
        <v>94</v>
      </c>
      <c r="R343" s="217"/>
      <c r="S343" s="209">
        <v>4717.72</v>
      </c>
      <c r="T343" s="245"/>
      <c r="U343" s="211" t="s">
        <v>444</v>
      </c>
      <c r="V343" s="212" t="s">
        <v>394</v>
      </c>
      <c r="W343" s="216"/>
      <c r="X343" s="214">
        <v>10</v>
      </c>
      <c r="Y343" s="226"/>
      <c r="Z343" s="225"/>
      <c r="AA343" s="226"/>
      <c r="AB343" s="225"/>
      <c r="AC343" s="230"/>
      <c r="AD343" s="225">
        <v>10</v>
      </c>
      <c r="AE343" s="225">
        <v>-99.79</v>
      </c>
      <c r="AF343" s="228">
        <v>44499</v>
      </c>
      <c r="AG343" s="231">
        <v>8</v>
      </c>
      <c r="AH343" s="214">
        <v>7.03</v>
      </c>
      <c r="AI343" s="214">
        <v>0.97</v>
      </c>
      <c r="AJ343" s="232">
        <v>12</v>
      </c>
      <c r="AK343" s="231"/>
      <c r="AL343" s="214">
        <v>12</v>
      </c>
    </row>
    <row r="344" spans="1:38" s="138" customFormat="1" ht="16" customHeight="1">
      <c r="A344" s="563">
        <v>337</v>
      </c>
      <c r="B344" s="189"/>
      <c r="C344" s="187" t="s">
        <v>874</v>
      </c>
      <c r="D344" s="187" t="s">
        <v>875</v>
      </c>
      <c r="E344" s="187" t="s">
        <v>114</v>
      </c>
      <c r="F344" s="236">
        <v>1</v>
      </c>
      <c r="G344" s="187" t="s">
        <v>876</v>
      </c>
      <c r="H344" s="188">
        <v>41932</v>
      </c>
      <c r="I344" s="188">
        <v>41933</v>
      </c>
      <c r="J344" s="197"/>
      <c r="K344" s="194">
        <v>4717.72</v>
      </c>
      <c r="L344" s="194">
        <v>235.89</v>
      </c>
      <c r="M344" s="195">
        <v>10</v>
      </c>
      <c r="N344" s="195"/>
      <c r="O344" s="195">
        <v>10</v>
      </c>
      <c r="P344" s="196">
        <v>-95.7607</v>
      </c>
      <c r="Q344" s="207" t="s">
        <v>94</v>
      </c>
      <c r="R344" s="217"/>
      <c r="S344" s="209">
        <v>4717.72</v>
      </c>
      <c r="T344" s="245"/>
      <c r="U344" s="211" t="s">
        <v>444</v>
      </c>
      <c r="V344" s="212" t="s">
        <v>394</v>
      </c>
      <c r="W344" s="216"/>
      <c r="X344" s="214">
        <v>10</v>
      </c>
      <c r="Y344" s="226"/>
      <c r="Z344" s="225"/>
      <c r="AA344" s="226"/>
      <c r="AB344" s="225"/>
      <c r="AC344" s="230"/>
      <c r="AD344" s="225">
        <v>10</v>
      </c>
      <c r="AE344" s="225">
        <v>-99.79</v>
      </c>
      <c r="AF344" s="228">
        <v>44499</v>
      </c>
      <c r="AG344" s="231">
        <v>8</v>
      </c>
      <c r="AH344" s="214">
        <v>7.03</v>
      </c>
      <c r="AI344" s="214">
        <v>0.97</v>
      </c>
      <c r="AJ344" s="232">
        <v>12</v>
      </c>
      <c r="AK344" s="231"/>
      <c r="AL344" s="214">
        <v>12</v>
      </c>
    </row>
    <row r="345" spans="1:38" s="138" customFormat="1" ht="16" customHeight="1">
      <c r="A345" s="563">
        <v>338</v>
      </c>
      <c r="B345" s="189"/>
      <c r="C345" s="187" t="s">
        <v>874</v>
      </c>
      <c r="D345" s="187" t="s">
        <v>875</v>
      </c>
      <c r="E345" s="187" t="s">
        <v>114</v>
      </c>
      <c r="F345" s="236">
        <v>1</v>
      </c>
      <c r="G345" s="187" t="s">
        <v>876</v>
      </c>
      <c r="H345" s="188">
        <v>41932</v>
      </c>
      <c r="I345" s="188">
        <v>41933</v>
      </c>
      <c r="J345" s="197"/>
      <c r="K345" s="194">
        <v>4717.72</v>
      </c>
      <c r="L345" s="194">
        <v>235.89</v>
      </c>
      <c r="M345" s="195">
        <v>10</v>
      </c>
      <c r="N345" s="195"/>
      <c r="O345" s="195">
        <v>10</v>
      </c>
      <c r="P345" s="196">
        <v>-95.7607</v>
      </c>
      <c r="Q345" s="207" t="s">
        <v>94</v>
      </c>
      <c r="R345" s="217"/>
      <c r="S345" s="209">
        <v>4717.72</v>
      </c>
      <c r="T345" s="245"/>
      <c r="U345" s="211" t="s">
        <v>444</v>
      </c>
      <c r="V345" s="212" t="s">
        <v>394</v>
      </c>
      <c r="W345" s="216"/>
      <c r="X345" s="214">
        <v>10</v>
      </c>
      <c r="Y345" s="226"/>
      <c r="Z345" s="225"/>
      <c r="AA345" s="226"/>
      <c r="AB345" s="225"/>
      <c r="AC345" s="230"/>
      <c r="AD345" s="225">
        <v>10</v>
      </c>
      <c r="AE345" s="225">
        <v>-99.79</v>
      </c>
      <c r="AF345" s="228">
        <v>44499</v>
      </c>
      <c r="AG345" s="231">
        <v>8</v>
      </c>
      <c r="AH345" s="214">
        <v>7.03</v>
      </c>
      <c r="AI345" s="214">
        <v>0.97</v>
      </c>
      <c r="AJ345" s="232">
        <v>12</v>
      </c>
      <c r="AK345" s="231"/>
      <c r="AL345" s="214">
        <v>12</v>
      </c>
    </row>
    <row r="346" spans="1:38" s="138" customFormat="1" ht="16" customHeight="1">
      <c r="A346" s="563">
        <v>339</v>
      </c>
      <c r="B346" s="189"/>
      <c r="C346" s="187" t="s">
        <v>874</v>
      </c>
      <c r="D346" s="187" t="s">
        <v>875</v>
      </c>
      <c r="E346" s="187" t="s">
        <v>114</v>
      </c>
      <c r="F346" s="236">
        <v>1</v>
      </c>
      <c r="G346" s="187" t="s">
        <v>876</v>
      </c>
      <c r="H346" s="188">
        <v>41932</v>
      </c>
      <c r="I346" s="188">
        <v>41933</v>
      </c>
      <c r="J346" s="197"/>
      <c r="K346" s="194">
        <v>4717.72</v>
      </c>
      <c r="L346" s="194">
        <v>235.89</v>
      </c>
      <c r="M346" s="195">
        <v>10</v>
      </c>
      <c r="N346" s="195"/>
      <c r="O346" s="195">
        <v>10</v>
      </c>
      <c r="P346" s="196">
        <v>-95.7607</v>
      </c>
      <c r="Q346" s="207" t="s">
        <v>94</v>
      </c>
      <c r="R346" s="217"/>
      <c r="S346" s="209">
        <v>4717.72</v>
      </c>
      <c r="T346" s="245"/>
      <c r="U346" s="211" t="s">
        <v>444</v>
      </c>
      <c r="V346" s="212" t="s">
        <v>394</v>
      </c>
      <c r="W346" s="216"/>
      <c r="X346" s="214">
        <v>10</v>
      </c>
      <c r="Y346" s="226"/>
      <c r="Z346" s="225"/>
      <c r="AA346" s="226"/>
      <c r="AB346" s="225"/>
      <c r="AC346" s="230"/>
      <c r="AD346" s="225">
        <v>10</v>
      </c>
      <c r="AE346" s="225">
        <v>-99.79</v>
      </c>
      <c r="AF346" s="228">
        <v>44499</v>
      </c>
      <c r="AG346" s="231">
        <v>8</v>
      </c>
      <c r="AH346" s="214">
        <v>7.03</v>
      </c>
      <c r="AI346" s="214">
        <v>0.97</v>
      </c>
      <c r="AJ346" s="232">
        <v>12</v>
      </c>
      <c r="AK346" s="231"/>
      <c r="AL346" s="214">
        <v>12</v>
      </c>
    </row>
    <row r="347" spans="1:38" s="138" customFormat="1" ht="16" customHeight="1">
      <c r="A347" s="563">
        <v>340</v>
      </c>
      <c r="B347" s="189"/>
      <c r="C347" s="187" t="s">
        <v>874</v>
      </c>
      <c r="D347" s="187" t="s">
        <v>875</v>
      </c>
      <c r="E347" s="187" t="s">
        <v>114</v>
      </c>
      <c r="F347" s="236">
        <v>1</v>
      </c>
      <c r="G347" s="187" t="s">
        <v>876</v>
      </c>
      <c r="H347" s="188">
        <v>41932</v>
      </c>
      <c r="I347" s="188">
        <v>41933</v>
      </c>
      <c r="J347" s="197"/>
      <c r="K347" s="194">
        <v>4717.72</v>
      </c>
      <c r="L347" s="194">
        <v>235.89</v>
      </c>
      <c r="M347" s="195">
        <v>10</v>
      </c>
      <c r="N347" s="195"/>
      <c r="O347" s="195">
        <v>10</v>
      </c>
      <c r="P347" s="196">
        <v>-95.7607</v>
      </c>
      <c r="Q347" s="207" t="s">
        <v>94</v>
      </c>
      <c r="R347" s="217"/>
      <c r="S347" s="209">
        <v>4717.72</v>
      </c>
      <c r="T347" s="245"/>
      <c r="U347" s="211" t="s">
        <v>444</v>
      </c>
      <c r="V347" s="212" t="s">
        <v>394</v>
      </c>
      <c r="W347" s="216"/>
      <c r="X347" s="214">
        <v>10</v>
      </c>
      <c r="Y347" s="226"/>
      <c r="Z347" s="225"/>
      <c r="AA347" s="226"/>
      <c r="AB347" s="225"/>
      <c r="AC347" s="230"/>
      <c r="AD347" s="225">
        <v>10</v>
      </c>
      <c r="AE347" s="225">
        <v>-99.79</v>
      </c>
      <c r="AF347" s="228">
        <v>44499</v>
      </c>
      <c r="AG347" s="231">
        <v>8</v>
      </c>
      <c r="AH347" s="214">
        <v>7.03</v>
      </c>
      <c r="AI347" s="214">
        <v>0.97</v>
      </c>
      <c r="AJ347" s="232">
        <v>12</v>
      </c>
      <c r="AK347" s="231"/>
      <c r="AL347" s="214">
        <v>12</v>
      </c>
    </row>
    <row r="348" spans="1:38" s="138" customFormat="1" ht="16" customHeight="1">
      <c r="A348" s="563">
        <v>341</v>
      </c>
      <c r="B348" s="189"/>
      <c r="C348" s="187" t="s">
        <v>874</v>
      </c>
      <c r="D348" s="187" t="s">
        <v>875</v>
      </c>
      <c r="E348" s="187" t="s">
        <v>114</v>
      </c>
      <c r="F348" s="236">
        <v>1</v>
      </c>
      <c r="G348" s="187" t="s">
        <v>876</v>
      </c>
      <c r="H348" s="188">
        <v>41932</v>
      </c>
      <c r="I348" s="188">
        <v>41933</v>
      </c>
      <c r="J348" s="197"/>
      <c r="K348" s="194">
        <v>4717.72</v>
      </c>
      <c r="L348" s="194">
        <v>235.89</v>
      </c>
      <c r="M348" s="195">
        <v>10</v>
      </c>
      <c r="N348" s="195"/>
      <c r="O348" s="195">
        <v>10</v>
      </c>
      <c r="P348" s="196">
        <v>-95.7607</v>
      </c>
      <c r="Q348" s="207" t="s">
        <v>94</v>
      </c>
      <c r="R348" s="217"/>
      <c r="S348" s="209">
        <v>4717.72</v>
      </c>
      <c r="T348" s="245"/>
      <c r="U348" s="211" t="s">
        <v>444</v>
      </c>
      <c r="V348" s="212" t="s">
        <v>394</v>
      </c>
      <c r="W348" s="216"/>
      <c r="X348" s="214">
        <v>10</v>
      </c>
      <c r="Y348" s="226"/>
      <c r="Z348" s="225"/>
      <c r="AA348" s="226"/>
      <c r="AB348" s="225"/>
      <c r="AC348" s="230"/>
      <c r="AD348" s="225">
        <v>10</v>
      </c>
      <c r="AE348" s="225">
        <v>-99.79</v>
      </c>
      <c r="AF348" s="228">
        <v>44499</v>
      </c>
      <c r="AG348" s="231">
        <v>8</v>
      </c>
      <c r="AH348" s="214">
        <v>7.03</v>
      </c>
      <c r="AI348" s="214">
        <v>0.97</v>
      </c>
      <c r="AJ348" s="232">
        <v>12</v>
      </c>
      <c r="AK348" s="231"/>
      <c r="AL348" s="214">
        <v>12</v>
      </c>
    </row>
    <row r="349" spans="1:38" s="138" customFormat="1" ht="16" customHeight="1">
      <c r="A349" s="563">
        <v>342</v>
      </c>
      <c r="B349" s="189"/>
      <c r="C349" s="187" t="s">
        <v>874</v>
      </c>
      <c r="D349" s="187" t="s">
        <v>875</v>
      </c>
      <c r="E349" s="187" t="s">
        <v>114</v>
      </c>
      <c r="F349" s="236">
        <v>1</v>
      </c>
      <c r="G349" s="187" t="s">
        <v>876</v>
      </c>
      <c r="H349" s="188">
        <v>41932</v>
      </c>
      <c r="I349" s="188">
        <v>41933</v>
      </c>
      <c r="J349" s="197"/>
      <c r="K349" s="194">
        <v>4717.72</v>
      </c>
      <c r="L349" s="194">
        <v>235.89</v>
      </c>
      <c r="M349" s="195">
        <v>10</v>
      </c>
      <c r="N349" s="195"/>
      <c r="O349" s="195">
        <v>10</v>
      </c>
      <c r="P349" s="196">
        <v>-95.7607</v>
      </c>
      <c r="Q349" s="207" t="s">
        <v>94</v>
      </c>
      <c r="R349" s="217"/>
      <c r="S349" s="209">
        <v>4717.72</v>
      </c>
      <c r="T349" s="245"/>
      <c r="U349" s="211" t="s">
        <v>444</v>
      </c>
      <c r="V349" s="212" t="s">
        <v>394</v>
      </c>
      <c r="W349" s="216"/>
      <c r="X349" s="214">
        <v>10</v>
      </c>
      <c r="Y349" s="226"/>
      <c r="Z349" s="225"/>
      <c r="AA349" s="226"/>
      <c r="AB349" s="225"/>
      <c r="AC349" s="230"/>
      <c r="AD349" s="225">
        <v>10</v>
      </c>
      <c r="AE349" s="225">
        <v>-99.79</v>
      </c>
      <c r="AF349" s="228">
        <v>44499</v>
      </c>
      <c r="AG349" s="231">
        <v>8</v>
      </c>
      <c r="AH349" s="214">
        <v>7.03</v>
      </c>
      <c r="AI349" s="214">
        <v>0.97</v>
      </c>
      <c r="AJ349" s="232">
        <v>12</v>
      </c>
      <c r="AK349" s="231"/>
      <c r="AL349" s="214">
        <v>12</v>
      </c>
    </row>
    <row r="350" spans="1:38" s="138" customFormat="1" ht="16" customHeight="1">
      <c r="A350" s="563">
        <v>343</v>
      </c>
      <c r="B350" s="189"/>
      <c r="C350" s="187" t="s">
        <v>874</v>
      </c>
      <c r="D350" s="187" t="s">
        <v>875</v>
      </c>
      <c r="E350" s="187" t="s">
        <v>114</v>
      </c>
      <c r="F350" s="236">
        <v>1</v>
      </c>
      <c r="G350" s="187" t="s">
        <v>876</v>
      </c>
      <c r="H350" s="188">
        <v>41932</v>
      </c>
      <c r="I350" s="188">
        <v>41933</v>
      </c>
      <c r="J350" s="197"/>
      <c r="K350" s="194">
        <v>4717.72</v>
      </c>
      <c r="L350" s="194">
        <v>235.89</v>
      </c>
      <c r="M350" s="195">
        <v>10</v>
      </c>
      <c r="N350" s="195"/>
      <c r="O350" s="195">
        <v>10</v>
      </c>
      <c r="P350" s="196">
        <v>-95.7607</v>
      </c>
      <c r="Q350" s="207" t="s">
        <v>94</v>
      </c>
      <c r="R350" s="217"/>
      <c r="S350" s="209">
        <v>4717.72</v>
      </c>
      <c r="T350" s="245"/>
      <c r="U350" s="211" t="s">
        <v>444</v>
      </c>
      <c r="V350" s="212" t="s">
        <v>394</v>
      </c>
      <c r="W350" s="216"/>
      <c r="X350" s="214">
        <v>10</v>
      </c>
      <c r="Y350" s="226"/>
      <c r="Z350" s="225"/>
      <c r="AA350" s="226"/>
      <c r="AB350" s="225"/>
      <c r="AC350" s="230"/>
      <c r="AD350" s="225">
        <v>10</v>
      </c>
      <c r="AE350" s="225">
        <v>-99.79</v>
      </c>
      <c r="AF350" s="228">
        <v>44499</v>
      </c>
      <c r="AG350" s="231">
        <v>8</v>
      </c>
      <c r="AH350" s="214">
        <v>7.03</v>
      </c>
      <c r="AI350" s="214">
        <v>0.97</v>
      </c>
      <c r="AJ350" s="232">
        <v>12</v>
      </c>
      <c r="AK350" s="231"/>
      <c r="AL350" s="214">
        <v>12</v>
      </c>
    </row>
    <row r="351" spans="1:38" s="138" customFormat="1" ht="16" customHeight="1">
      <c r="A351" s="563">
        <v>344</v>
      </c>
      <c r="B351" s="189"/>
      <c r="C351" s="187" t="s">
        <v>874</v>
      </c>
      <c r="D351" s="187" t="s">
        <v>875</v>
      </c>
      <c r="E351" s="187" t="s">
        <v>114</v>
      </c>
      <c r="F351" s="236">
        <v>1</v>
      </c>
      <c r="G351" s="187" t="s">
        <v>876</v>
      </c>
      <c r="H351" s="188">
        <v>41932</v>
      </c>
      <c r="I351" s="188">
        <v>41933</v>
      </c>
      <c r="J351" s="197"/>
      <c r="K351" s="194">
        <v>4717.72</v>
      </c>
      <c r="L351" s="194">
        <v>235.89</v>
      </c>
      <c r="M351" s="195">
        <v>10</v>
      </c>
      <c r="N351" s="195"/>
      <c r="O351" s="195">
        <v>10</v>
      </c>
      <c r="P351" s="196">
        <v>-95.7607</v>
      </c>
      <c r="Q351" s="207" t="s">
        <v>94</v>
      </c>
      <c r="R351" s="217"/>
      <c r="S351" s="209">
        <v>4717.72</v>
      </c>
      <c r="T351" s="245"/>
      <c r="U351" s="211" t="s">
        <v>444</v>
      </c>
      <c r="V351" s="212" t="s">
        <v>394</v>
      </c>
      <c r="W351" s="216"/>
      <c r="X351" s="214">
        <v>10</v>
      </c>
      <c r="Y351" s="226"/>
      <c r="Z351" s="225"/>
      <c r="AA351" s="226"/>
      <c r="AB351" s="225"/>
      <c r="AC351" s="230"/>
      <c r="AD351" s="225">
        <v>10</v>
      </c>
      <c r="AE351" s="225">
        <v>-99.79</v>
      </c>
      <c r="AF351" s="228">
        <v>44499</v>
      </c>
      <c r="AG351" s="231">
        <v>8</v>
      </c>
      <c r="AH351" s="214">
        <v>7.03</v>
      </c>
      <c r="AI351" s="214">
        <v>0.97</v>
      </c>
      <c r="AJ351" s="232">
        <v>12</v>
      </c>
      <c r="AK351" s="231"/>
      <c r="AL351" s="214">
        <v>12</v>
      </c>
    </row>
    <row r="352" spans="1:38" s="138" customFormat="1" ht="16" customHeight="1">
      <c r="A352" s="563">
        <v>345</v>
      </c>
      <c r="B352" s="189"/>
      <c r="C352" s="187" t="s">
        <v>874</v>
      </c>
      <c r="D352" s="187" t="s">
        <v>875</v>
      </c>
      <c r="E352" s="187" t="s">
        <v>114</v>
      </c>
      <c r="F352" s="236">
        <v>1</v>
      </c>
      <c r="G352" s="187" t="s">
        <v>876</v>
      </c>
      <c r="H352" s="188">
        <v>41932</v>
      </c>
      <c r="I352" s="188">
        <v>41933</v>
      </c>
      <c r="J352" s="197"/>
      <c r="K352" s="194">
        <v>4717.72</v>
      </c>
      <c r="L352" s="194">
        <v>235.89</v>
      </c>
      <c r="M352" s="195">
        <v>10</v>
      </c>
      <c r="N352" s="195"/>
      <c r="O352" s="195">
        <v>10</v>
      </c>
      <c r="P352" s="196">
        <v>-95.7607</v>
      </c>
      <c r="Q352" s="207" t="s">
        <v>94</v>
      </c>
      <c r="R352" s="217"/>
      <c r="S352" s="209">
        <v>4717.72</v>
      </c>
      <c r="T352" s="245"/>
      <c r="U352" s="211" t="s">
        <v>444</v>
      </c>
      <c r="V352" s="212" t="s">
        <v>394</v>
      </c>
      <c r="W352" s="216"/>
      <c r="X352" s="214">
        <v>10</v>
      </c>
      <c r="Y352" s="226"/>
      <c r="Z352" s="225"/>
      <c r="AA352" s="226"/>
      <c r="AB352" s="225"/>
      <c r="AC352" s="230"/>
      <c r="AD352" s="225">
        <v>10</v>
      </c>
      <c r="AE352" s="225">
        <v>-99.79</v>
      </c>
      <c r="AF352" s="228">
        <v>44499</v>
      </c>
      <c r="AG352" s="231">
        <v>8</v>
      </c>
      <c r="AH352" s="214">
        <v>7.03</v>
      </c>
      <c r="AI352" s="214">
        <v>0.97</v>
      </c>
      <c r="AJ352" s="232">
        <v>12</v>
      </c>
      <c r="AK352" s="231"/>
      <c r="AL352" s="214">
        <v>12</v>
      </c>
    </row>
    <row r="353" spans="1:38" s="138" customFormat="1" ht="16" customHeight="1">
      <c r="A353" s="563">
        <v>346</v>
      </c>
      <c r="B353" s="189"/>
      <c r="C353" s="187" t="s">
        <v>874</v>
      </c>
      <c r="D353" s="187" t="s">
        <v>875</v>
      </c>
      <c r="E353" s="187" t="s">
        <v>114</v>
      </c>
      <c r="F353" s="236">
        <v>1</v>
      </c>
      <c r="G353" s="187" t="s">
        <v>876</v>
      </c>
      <c r="H353" s="188">
        <v>41932</v>
      </c>
      <c r="I353" s="188">
        <v>41933</v>
      </c>
      <c r="J353" s="197"/>
      <c r="K353" s="194">
        <v>4717.72</v>
      </c>
      <c r="L353" s="194">
        <v>235.89</v>
      </c>
      <c r="M353" s="195">
        <v>10</v>
      </c>
      <c r="N353" s="195"/>
      <c r="O353" s="195">
        <v>10</v>
      </c>
      <c r="P353" s="196">
        <v>-95.7607</v>
      </c>
      <c r="Q353" s="207" t="s">
        <v>94</v>
      </c>
      <c r="R353" s="217"/>
      <c r="S353" s="209">
        <v>4717.72</v>
      </c>
      <c r="T353" s="245"/>
      <c r="U353" s="211" t="s">
        <v>444</v>
      </c>
      <c r="V353" s="212" t="s">
        <v>394</v>
      </c>
      <c r="W353" s="216"/>
      <c r="X353" s="214">
        <v>10</v>
      </c>
      <c r="Y353" s="226"/>
      <c r="Z353" s="225"/>
      <c r="AA353" s="226"/>
      <c r="AB353" s="225"/>
      <c r="AC353" s="230"/>
      <c r="AD353" s="225">
        <v>10</v>
      </c>
      <c r="AE353" s="225">
        <v>-99.79</v>
      </c>
      <c r="AF353" s="228">
        <v>44499</v>
      </c>
      <c r="AG353" s="231">
        <v>8</v>
      </c>
      <c r="AH353" s="214">
        <v>7.03</v>
      </c>
      <c r="AI353" s="214">
        <v>0.97</v>
      </c>
      <c r="AJ353" s="232">
        <v>12</v>
      </c>
      <c r="AK353" s="231"/>
      <c r="AL353" s="214">
        <v>12</v>
      </c>
    </row>
    <row r="354" spans="1:38" s="138" customFormat="1" ht="16" customHeight="1">
      <c r="A354" s="563">
        <v>347</v>
      </c>
      <c r="B354" s="189"/>
      <c r="C354" s="187" t="s">
        <v>874</v>
      </c>
      <c r="D354" s="187" t="s">
        <v>875</v>
      </c>
      <c r="E354" s="187" t="s">
        <v>114</v>
      </c>
      <c r="F354" s="236">
        <v>1</v>
      </c>
      <c r="G354" s="187" t="s">
        <v>876</v>
      </c>
      <c r="H354" s="188">
        <v>41932</v>
      </c>
      <c r="I354" s="188">
        <v>41933</v>
      </c>
      <c r="J354" s="197"/>
      <c r="K354" s="194">
        <v>4717.72</v>
      </c>
      <c r="L354" s="194">
        <v>235.89</v>
      </c>
      <c r="M354" s="195">
        <v>10</v>
      </c>
      <c r="N354" s="195"/>
      <c r="O354" s="195">
        <v>10</v>
      </c>
      <c r="P354" s="196">
        <v>-95.7607</v>
      </c>
      <c r="Q354" s="207" t="s">
        <v>94</v>
      </c>
      <c r="R354" s="217"/>
      <c r="S354" s="209">
        <v>4717.72</v>
      </c>
      <c r="T354" s="245"/>
      <c r="U354" s="211" t="s">
        <v>444</v>
      </c>
      <c r="V354" s="212" t="s">
        <v>394</v>
      </c>
      <c r="W354" s="216"/>
      <c r="X354" s="214">
        <v>10</v>
      </c>
      <c r="Y354" s="226"/>
      <c r="Z354" s="225"/>
      <c r="AA354" s="226"/>
      <c r="AB354" s="225"/>
      <c r="AC354" s="230"/>
      <c r="AD354" s="225">
        <v>10</v>
      </c>
      <c r="AE354" s="225">
        <v>-99.79</v>
      </c>
      <c r="AF354" s="228">
        <v>44499</v>
      </c>
      <c r="AG354" s="231">
        <v>8</v>
      </c>
      <c r="AH354" s="214">
        <v>7.03</v>
      </c>
      <c r="AI354" s="214">
        <v>0.97</v>
      </c>
      <c r="AJ354" s="232">
        <v>12</v>
      </c>
      <c r="AK354" s="231"/>
      <c r="AL354" s="214">
        <v>12</v>
      </c>
    </row>
    <row r="355" spans="1:38" s="138" customFormat="1" ht="16" customHeight="1">
      <c r="A355" s="563">
        <v>348</v>
      </c>
      <c r="B355" s="189"/>
      <c r="C355" s="187" t="s">
        <v>874</v>
      </c>
      <c r="D355" s="187" t="s">
        <v>875</v>
      </c>
      <c r="E355" s="187" t="s">
        <v>114</v>
      </c>
      <c r="F355" s="236">
        <v>1</v>
      </c>
      <c r="G355" s="187" t="s">
        <v>876</v>
      </c>
      <c r="H355" s="188">
        <v>41932</v>
      </c>
      <c r="I355" s="188">
        <v>41933</v>
      </c>
      <c r="J355" s="197"/>
      <c r="K355" s="194">
        <v>4717.72</v>
      </c>
      <c r="L355" s="194">
        <v>235.89</v>
      </c>
      <c r="M355" s="195">
        <v>10</v>
      </c>
      <c r="N355" s="195"/>
      <c r="O355" s="195">
        <v>10</v>
      </c>
      <c r="P355" s="196">
        <v>-95.7607</v>
      </c>
      <c r="Q355" s="207" t="s">
        <v>94</v>
      </c>
      <c r="R355" s="217"/>
      <c r="S355" s="209">
        <v>4717.72</v>
      </c>
      <c r="T355" s="245"/>
      <c r="U355" s="211" t="s">
        <v>444</v>
      </c>
      <c r="V355" s="212" t="s">
        <v>394</v>
      </c>
      <c r="W355" s="216"/>
      <c r="X355" s="214">
        <v>10</v>
      </c>
      <c r="Y355" s="226"/>
      <c r="Z355" s="225"/>
      <c r="AA355" s="226"/>
      <c r="AB355" s="225"/>
      <c r="AC355" s="230"/>
      <c r="AD355" s="225">
        <v>10</v>
      </c>
      <c r="AE355" s="225">
        <v>-99.79</v>
      </c>
      <c r="AF355" s="228">
        <v>44499</v>
      </c>
      <c r="AG355" s="231">
        <v>8</v>
      </c>
      <c r="AH355" s="214">
        <v>7.03</v>
      </c>
      <c r="AI355" s="214">
        <v>0.97</v>
      </c>
      <c r="AJ355" s="232">
        <v>12</v>
      </c>
      <c r="AK355" s="231"/>
      <c r="AL355" s="214">
        <v>12</v>
      </c>
    </row>
    <row r="356" spans="1:38" s="138" customFormat="1" ht="16" customHeight="1">
      <c r="A356" s="563">
        <v>349</v>
      </c>
      <c r="B356" s="189"/>
      <c r="C356" s="187" t="s">
        <v>874</v>
      </c>
      <c r="D356" s="187" t="s">
        <v>875</v>
      </c>
      <c r="E356" s="187" t="s">
        <v>114</v>
      </c>
      <c r="F356" s="236">
        <v>1</v>
      </c>
      <c r="G356" s="187" t="s">
        <v>876</v>
      </c>
      <c r="H356" s="188">
        <v>41932</v>
      </c>
      <c r="I356" s="188">
        <v>41933</v>
      </c>
      <c r="J356" s="197"/>
      <c r="K356" s="194">
        <v>4717.72</v>
      </c>
      <c r="L356" s="194">
        <v>235.89</v>
      </c>
      <c r="M356" s="195">
        <v>10</v>
      </c>
      <c r="N356" s="195"/>
      <c r="O356" s="195">
        <v>10</v>
      </c>
      <c r="P356" s="196">
        <v>-95.7607</v>
      </c>
      <c r="Q356" s="207" t="s">
        <v>94</v>
      </c>
      <c r="R356" s="217"/>
      <c r="S356" s="209">
        <v>4717.72</v>
      </c>
      <c r="T356" s="245"/>
      <c r="U356" s="211" t="s">
        <v>444</v>
      </c>
      <c r="V356" s="212" t="s">
        <v>394</v>
      </c>
      <c r="W356" s="216"/>
      <c r="X356" s="214">
        <v>10</v>
      </c>
      <c r="Y356" s="226"/>
      <c r="Z356" s="225"/>
      <c r="AA356" s="226"/>
      <c r="AB356" s="225"/>
      <c r="AC356" s="230"/>
      <c r="AD356" s="225">
        <v>10</v>
      </c>
      <c r="AE356" s="225">
        <v>-99.79</v>
      </c>
      <c r="AF356" s="228">
        <v>44499</v>
      </c>
      <c r="AG356" s="231">
        <v>8</v>
      </c>
      <c r="AH356" s="214">
        <v>7.03</v>
      </c>
      <c r="AI356" s="214">
        <v>0.97</v>
      </c>
      <c r="AJ356" s="232">
        <v>12</v>
      </c>
      <c r="AK356" s="231"/>
      <c r="AL356" s="214">
        <v>12</v>
      </c>
    </row>
    <row r="357" spans="1:38" s="138" customFormat="1" ht="16" customHeight="1">
      <c r="A357" s="563">
        <v>350</v>
      </c>
      <c r="B357" s="189"/>
      <c r="C357" s="187" t="s">
        <v>874</v>
      </c>
      <c r="D357" s="187" t="s">
        <v>875</v>
      </c>
      <c r="E357" s="187" t="s">
        <v>114</v>
      </c>
      <c r="F357" s="236">
        <v>1</v>
      </c>
      <c r="G357" s="187" t="s">
        <v>876</v>
      </c>
      <c r="H357" s="188">
        <v>41932</v>
      </c>
      <c r="I357" s="188">
        <v>41933</v>
      </c>
      <c r="J357" s="197"/>
      <c r="K357" s="194">
        <v>4717.72</v>
      </c>
      <c r="L357" s="194">
        <v>235.89</v>
      </c>
      <c r="M357" s="195">
        <v>10</v>
      </c>
      <c r="N357" s="195"/>
      <c r="O357" s="195">
        <v>10</v>
      </c>
      <c r="P357" s="196">
        <v>-95.7607</v>
      </c>
      <c r="Q357" s="207" t="s">
        <v>94</v>
      </c>
      <c r="R357" s="217"/>
      <c r="S357" s="209">
        <v>4717.72</v>
      </c>
      <c r="T357" s="245"/>
      <c r="U357" s="211" t="s">
        <v>444</v>
      </c>
      <c r="V357" s="212" t="s">
        <v>394</v>
      </c>
      <c r="W357" s="216"/>
      <c r="X357" s="214">
        <v>10</v>
      </c>
      <c r="Y357" s="226"/>
      <c r="Z357" s="225"/>
      <c r="AA357" s="226"/>
      <c r="AB357" s="225"/>
      <c r="AC357" s="230"/>
      <c r="AD357" s="225">
        <v>10</v>
      </c>
      <c r="AE357" s="225">
        <v>-99.79</v>
      </c>
      <c r="AF357" s="228">
        <v>44499</v>
      </c>
      <c r="AG357" s="231">
        <v>8</v>
      </c>
      <c r="AH357" s="214">
        <v>7.03</v>
      </c>
      <c r="AI357" s="214">
        <v>0.97</v>
      </c>
      <c r="AJ357" s="232">
        <v>12</v>
      </c>
      <c r="AK357" s="231"/>
      <c r="AL357" s="214">
        <v>12</v>
      </c>
    </row>
    <row r="358" spans="1:38" s="138" customFormat="1" ht="16" customHeight="1">
      <c r="A358" s="563">
        <v>351</v>
      </c>
      <c r="B358" s="189"/>
      <c r="C358" s="187" t="s">
        <v>874</v>
      </c>
      <c r="D358" s="187" t="s">
        <v>875</v>
      </c>
      <c r="E358" s="187" t="s">
        <v>114</v>
      </c>
      <c r="F358" s="236">
        <v>1</v>
      </c>
      <c r="G358" s="187" t="s">
        <v>876</v>
      </c>
      <c r="H358" s="188">
        <v>41932</v>
      </c>
      <c r="I358" s="188">
        <v>41933</v>
      </c>
      <c r="J358" s="197"/>
      <c r="K358" s="194">
        <v>4717.72</v>
      </c>
      <c r="L358" s="194">
        <v>235.89</v>
      </c>
      <c r="M358" s="195">
        <v>10</v>
      </c>
      <c r="N358" s="195"/>
      <c r="O358" s="195">
        <v>10</v>
      </c>
      <c r="P358" s="196">
        <v>-95.7607</v>
      </c>
      <c r="Q358" s="207" t="s">
        <v>94</v>
      </c>
      <c r="R358" s="217"/>
      <c r="S358" s="209">
        <v>4717.72</v>
      </c>
      <c r="T358" s="245"/>
      <c r="U358" s="211" t="s">
        <v>444</v>
      </c>
      <c r="V358" s="212" t="s">
        <v>394</v>
      </c>
      <c r="W358" s="216"/>
      <c r="X358" s="214">
        <v>10</v>
      </c>
      <c r="Y358" s="226"/>
      <c r="Z358" s="225"/>
      <c r="AA358" s="226"/>
      <c r="AB358" s="225"/>
      <c r="AC358" s="230"/>
      <c r="AD358" s="225">
        <v>10</v>
      </c>
      <c r="AE358" s="225">
        <v>-99.79</v>
      </c>
      <c r="AF358" s="228">
        <v>44499</v>
      </c>
      <c r="AG358" s="231">
        <v>8</v>
      </c>
      <c r="AH358" s="214">
        <v>7.03</v>
      </c>
      <c r="AI358" s="214">
        <v>0.97</v>
      </c>
      <c r="AJ358" s="232">
        <v>12</v>
      </c>
      <c r="AK358" s="231"/>
      <c r="AL358" s="214">
        <v>12</v>
      </c>
    </row>
    <row r="359" spans="1:38" s="138" customFormat="1" ht="16" customHeight="1">
      <c r="A359" s="563">
        <v>352</v>
      </c>
      <c r="B359" s="189"/>
      <c r="C359" s="187" t="s">
        <v>874</v>
      </c>
      <c r="D359" s="187" t="s">
        <v>875</v>
      </c>
      <c r="E359" s="187" t="s">
        <v>114</v>
      </c>
      <c r="F359" s="236">
        <v>1</v>
      </c>
      <c r="G359" s="187" t="s">
        <v>876</v>
      </c>
      <c r="H359" s="188">
        <v>41932</v>
      </c>
      <c r="I359" s="188">
        <v>41933</v>
      </c>
      <c r="J359" s="197"/>
      <c r="K359" s="194">
        <v>4717.72</v>
      </c>
      <c r="L359" s="194">
        <v>235.89</v>
      </c>
      <c r="M359" s="195">
        <v>10</v>
      </c>
      <c r="N359" s="195"/>
      <c r="O359" s="195">
        <v>10</v>
      </c>
      <c r="P359" s="196">
        <v>-95.7607</v>
      </c>
      <c r="Q359" s="207" t="s">
        <v>94</v>
      </c>
      <c r="R359" s="217"/>
      <c r="S359" s="209">
        <v>4717.72</v>
      </c>
      <c r="T359" s="245"/>
      <c r="U359" s="211" t="s">
        <v>444</v>
      </c>
      <c r="V359" s="212" t="s">
        <v>394</v>
      </c>
      <c r="W359" s="216"/>
      <c r="X359" s="214">
        <v>10</v>
      </c>
      <c r="Y359" s="226"/>
      <c r="Z359" s="225"/>
      <c r="AA359" s="226"/>
      <c r="AB359" s="225"/>
      <c r="AC359" s="230"/>
      <c r="AD359" s="225">
        <v>10</v>
      </c>
      <c r="AE359" s="225">
        <v>-99.79</v>
      </c>
      <c r="AF359" s="228">
        <v>44499</v>
      </c>
      <c r="AG359" s="231">
        <v>8</v>
      </c>
      <c r="AH359" s="214">
        <v>7.03</v>
      </c>
      <c r="AI359" s="214">
        <v>0.97</v>
      </c>
      <c r="AJ359" s="232">
        <v>12</v>
      </c>
      <c r="AK359" s="231"/>
      <c r="AL359" s="214">
        <v>12</v>
      </c>
    </row>
    <row r="360" spans="1:38" s="138" customFormat="1" ht="16" customHeight="1">
      <c r="A360" s="563">
        <v>353</v>
      </c>
      <c r="B360" s="189"/>
      <c r="C360" s="187" t="s">
        <v>874</v>
      </c>
      <c r="D360" s="187" t="s">
        <v>875</v>
      </c>
      <c r="E360" s="187" t="s">
        <v>114</v>
      </c>
      <c r="F360" s="236">
        <v>1</v>
      </c>
      <c r="G360" s="187" t="s">
        <v>876</v>
      </c>
      <c r="H360" s="188">
        <v>41932</v>
      </c>
      <c r="I360" s="188">
        <v>41933</v>
      </c>
      <c r="J360" s="197"/>
      <c r="K360" s="194">
        <v>4717.72</v>
      </c>
      <c r="L360" s="194">
        <v>235.89</v>
      </c>
      <c r="M360" s="195">
        <v>10</v>
      </c>
      <c r="N360" s="195"/>
      <c r="O360" s="195">
        <v>10</v>
      </c>
      <c r="P360" s="196">
        <v>-95.7607</v>
      </c>
      <c r="Q360" s="207" t="s">
        <v>94</v>
      </c>
      <c r="R360" s="217"/>
      <c r="S360" s="209">
        <v>4717.72</v>
      </c>
      <c r="T360" s="245"/>
      <c r="U360" s="211" t="s">
        <v>444</v>
      </c>
      <c r="V360" s="212" t="s">
        <v>394</v>
      </c>
      <c r="W360" s="216"/>
      <c r="X360" s="214">
        <v>10</v>
      </c>
      <c r="Y360" s="226"/>
      <c r="Z360" s="225"/>
      <c r="AA360" s="226"/>
      <c r="AB360" s="225"/>
      <c r="AC360" s="230"/>
      <c r="AD360" s="225">
        <v>10</v>
      </c>
      <c r="AE360" s="225">
        <v>-99.79</v>
      </c>
      <c r="AF360" s="228">
        <v>44499</v>
      </c>
      <c r="AG360" s="231">
        <v>8</v>
      </c>
      <c r="AH360" s="214">
        <v>7.03</v>
      </c>
      <c r="AI360" s="214">
        <v>0.97</v>
      </c>
      <c r="AJ360" s="232">
        <v>12</v>
      </c>
      <c r="AK360" s="231"/>
      <c r="AL360" s="214">
        <v>12</v>
      </c>
    </row>
    <row r="361" spans="1:38" s="138" customFormat="1" ht="16" customHeight="1">
      <c r="A361" s="563">
        <v>354</v>
      </c>
      <c r="B361" s="189"/>
      <c r="C361" s="187" t="s">
        <v>874</v>
      </c>
      <c r="D361" s="187" t="s">
        <v>875</v>
      </c>
      <c r="E361" s="187" t="s">
        <v>114</v>
      </c>
      <c r="F361" s="236">
        <v>1</v>
      </c>
      <c r="G361" s="187" t="s">
        <v>876</v>
      </c>
      <c r="H361" s="188">
        <v>41932</v>
      </c>
      <c r="I361" s="188">
        <v>41933</v>
      </c>
      <c r="J361" s="197"/>
      <c r="K361" s="194">
        <v>4717.72</v>
      </c>
      <c r="L361" s="194">
        <v>235.89</v>
      </c>
      <c r="M361" s="195">
        <v>10</v>
      </c>
      <c r="N361" s="195"/>
      <c r="O361" s="195">
        <v>10</v>
      </c>
      <c r="P361" s="196">
        <v>-95.7607</v>
      </c>
      <c r="Q361" s="207" t="s">
        <v>94</v>
      </c>
      <c r="R361" s="217"/>
      <c r="S361" s="209">
        <v>4717.72</v>
      </c>
      <c r="T361" s="245"/>
      <c r="U361" s="211" t="s">
        <v>444</v>
      </c>
      <c r="V361" s="212" t="s">
        <v>394</v>
      </c>
      <c r="W361" s="216"/>
      <c r="X361" s="214">
        <v>10</v>
      </c>
      <c r="Y361" s="226"/>
      <c r="Z361" s="225"/>
      <c r="AA361" s="226"/>
      <c r="AB361" s="225"/>
      <c r="AC361" s="230"/>
      <c r="AD361" s="225">
        <v>10</v>
      </c>
      <c r="AE361" s="225">
        <v>-99.79</v>
      </c>
      <c r="AF361" s="228">
        <v>44499</v>
      </c>
      <c r="AG361" s="231">
        <v>8</v>
      </c>
      <c r="AH361" s="214">
        <v>7.03</v>
      </c>
      <c r="AI361" s="214">
        <v>0.97</v>
      </c>
      <c r="AJ361" s="232">
        <v>12</v>
      </c>
      <c r="AK361" s="231"/>
      <c r="AL361" s="214">
        <v>12</v>
      </c>
    </row>
    <row r="362" spans="1:38" s="138" customFormat="1" ht="16" customHeight="1">
      <c r="A362" s="563">
        <v>355</v>
      </c>
      <c r="B362" s="189"/>
      <c r="C362" s="187" t="s">
        <v>874</v>
      </c>
      <c r="D362" s="187" t="s">
        <v>875</v>
      </c>
      <c r="E362" s="187" t="s">
        <v>114</v>
      </c>
      <c r="F362" s="236">
        <v>1</v>
      </c>
      <c r="G362" s="187" t="s">
        <v>876</v>
      </c>
      <c r="H362" s="188">
        <v>41932</v>
      </c>
      <c r="I362" s="188">
        <v>41933</v>
      </c>
      <c r="J362" s="197"/>
      <c r="K362" s="194">
        <v>4717.72</v>
      </c>
      <c r="L362" s="194">
        <v>235.89</v>
      </c>
      <c r="M362" s="195">
        <v>10</v>
      </c>
      <c r="N362" s="195"/>
      <c r="O362" s="195">
        <v>10</v>
      </c>
      <c r="P362" s="196">
        <v>-95.7607</v>
      </c>
      <c r="Q362" s="207" t="s">
        <v>94</v>
      </c>
      <c r="R362" s="217"/>
      <c r="S362" s="209">
        <v>4717.72</v>
      </c>
      <c r="T362" s="245"/>
      <c r="U362" s="211" t="s">
        <v>444</v>
      </c>
      <c r="V362" s="212" t="s">
        <v>394</v>
      </c>
      <c r="W362" s="216"/>
      <c r="X362" s="214">
        <v>10</v>
      </c>
      <c r="Y362" s="226"/>
      <c r="Z362" s="225"/>
      <c r="AA362" s="226"/>
      <c r="AB362" s="225"/>
      <c r="AC362" s="230"/>
      <c r="AD362" s="225">
        <v>10</v>
      </c>
      <c r="AE362" s="225">
        <v>-99.79</v>
      </c>
      <c r="AF362" s="228">
        <v>44499</v>
      </c>
      <c r="AG362" s="231">
        <v>8</v>
      </c>
      <c r="AH362" s="214">
        <v>7.03</v>
      </c>
      <c r="AI362" s="214">
        <v>0.97</v>
      </c>
      <c r="AJ362" s="232">
        <v>12</v>
      </c>
      <c r="AK362" s="231"/>
      <c r="AL362" s="214">
        <v>12</v>
      </c>
    </row>
    <row r="363" spans="1:38" s="138" customFormat="1" ht="16" customHeight="1">
      <c r="A363" s="563">
        <v>356</v>
      </c>
      <c r="B363" s="189"/>
      <c r="C363" s="187" t="s">
        <v>874</v>
      </c>
      <c r="D363" s="187" t="s">
        <v>875</v>
      </c>
      <c r="E363" s="187" t="s">
        <v>114</v>
      </c>
      <c r="F363" s="236">
        <v>1</v>
      </c>
      <c r="G363" s="187" t="s">
        <v>876</v>
      </c>
      <c r="H363" s="188">
        <v>41932</v>
      </c>
      <c r="I363" s="188">
        <v>41933</v>
      </c>
      <c r="J363" s="197"/>
      <c r="K363" s="194">
        <v>4717.72</v>
      </c>
      <c r="L363" s="194">
        <v>235.89</v>
      </c>
      <c r="M363" s="195">
        <v>10</v>
      </c>
      <c r="N363" s="195"/>
      <c r="O363" s="195">
        <v>10</v>
      </c>
      <c r="P363" s="196">
        <v>-95.7607</v>
      </c>
      <c r="Q363" s="207" t="s">
        <v>94</v>
      </c>
      <c r="R363" s="217"/>
      <c r="S363" s="209">
        <v>4717.72</v>
      </c>
      <c r="T363" s="245"/>
      <c r="U363" s="211" t="s">
        <v>444</v>
      </c>
      <c r="V363" s="212" t="s">
        <v>394</v>
      </c>
      <c r="W363" s="216"/>
      <c r="X363" s="214">
        <v>10</v>
      </c>
      <c r="Y363" s="226"/>
      <c r="Z363" s="225"/>
      <c r="AA363" s="226"/>
      <c r="AB363" s="225"/>
      <c r="AC363" s="230"/>
      <c r="AD363" s="225">
        <v>10</v>
      </c>
      <c r="AE363" s="225">
        <v>-99.79</v>
      </c>
      <c r="AF363" s="228">
        <v>44499</v>
      </c>
      <c r="AG363" s="231">
        <v>8</v>
      </c>
      <c r="AH363" s="214">
        <v>7.03</v>
      </c>
      <c r="AI363" s="214">
        <v>0.97</v>
      </c>
      <c r="AJ363" s="232">
        <v>12</v>
      </c>
      <c r="AK363" s="231"/>
      <c r="AL363" s="214">
        <v>12</v>
      </c>
    </row>
    <row r="364" spans="1:38" s="138" customFormat="1" ht="16" customHeight="1">
      <c r="A364" s="563">
        <v>357</v>
      </c>
      <c r="B364" s="189"/>
      <c r="C364" s="187" t="s">
        <v>874</v>
      </c>
      <c r="D364" s="187" t="s">
        <v>875</v>
      </c>
      <c r="E364" s="187" t="s">
        <v>114</v>
      </c>
      <c r="F364" s="236">
        <v>1</v>
      </c>
      <c r="G364" s="187" t="s">
        <v>876</v>
      </c>
      <c r="H364" s="188">
        <v>41932</v>
      </c>
      <c r="I364" s="188">
        <v>41933</v>
      </c>
      <c r="J364" s="197"/>
      <c r="K364" s="194">
        <v>4717.72</v>
      </c>
      <c r="L364" s="194">
        <v>235.89</v>
      </c>
      <c r="M364" s="195">
        <v>10</v>
      </c>
      <c r="N364" s="195"/>
      <c r="O364" s="195">
        <v>10</v>
      </c>
      <c r="P364" s="196">
        <v>-95.7607</v>
      </c>
      <c r="Q364" s="207" t="s">
        <v>94</v>
      </c>
      <c r="R364" s="217"/>
      <c r="S364" s="209">
        <v>4717.72</v>
      </c>
      <c r="T364" s="245"/>
      <c r="U364" s="211" t="s">
        <v>444</v>
      </c>
      <c r="V364" s="212" t="s">
        <v>394</v>
      </c>
      <c r="W364" s="216"/>
      <c r="X364" s="214">
        <v>10</v>
      </c>
      <c r="Y364" s="226"/>
      <c r="Z364" s="225"/>
      <c r="AA364" s="226"/>
      <c r="AB364" s="225"/>
      <c r="AC364" s="230"/>
      <c r="AD364" s="225">
        <v>10</v>
      </c>
      <c r="AE364" s="225">
        <v>-99.79</v>
      </c>
      <c r="AF364" s="228">
        <v>44499</v>
      </c>
      <c r="AG364" s="231">
        <v>8</v>
      </c>
      <c r="AH364" s="214">
        <v>7.03</v>
      </c>
      <c r="AI364" s="214">
        <v>0.97</v>
      </c>
      <c r="AJ364" s="232">
        <v>12</v>
      </c>
      <c r="AK364" s="231"/>
      <c r="AL364" s="214">
        <v>12</v>
      </c>
    </row>
    <row r="365" spans="1:38" s="138" customFormat="1" ht="16" customHeight="1">
      <c r="A365" s="563">
        <v>358</v>
      </c>
      <c r="B365" s="189"/>
      <c r="C365" s="187" t="s">
        <v>874</v>
      </c>
      <c r="D365" s="187" t="s">
        <v>875</v>
      </c>
      <c r="E365" s="187" t="s">
        <v>114</v>
      </c>
      <c r="F365" s="236">
        <v>1</v>
      </c>
      <c r="G365" s="187" t="s">
        <v>876</v>
      </c>
      <c r="H365" s="188">
        <v>41932</v>
      </c>
      <c r="I365" s="188">
        <v>41933</v>
      </c>
      <c r="J365" s="197"/>
      <c r="K365" s="194">
        <v>4717.6499999999996</v>
      </c>
      <c r="L365" s="194">
        <v>235.79</v>
      </c>
      <c r="M365" s="195">
        <v>10</v>
      </c>
      <c r="N365" s="195"/>
      <c r="O365" s="195">
        <v>10</v>
      </c>
      <c r="P365" s="196">
        <v>-95.758899999999997</v>
      </c>
      <c r="Q365" s="207" t="s">
        <v>94</v>
      </c>
      <c r="R365" s="217"/>
      <c r="S365" s="209">
        <v>4717.6499999999996</v>
      </c>
      <c r="T365" s="245"/>
      <c r="U365" s="211" t="s">
        <v>444</v>
      </c>
      <c r="V365" s="212" t="s">
        <v>394</v>
      </c>
      <c r="W365" s="216"/>
      <c r="X365" s="214">
        <v>10</v>
      </c>
      <c r="Y365" s="226"/>
      <c r="Z365" s="225"/>
      <c r="AA365" s="226"/>
      <c r="AB365" s="225"/>
      <c r="AC365" s="230"/>
      <c r="AD365" s="225">
        <v>10</v>
      </c>
      <c r="AE365" s="225">
        <v>-99.79</v>
      </c>
      <c r="AF365" s="228">
        <v>44499</v>
      </c>
      <c r="AG365" s="231">
        <v>8</v>
      </c>
      <c r="AH365" s="214">
        <v>7.03</v>
      </c>
      <c r="AI365" s="214">
        <v>0.97</v>
      </c>
      <c r="AJ365" s="232">
        <v>12</v>
      </c>
      <c r="AK365" s="231"/>
      <c r="AL365" s="214">
        <v>12</v>
      </c>
    </row>
    <row r="366" spans="1:38" s="138" customFormat="1" ht="16" customHeight="1">
      <c r="A366" s="563">
        <v>359</v>
      </c>
      <c r="B366" s="189"/>
      <c r="C366" s="187" t="s">
        <v>522</v>
      </c>
      <c r="D366" s="187" t="s">
        <v>877</v>
      </c>
      <c r="E366" s="187" t="s">
        <v>114</v>
      </c>
      <c r="F366" s="236">
        <v>1</v>
      </c>
      <c r="G366" s="187" t="s">
        <v>878</v>
      </c>
      <c r="H366" s="188">
        <v>41938</v>
      </c>
      <c r="I366" s="188">
        <v>41939</v>
      </c>
      <c r="J366" s="197"/>
      <c r="K366" s="194">
        <v>5782.93</v>
      </c>
      <c r="L366" s="194">
        <v>289.14999999999998</v>
      </c>
      <c r="M366" s="195">
        <v>10</v>
      </c>
      <c r="N366" s="195"/>
      <c r="O366" s="195">
        <v>10</v>
      </c>
      <c r="P366" s="196">
        <v>-96.541600000000003</v>
      </c>
      <c r="Q366" s="207" t="s">
        <v>94</v>
      </c>
      <c r="R366" s="217"/>
      <c r="S366" s="209">
        <v>5782.93</v>
      </c>
      <c r="T366" s="245"/>
      <c r="U366" s="211" t="s">
        <v>444</v>
      </c>
      <c r="V366" s="212" t="s">
        <v>394</v>
      </c>
      <c r="W366" s="216"/>
      <c r="X366" s="214">
        <v>10</v>
      </c>
      <c r="Y366" s="226"/>
      <c r="Z366" s="225"/>
      <c r="AA366" s="226"/>
      <c r="AB366" s="225"/>
      <c r="AC366" s="230"/>
      <c r="AD366" s="225">
        <v>10</v>
      </c>
      <c r="AE366" s="225">
        <v>-99.83</v>
      </c>
      <c r="AF366" s="228">
        <v>44499</v>
      </c>
      <c r="AG366" s="231">
        <v>8</v>
      </c>
      <c r="AH366" s="214">
        <v>7.01</v>
      </c>
      <c r="AI366" s="214">
        <v>0.99</v>
      </c>
      <c r="AJ366" s="232">
        <v>12</v>
      </c>
      <c r="AK366" s="231"/>
      <c r="AL366" s="214">
        <v>12</v>
      </c>
    </row>
    <row r="367" spans="1:38" s="138" customFormat="1" ht="16" customHeight="1">
      <c r="A367" s="563">
        <v>360</v>
      </c>
      <c r="B367" s="189"/>
      <c r="C367" s="187" t="s">
        <v>522</v>
      </c>
      <c r="D367" s="187" t="s">
        <v>877</v>
      </c>
      <c r="E367" s="187" t="s">
        <v>114</v>
      </c>
      <c r="F367" s="236">
        <v>1</v>
      </c>
      <c r="G367" s="187" t="s">
        <v>878</v>
      </c>
      <c r="H367" s="188">
        <v>41938</v>
      </c>
      <c r="I367" s="188">
        <v>41939</v>
      </c>
      <c r="J367" s="197"/>
      <c r="K367" s="194">
        <v>5782.93</v>
      </c>
      <c r="L367" s="194">
        <v>289.14999999999998</v>
      </c>
      <c r="M367" s="195">
        <v>10</v>
      </c>
      <c r="N367" s="195"/>
      <c r="O367" s="195">
        <v>10</v>
      </c>
      <c r="P367" s="196">
        <v>-96.541600000000003</v>
      </c>
      <c r="Q367" s="207" t="s">
        <v>94</v>
      </c>
      <c r="R367" s="217"/>
      <c r="S367" s="209">
        <v>5782.93</v>
      </c>
      <c r="T367" s="245"/>
      <c r="U367" s="211" t="s">
        <v>444</v>
      </c>
      <c r="V367" s="212" t="s">
        <v>394</v>
      </c>
      <c r="W367" s="216"/>
      <c r="X367" s="214">
        <v>10</v>
      </c>
      <c r="Y367" s="226"/>
      <c r="Z367" s="225"/>
      <c r="AA367" s="226"/>
      <c r="AB367" s="225"/>
      <c r="AC367" s="230"/>
      <c r="AD367" s="225">
        <v>10</v>
      </c>
      <c r="AE367" s="225">
        <v>-99.83</v>
      </c>
      <c r="AF367" s="228">
        <v>44499</v>
      </c>
      <c r="AG367" s="231">
        <v>8</v>
      </c>
      <c r="AH367" s="214">
        <v>7.01</v>
      </c>
      <c r="AI367" s="214">
        <v>0.99</v>
      </c>
      <c r="AJ367" s="232">
        <v>12</v>
      </c>
      <c r="AK367" s="231"/>
      <c r="AL367" s="214">
        <v>12</v>
      </c>
    </row>
    <row r="368" spans="1:38" s="138" customFormat="1" ht="16" customHeight="1">
      <c r="A368" s="563">
        <v>361</v>
      </c>
      <c r="B368" s="189"/>
      <c r="C368" s="187" t="s">
        <v>522</v>
      </c>
      <c r="D368" s="187" t="s">
        <v>877</v>
      </c>
      <c r="E368" s="187" t="s">
        <v>114</v>
      </c>
      <c r="F368" s="236">
        <v>1</v>
      </c>
      <c r="G368" s="187" t="s">
        <v>878</v>
      </c>
      <c r="H368" s="188">
        <v>41938</v>
      </c>
      <c r="I368" s="188">
        <v>41939</v>
      </c>
      <c r="J368" s="197"/>
      <c r="K368" s="194">
        <v>5782.93</v>
      </c>
      <c r="L368" s="194">
        <v>289.14999999999998</v>
      </c>
      <c r="M368" s="195">
        <v>10</v>
      </c>
      <c r="N368" s="195"/>
      <c r="O368" s="195">
        <v>10</v>
      </c>
      <c r="P368" s="196">
        <v>-96.541600000000003</v>
      </c>
      <c r="Q368" s="207" t="s">
        <v>94</v>
      </c>
      <c r="R368" s="217"/>
      <c r="S368" s="209">
        <v>5782.93</v>
      </c>
      <c r="T368" s="245"/>
      <c r="U368" s="211" t="s">
        <v>444</v>
      </c>
      <c r="V368" s="212" t="s">
        <v>394</v>
      </c>
      <c r="W368" s="216"/>
      <c r="X368" s="214">
        <v>10</v>
      </c>
      <c r="Y368" s="226"/>
      <c r="Z368" s="225"/>
      <c r="AA368" s="226"/>
      <c r="AB368" s="225"/>
      <c r="AC368" s="230"/>
      <c r="AD368" s="225">
        <v>10</v>
      </c>
      <c r="AE368" s="225">
        <v>-99.83</v>
      </c>
      <c r="AF368" s="228">
        <v>44499</v>
      </c>
      <c r="AG368" s="231">
        <v>8</v>
      </c>
      <c r="AH368" s="214">
        <v>7.01</v>
      </c>
      <c r="AI368" s="214">
        <v>0.99</v>
      </c>
      <c r="AJ368" s="232">
        <v>12</v>
      </c>
      <c r="AK368" s="231"/>
      <c r="AL368" s="214">
        <v>12</v>
      </c>
    </row>
    <row r="369" spans="1:38" s="138" customFormat="1" ht="16" customHeight="1">
      <c r="A369" s="563">
        <v>362</v>
      </c>
      <c r="B369" s="189"/>
      <c r="C369" s="187" t="s">
        <v>522</v>
      </c>
      <c r="D369" s="187" t="s">
        <v>877</v>
      </c>
      <c r="E369" s="187" t="s">
        <v>114</v>
      </c>
      <c r="F369" s="236">
        <v>1</v>
      </c>
      <c r="G369" s="187" t="s">
        <v>878</v>
      </c>
      <c r="H369" s="188">
        <v>41938</v>
      </c>
      <c r="I369" s="188">
        <v>41939</v>
      </c>
      <c r="J369" s="197"/>
      <c r="K369" s="194">
        <v>5782.91</v>
      </c>
      <c r="L369" s="194">
        <v>289.14</v>
      </c>
      <c r="M369" s="195">
        <v>10</v>
      </c>
      <c r="N369" s="195"/>
      <c r="O369" s="195">
        <v>10</v>
      </c>
      <c r="P369" s="196">
        <v>-96.541499999999999</v>
      </c>
      <c r="Q369" s="207" t="s">
        <v>94</v>
      </c>
      <c r="R369" s="217"/>
      <c r="S369" s="209">
        <v>5782.91</v>
      </c>
      <c r="T369" s="245"/>
      <c r="U369" s="211" t="s">
        <v>444</v>
      </c>
      <c r="V369" s="212" t="s">
        <v>394</v>
      </c>
      <c r="W369" s="216"/>
      <c r="X369" s="214">
        <v>10</v>
      </c>
      <c r="Y369" s="226"/>
      <c r="Z369" s="225"/>
      <c r="AA369" s="226"/>
      <c r="AB369" s="225"/>
      <c r="AC369" s="230"/>
      <c r="AD369" s="225">
        <v>10</v>
      </c>
      <c r="AE369" s="225">
        <v>-99.83</v>
      </c>
      <c r="AF369" s="228">
        <v>44499</v>
      </c>
      <c r="AG369" s="231">
        <v>8</v>
      </c>
      <c r="AH369" s="214">
        <v>7.01</v>
      </c>
      <c r="AI369" s="214">
        <v>0.99</v>
      </c>
      <c r="AJ369" s="232">
        <v>12</v>
      </c>
      <c r="AK369" s="231"/>
      <c r="AL369" s="214">
        <v>12</v>
      </c>
    </row>
    <row r="370" spans="1:38" s="138" customFormat="1" ht="16" customHeight="1">
      <c r="A370" s="563">
        <v>363</v>
      </c>
      <c r="B370" s="189"/>
      <c r="C370" s="187" t="s">
        <v>874</v>
      </c>
      <c r="D370" s="187" t="s">
        <v>875</v>
      </c>
      <c r="E370" s="187" t="s">
        <v>114</v>
      </c>
      <c r="F370" s="236">
        <v>1</v>
      </c>
      <c r="G370" s="187" t="s">
        <v>115</v>
      </c>
      <c r="H370" s="188">
        <v>41938</v>
      </c>
      <c r="I370" s="188">
        <v>41939</v>
      </c>
      <c r="J370" s="197"/>
      <c r="K370" s="194">
        <v>21060.07</v>
      </c>
      <c r="L370" s="194">
        <v>1053.01</v>
      </c>
      <c r="M370" s="195">
        <v>10</v>
      </c>
      <c r="N370" s="195"/>
      <c r="O370" s="195">
        <v>10</v>
      </c>
      <c r="P370" s="196">
        <v>-99.050299999999993</v>
      </c>
      <c r="Q370" s="207" t="s">
        <v>94</v>
      </c>
      <c r="R370" s="217"/>
      <c r="S370" s="209">
        <v>21060.07</v>
      </c>
      <c r="T370" s="245"/>
      <c r="U370" s="211" t="s">
        <v>444</v>
      </c>
      <c r="V370" s="212" t="s">
        <v>394</v>
      </c>
      <c r="W370" s="216"/>
      <c r="X370" s="214">
        <v>10</v>
      </c>
      <c r="Y370" s="226"/>
      <c r="Z370" s="225"/>
      <c r="AA370" s="226"/>
      <c r="AB370" s="225"/>
      <c r="AC370" s="230"/>
      <c r="AD370" s="225">
        <v>10</v>
      </c>
      <c r="AE370" s="225">
        <v>-99.95</v>
      </c>
      <c r="AF370" s="228">
        <v>44499</v>
      </c>
      <c r="AG370" s="231">
        <v>8</v>
      </c>
      <c r="AH370" s="214">
        <v>7.01</v>
      </c>
      <c r="AI370" s="214">
        <v>0.99</v>
      </c>
      <c r="AJ370" s="232">
        <v>12</v>
      </c>
      <c r="AK370" s="231"/>
      <c r="AL370" s="214">
        <v>12</v>
      </c>
    </row>
    <row r="371" spans="1:38" s="138" customFormat="1" ht="16" customHeight="1">
      <c r="A371" s="563">
        <v>364</v>
      </c>
      <c r="B371" s="189"/>
      <c r="C371" s="187" t="s">
        <v>874</v>
      </c>
      <c r="D371" s="187" t="s">
        <v>875</v>
      </c>
      <c r="E371" s="187" t="s">
        <v>114</v>
      </c>
      <c r="F371" s="236">
        <v>1</v>
      </c>
      <c r="G371" s="187" t="s">
        <v>115</v>
      </c>
      <c r="H371" s="188">
        <v>41938</v>
      </c>
      <c r="I371" s="188">
        <v>41939</v>
      </c>
      <c r="J371" s="197"/>
      <c r="K371" s="194">
        <v>21060.07</v>
      </c>
      <c r="L371" s="194">
        <v>1053.01</v>
      </c>
      <c r="M371" s="195">
        <v>10</v>
      </c>
      <c r="N371" s="195"/>
      <c r="O371" s="195">
        <v>10</v>
      </c>
      <c r="P371" s="196">
        <v>-99.050299999999993</v>
      </c>
      <c r="Q371" s="207" t="s">
        <v>94</v>
      </c>
      <c r="R371" s="217"/>
      <c r="S371" s="209">
        <v>21060.07</v>
      </c>
      <c r="T371" s="245"/>
      <c r="U371" s="211" t="s">
        <v>444</v>
      </c>
      <c r="V371" s="212" t="s">
        <v>394</v>
      </c>
      <c r="W371" s="216"/>
      <c r="X371" s="214">
        <v>10</v>
      </c>
      <c r="Y371" s="226"/>
      <c r="Z371" s="225"/>
      <c r="AA371" s="226"/>
      <c r="AB371" s="225"/>
      <c r="AC371" s="230"/>
      <c r="AD371" s="225">
        <v>10</v>
      </c>
      <c r="AE371" s="225">
        <v>-99.95</v>
      </c>
      <c r="AF371" s="228">
        <v>44499</v>
      </c>
      <c r="AG371" s="231">
        <v>8</v>
      </c>
      <c r="AH371" s="214">
        <v>7.01</v>
      </c>
      <c r="AI371" s="214">
        <v>0.99</v>
      </c>
      <c r="AJ371" s="232">
        <v>12</v>
      </c>
      <c r="AK371" s="231"/>
      <c r="AL371" s="214">
        <v>12</v>
      </c>
    </row>
    <row r="372" spans="1:38" s="138" customFormat="1" ht="16" customHeight="1">
      <c r="A372" s="563">
        <v>365</v>
      </c>
      <c r="B372" s="189"/>
      <c r="C372" s="187" t="s">
        <v>874</v>
      </c>
      <c r="D372" s="187" t="s">
        <v>875</v>
      </c>
      <c r="E372" s="187" t="s">
        <v>114</v>
      </c>
      <c r="F372" s="236">
        <v>1</v>
      </c>
      <c r="G372" s="187" t="s">
        <v>115</v>
      </c>
      <c r="H372" s="188">
        <v>41938</v>
      </c>
      <c r="I372" s="188">
        <v>41939</v>
      </c>
      <c r="J372" s="197"/>
      <c r="K372" s="194">
        <v>21060.06</v>
      </c>
      <c r="L372" s="194">
        <v>1052.99</v>
      </c>
      <c r="M372" s="195">
        <v>10</v>
      </c>
      <c r="N372" s="195"/>
      <c r="O372" s="195">
        <v>10</v>
      </c>
      <c r="P372" s="196">
        <v>-99.050299999999993</v>
      </c>
      <c r="Q372" s="207" t="s">
        <v>94</v>
      </c>
      <c r="R372" s="217"/>
      <c r="S372" s="209">
        <v>21060.06</v>
      </c>
      <c r="T372" s="245"/>
      <c r="U372" s="211" t="s">
        <v>444</v>
      </c>
      <c r="V372" s="212" t="s">
        <v>394</v>
      </c>
      <c r="W372" s="216"/>
      <c r="X372" s="214">
        <v>10</v>
      </c>
      <c r="Y372" s="226"/>
      <c r="Z372" s="225"/>
      <c r="AA372" s="226"/>
      <c r="AB372" s="225"/>
      <c r="AC372" s="230"/>
      <c r="AD372" s="225">
        <v>10</v>
      </c>
      <c r="AE372" s="225">
        <v>-99.95</v>
      </c>
      <c r="AF372" s="228">
        <v>44499</v>
      </c>
      <c r="AG372" s="231">
        <v>8</v>
      </c>
      <c r="AH372" s="214">
        <v>7.01</v>
      </c>
      <c r="AI372" s="214">
        <v>0.99</v>
      </c>
      <c r="AJ372" s="232">
        <v>12</v>
      </c>
      <c r="AK372" s="231"/>
      <c r="AL372" s="214">
        <v>12</v>
      </c>
    </row>
    <row r="373" spans="1:38" s="138" customFormat="1" ht="16" customHeight="1">
      <c r="A373" s="563">
        <v>366</v>
      </c>
      <c r="B373" s="189"/>
      <c r="C373" s="187" t="s">
        <v>874</v>
      </c>
      <c r="D373" s="187" t="s">
        <v>879</v>
      </c>
      <c r="E373" s="187" t="s">
        <v>114</v>
      </c>
      <c r="F373" s="236">
        <v>1</v>
      </c>
      <c r="G373" s="187" t="s">
        <v>115</v>
      </c>
      <c r="H373" s="188">
        <v>41938</v>
      </c>
      <c r="I373" s="188">
        <v>41939</v>
      </c>
      <c r="J373" s="197"/>
      <c r="K373" s="194">
        <v>15738.72</v>
      </c>
      <c r="L373" s="194">
        <v>786.94</v>
      </c>
      <c r="M373" s="195">
        <v>10</v>
      </c>
      <c r="N373" s="195"/>
      <c r="O373" s="195">
        <v>10</v>
      </c>
      <c r="P373" s="196">
        <v>-98.729299999999995</v>
      </c>
      <c r="Q373" s="207" t="s">
        <v>94</v>
      </c>
      <c r="R373" s="217"/>
      <c r="S373" s="209">
        <v>15738.72</v>
      </c>
      <c r="T373" s="245"/>
      <c r="U373" s="211" t="s">
        <v>444</v>
      </c>
      <c r="V373" s="212" t="s">
        <v>394</v>
      </c>
      <c r="W373" s="216"/>
      <c r="X373" s="214">
        <v>10</v>
      </c>
      <c r="Y373" s="226"/>
      <c r="Z373" s="225"/>
      <c r="AA373" s="226"/>
      <c r="AB373" s="225"/>
      <c r="AC373" s="230"/>
      <c r="AD373" s="225">
        <v>10</v>
      </c>
      <c r="AE373" s="225">
        <v>-99.94</v>
      </c>
      <c r="AF373" s="228">
        <v>44499</v>
      </c>
      <c r="AG373" s="231">
        <v>8</v>
      </c>
      <c r="AH373" s="214">
        <v>7.01</v>
      </c>
      <c r="AI373" s="214">
        <v>0.99</v>
      </c>
      <c r="AJ373" s="232">
        <v>12</v>
      </c>
      <c r="AK373" s="231"/>
      <c r="AL373" s="214">
        <v>12</v>
      </c>
    </row>
    <row r="374" spans="1:38" s="138" customFormat="1" ht="16" customHeight="1">
      <c r="A374" s="563">
        <v>367</v>
      </c>
      <c r="B374" s="189"/>
      <c r="C374" s="187" t="s">
        <v>874</v>
      </c>
      <c r="D374" s="187" t="s">
        <v>879</v>
      </c>
      <c r="E374" s="187" t="s">
        <v>114</v>
      </c>
      <c r="F374" s="236">
        <v>1</v>
      </c>
      <c r="G374" s="187" t="s">
        <v>115</v>
      </c>
      <c r="H374" s="188">
        <v>41938</v>
      </c>
      <c r="I374" s="188">
        <v>41939</v>
      </c>
      <c r="J374" s="197"/>
      <c r="K374" s="194">
        <v>15738.72</v>
      </c>
      <c r="L374" s="194">
        <v>786.94</v>
      </c>
      <c r="M374" s="195">
        <v>10</v>
      </c>
      <c r="N374" s="195"/>
      <c r="O374" s="195">
        <v>10</v>
      </c>
      <c r="P374" s="196">
        <v>-98.729299999999995</v>
      </c>
      <c r="Q374" s="207" t="s">
        <v>94</v>
      </c>
      <c r="R374" s="217"/>
      <c r="S374" s="209">
        <v>15738.72</v>
      </c>
      <c r="T374" s="245"/>
      <c r="U374" s="211" t="s">
        <v>444</v>
      </c>
      <c r="V374" s="212" t="s">
        <v>394</v>
      </c>
      <c r="W374" s="216"/>
      <c r="X374" s="214">
        <v>10</v>
      </c>
      <c r="Y374" s="226"/>
      <c r="Z374" s="225"/>
      <c r="AA374" s="226"/>
      <c r="AB374" s="225"/>
      <c r="AC374" s="230"/>
      <c r="AD374" s="225">
        <v>10</v>
      </c>
      <c r="AE374" s="225">
        <v>-99.94</v>
      </c>
      <c r="AF374" s="228">
        <v>44499</v>
      </c>
      <c r="AG374" s="231">
        <v>8</v>
      </c>
      <c r="AH374" s="214">
        <v>7.01</v>
      </c>
      <c r="AI374" s="214">
        <v>0.99</v>
      </c>
      <c r="AJ374" s="232">
        <v>12</v>
      </c>
      <c r="AK374" s="231"/>
      <c r="AL374" s="214">
        <v>12</v>
      </c>
    </row>
    <row r="375" spans="1:38" s="138" customFormat="1" ht="16" customHeight="1">
      <c r="A375" s="563">
        <v>368</v>
      </c>
      <c r="B375" s="189"/>
      <c r="C375" s="187" t="s">
        <v>874</v>
      </c>
      <c r="D375" s="187" t="s">
        <v>879</v>
      </c>
      <c r="E375" s="187" t="s">
        <v>114</v>
      </c>
      <c r="F375" s="236">
        <v>1</v>
      </c>
      <c r="G375" s="187" t="s">
        <v>115</v>
      </c>
      <c r="H375" s="188">
        <v>41938</v>
      </c>
      <c r="I375" s="188">
        <v>41939</v>
      </c>
      <c r="J375" s="197"/>
      <c r="K375" s="194">
        <v>15738.71</v>
      </c>
      <c r="L375" s="194">
        <v>786.93</v>
      </c>
      <c r="M375" s="195">
        <v>10</v>
      </c>
      <c r="N375" s="195"/>
      <c r="O375" s="195">
        <v>10</v>
      </c>
      <c r="P375" s="196">
        <v>-98.729200000000006</v>
      </c>
      <c r="Q375" s="207" t="s">
        <v>94</v>
      </c>
      <c r="R375" s="217"/>
      <c r="S375" s="209">
        <v>15738.71</v>
      </c>
      <c r="T375" s="245"/>
      <c r="U375" s="211" t="s">
        <v>444</v>
      </c>
      <c r="V375" s="212" t="s">
        <v>394</v>
      </c>
      <c r="W375" s="216"/>
      <c r="X375" s="214">
        <v>10</v>
      </c>
      <c r="Y375" s="226"/>
      <c r="Z375" s="225"/>
      <c r="AA375" s="226"/>
      <c r="AB375" s="225"/>
      <c r="AC375" s="230"/>
      <c r="AD375" s="225">
        <v>10</v>
      </c>
      <c r="AE375" s="225">
        <v>-99.94</v>
      </c>
      <c r="AF375" s="228">
        <v>44499</v>
      </c>
      <c r="AG375" s="231">
        <v>8</v>
      </c>
      <c r="AH375" s="214">
        <v>7.01</v>
      </c>
      <c r="AI375" s="214">
        <v>0.99</v>
      </c>
      <c r="AJ375" s="232">
        <v>12</v>
      </c>
      <c r="AK375" s="231"/>
      <c r="AL375" s="214">
        <v>12</v>
      </c>
    </row>
    <row r="376" spans="1:38" s="138" customFormat="1" ht="16" customHeight="1">
      <c r="A376" s="563">
        <v>369</v>
      </c>
      <c r="B376" s="189"/>
      <c r="C376" s="187" t="s">
        <v>874</v>
      </c>
      <c r="D376" s="187" t="s">
        <v>880</v>
      </c>
      <c r="E376" s="187" t="s">
        <v>114</v>
      </c>
      <c r="F376" s="236">
        <v>1</v>
      </c>
      <c r="G376" s="187" t="s">
        <v>115</v>
      </c>
      <c r="H376" s="188">
        <v>41938</v>
      </c>
      <c r="I376" s="188">
        <v>41939</v>
      </c>
      <c r="J376" s="197"/>
      <c r="K376" s="194">
        <v>27594.76</v>
      </c>
      <c r="L376" s="194">
        <v>1379.74</v>
      </c>
      <c r="M376" s="195">
        <v>10</v>
      </c>
      <c r="N376" s="195"/>
      <c r="O376" s="195">
        <v>10</v>
      </c>
      <c r="P376" s="196">
        <v>-99.275199999999998</v>
      </c>
      <c r="Q376" s="207" t="s">
        <v>94</v>
      </c>
      <c r="R376" s="217"/>
      <c r="S376" s="209">
        <v>27594.76</v>
      </c>
      <c r="T376" s="245"/>
      <c r="U376" s="211" t="s">
        <v>444</v>
      </c>
      <c r="V376" s="212" t="s">
        <v>394</v>
      </c>
      <c r="W376" s="216"/>
      <c r="X376" s="214">
        <v>10</v>
      </c>
      <c r="Y376" s="226"/>
      <c r="Z376" s="225"/>
      <c r="AA376" s="226"/>
      <c r="AB376" s="225"/>
      <c r="AC376" s="230"/>
      <c r="AD376" s="225">
        <v>10</v>
      </c>
      <c r="AE376" s="225">
        <v>-99.96</v>
      </c>
      <c r="AF376" s="228">
        <v>44499</v>
      </c>
      <c r="AG376" s="231">
        <v>8</v>
      </c>
      <c r="AH376" s="214">
        <v>7.01</v>
      </c>
      <c r="AI376" s="214">
        <v>0.99</v>
      </c>
      <c r="AJ376" s="232">
        <v>12</v>
      </c>
      <c r="AK376" s="231"/>
      <c r="AL376" s="214">
        <v>12</v>
      </c>
    </row>
    <row r="377" spans="1:38" s="138" customFormat="1" ht="16" customHeight="1">
      <c r="A377" s="563">
        <v>370</v>
      </c>
      <c r="B377" s="189"/>
      <c r="C377" s="187" t="s">
        <v>874</v>
      </c>
      <c r="D377" s="187" t="s">
        <v>880</v>
      </c>
      <c r="E377" s="187" t="s">
        <v>114</v>
      </c>
      <c r="F377" s="236">
        <v>1</v>
      </c>
      <c r="G377" s="187" t="s">
        <v>115</v>
      </c>
      <c r="H377" s="188">
        <v>41938</v>
      </c>
      <c r="I377" s="188">
        <v>41939</v>
      </c>
      <c r="J377" s="197"/>
      <c r="K377" s="194">
        <v>27594.76</v>
      </c>
      <c r="L377" s="194">
        <v>1379.74</v>
      </c>
      <c r="M377" s="195">
        <v>10</v>
      </c>
      <c r="N377" s="195"/>
      <c r="O377" s="195">
        <v>10</v>
      </c>
      <c r="P377" s="196">
        <v>-99.275199999999998</v>
      </c>
      <c r="Q377" s="207" t="s">
        <v>94</v>
      </c>
      <c r="R377" s="217"/>
      <c r="S377" s="209">
        <v>27594.76</v>
      </c>
      <c r="T377" s="245"/>
      <c r="U377" s="211" t="s">
        <v>444</v>
      </c>
      <c r="V377" s="212" t="s">
        <v>394</v>
      </c>
      <c r="W377" s="216"/>
      <c r="X377" s="214">
        <v>10</v>
      </c>
      <c r="Y377" s="226"/>
      <c r="Z377" s="225"/>
      <c r="AA377" s="226"/>
      <c r="AB377" s="225"/>
      <c r="AC377" s="230"/>
      <c r="AD377" s="225">
        <v>10</v>
      </c>
      <c r="AE377" s="225">
        <v>-99.96</v>
      </c>
      <c r="AF377" s="228">
        <v>44499</v>
      </c>
      <c r="AG377" s="231">
        <v>8</v>
      </c>
      <c r="AH377" s="214">
        <v>7.01</v>
      </c>
      <c r="AI377" s="214">
        <v>0.99</v>
      </c>
      <c r="AJ377" s="232">
        <v>12</v>
      </c>
      <c r="AK377" s="231"/>
      <c r="AL377" s="214">
        <v>12</v>
      </c>
    </row>
    <row r="378" spans="1:38" s="138" customFormat="1" ht="16" customHeight="1">
      <c r="A378" s="563">
        <v>371</v>
      </c>
      <c r="B378" s="189"/>
      <c r="C378" s="187" t="s">
        <v>874</v>
      </c>
      <c r="D378" s="187" t="s">
        <v>880</v>
      </c>
      <c r="E378" s="187" t="s">
        <v>114</v>
      </c>
      <c r="F378" s="236">
        <v>1</v>
      </c>
      <c r="G378" s="187" t="s">
        <v>115</v>
      </c>
      <c r="H378" s="188">
        <v>41938</v>
      </c>
      <c r="I378" s="188">
        <v>41939</v>
      </c>
      <c r="J378" s="197"/>
      <c r="K378" s="194">
        <v>27594.75</v>
      </c>
      <c r="L378" s="194">
        <v>1379.73</v>
      </c>
      <c r="M378" s="195">
        <v>10</v>
      </c>
      <c r="N378" s="195"/>
      <c r="O378" s="195">
        <v>10</v>
      </c>
      <c r="P378" s="196">
        <v>-99.275199999999998</v>
      </c>
      <c r="Q378" s="207" t="s">
        <v>94</v>
      </c>
      <c r="R378" s="217"/>
      <c r="S378" s="209">
        <v>27594.75</v>
      </c>
      <c r="T378" s="245"/>
      <c r="U378" s="211" t="s">
        <v>444</v>
      </c>
      <c r="V378" s="212" t="s">
        <v>394</v>
      </c>
      <c r="W378" s="216"/>
      <c r="X378" s="214">
        <v>10</v>
      </c>
      <c r="Y378" s="226"/>
      <c r="Z378" s="225"/>
      <c r="AA378" s="226"/>
      <c r="AB378" s="225"/>
      <c r="AC378" s="230"/>
      <c r="AD378" s="225">
        <v>10</v>
      </c>
      <c r="AE378" s="225">
        <v>-99.96</v>
      </c>
      <c r="AF378" s="228">
        <v>44499</v>
      </c>
      <c r="AG378" s="231">
        <v>8</v>
      </c>
      <c r="AH378" s="214">
        <v>7.01</v>
      </c>
      <c r="AI378" s="214">
        <v>0.99</v>
      </c>
      <c r="AJ378" s="232">
        <v>12</v>
      </c>
      <c r="AK378" s="231"/>
      <c r="AL378" s="214">
        <v>12</v>
      </c>
    </row>
    <row r="379" spans="1:38" s="138" customFormat="1" ht="16" customHeight="1">
      <c r="A379" s="563">
        <v>372</v>
      </c>
      <c r="B379" s="189"/>
      <c r="C379" s="187" t="s">
        <v>881</v>
      </c>
      <c r="D379" s="187" t="s">
        <v>882</v>
      </c>
      <c r="E379" s="187" t="s">
        <v>114</v>
      </c>
      <c r="F379" s="236">
        <v>1</v>
      </c>
      <c r="G379" s="187" t="s">
        <v>201</v>
      </c>
      <c r="H379" s="188">
        <v>42263</v>
      </c>
      <c r="I379" s="188">
        <v>42264</v>
      </c>
      <c r="J379" s="197"/>
      <c r="K379" s="194">
        <v>8422.0400000000009</v>
      </c>
      <c r="L379" s="194">
        <v>421.1</v>
      </c>
      <c r="M379" s="195">
        <v>10</v>
      </c>
      <c r="N379" s="195"/>
      <c r="O379" s="195">
        <v>10</v>
      </c>
      <c r="P379" s="196">
        <v>-97.625299999999996</v>
      </c>
      <c r="Q379" s="207" t="s">
        <v>94</v>
      </c>
      <c r="R379" s="217"/>
      <c r="S379" s="209">
        <v>8422.0400000000009</v>
      </c>
      <c r="T379" s="245"/>
      <c r="U379" s="211" t="s">
        <v>444</v>
      </c>
      <c r="V379" s="212" t="s">
        <v>394</v>
      </c>
      <c r="W379" s="216"/>
      <c r="X379" s="214">
        <v>10</v>
      </c>
      <c r="Y379" s="226"/>
      <c r="Z379" s="225"/>
      <c r="AA379" s="226"/>
      <c r="AB379" s="225"/>
      <c r="AC379" s="230"/>
      <c r="AD379" s="225">
        <v>10</v>
      </c>
      <c r="AE379" s="225">
        <v>-99.88</v>
      </c>
      <c r="AF379" s="228">
        <v>44499</v>
      </c>
      <c r="AG379" s="231">
        <v>8</v>
      </c>
      <c r="AH379" s="214">
        <v>6.12</v>
      </c>
      <c r="AI379" s="214">
        <v>1.88</v>
      </c>
      <c r="AJ379" s="232">
        <v>24</v>
      </c>
      <c r="AK379" s="231"/>
      <c r="AL379" s="214">
        <v>24</v>
      </c>
    </row>
    <row r="380" spans="1:38" s="138" customFormat="1" ht="16" customHeight="1">
      <c r="A380" s="563">
        <v>373</v>
      </c>
      <c r="B380" s="189"/>
      <c r="C380" s="187" t="s">
        <v>881</v>
      </c>
      <c r="D380" s="187" t="s">
        <v>882</v>
      </c>
      <c r="E380" s="187" t="s">
        <v>114</v>
      </c>
      <c r="F380" s="236">
        <v>1</v>
      </c>
      <c r="G380" s="187" t="s">
        <v>201</v>
      </c>
      <c r="H380" s="188">
        <v>42263</v>
      </c>
      <c r="I380" s="188">
        <v>42264</v>
      </c>
      <c r="J380" s="197"/>
      <c r="K380" s="194">
        <v>8422.0400000000009</v>
      </c>
      <c r="L380" s="194">
        <v>421.1</v>
      </c>
      <c r="M380" s="195">
        <v>10</v>
      </c>
      <c r="N380" s="195"/>
      <c r="O380" s="195">
        <v>10</v>
      </c>
      <c r="P380" s="196">
        <v>-97.625299999999996</v>
      </c>
      <c r="Q380" s="207" t="s">
        <v>94</v>
      </c>
      <c r="R380" s="217"/>
      <c r="S380" s="209">
        <v>8422.0400000000009</v>
      </c>
      <c r="T380" s="245"/>
      <c r="U380" s="211" t="s">
        <v>444</v>
      </c>
      <c r="V380" s="212" t="s">
        <v>394</v>
      </c>
      <c r="W380" s="216"/>
      <c r="X380" s="214">
        <v>10</v>
      </c>
      <c r="Y380" s="226"/>
      <c r="Z380" s="225"/>
      <c r="AA380" s="226"/>
      <c r="AB380" s="225"/>
      <c r="AC380" s="230"/>
      <c r="AD380" s="225">
        <v>10</v>
      </c>
      <c r="AE380" s="225">
        <v>-99.88</v>
      </c>
      <c r="AF380" s="228">
        <v>44499</v>
      </c>
      <c r="AG380" s="231">
        <v>8</v>
      </c>
      <c r="AH380" s="214">
        <v>6.12</v>
      </c>
      <c r="AI380" s="214">
        <v>1.88</v>
      </c>
      <c r="AJ380" s="232">
        <v>24</v>
      </c>
      <c r="AK380" s="231"/>
      <c r="AL380" s="214">
        <v>24</v>
      </c>
    </row>
    <row r="381" spans="1:38" s="138" customFormat="1" ht="16" customHeight="1">
      <c r="A381" s="563">
        <v>374</v>
      </c>
      <c r="B381" s="189"/>
      <c r="C381" s="187" t="s">
        <v>883</v>
      </c>
      <c r="D381" s="187" t="s">
        <v>884</v>
      </c>
      <c r="E381" s="187" t="s">
        <v>114</v>
      </c>
      <c r="F381" s="236">
        <v>1</v>
      </c>
      <c r="G381" s="187" t="s">
        <v>201</v>
      </c>
      <c r="H381" s="188">
        <v>39082</v>
      </c>
      <c r="I381" s="188">
        <v>39082</v>
      </c>
      <c r="J381" s="197"/>
      <c r="K381" s="194">
        <v>192469.29</v>
      </c>
      <c r="L381" s="194">
        <v>9623.4599999999991</v>
      </c>
      <c r="M381" s="237">
        <v>0</v>
      </c>
      <c r="N381" s="195"/>
      <c r="O381" s="195">
        <v>0</v>
      </c>
      <c r="P381" s="196">
        <v>-100</v>
      </c>
      <c r="Q381" s="240" t="s">
        <v>569</v>
      </c>
      <c r="R381" s="217"/>
      <c r="S381" s="209">
        <v>192469.29</v>
      </c>
      <c r="T381" s="245"/>
      <c r="U381" s="211" t="s">
        <v>570</v>
      </c>
      <c r="V381" s="240" t="s">
        <v>569</v>
      </c>
      <c r="W381" s="216"/>
      <c r="X381" s="238"/>
      <c r="Y381" s="226"/>
      <c r="Z381" s="225"/>
      <c r="AA381" s="226"/>
      <c r="AB381" s="225"/>
      <c r="AC381" s="230"/>
      <c r="AD381" s="225">
        <v>0</v>
      </c>
      <c r="AE381" s="225">
        <v>-100</v>
      </c>
      <c r="AF381" s="228">
        <v>44499</v>
      </c>
      <c r="AG381" s="231">
        <v>10</v>
      </c>
      <c r="AH381" s="214">
        <v>14.84</v>
      </c>
      <c r="AI381" s="214">
        <v>-4.84</v>
      </c>
      <c r="AJ381" s="232">
        <v>0</v>
      </c>
      <c r="AK381" s="231"/>
      <c r="AL381" s="214">
        <v>0</v>
      </c>
    </row>
    <row r="382" spans="1:38" s="138" customFormat="1" ht="16" customHeight="1">
      <c r="A382" s="563">
        <v>375</v>
      </c>
      <c r="B382" s="189"/>
      <c r="C382" s="187" t="s">
        <v>883</v>
      </c>
      <c r="D382" s="187" t="s">
        <v>884</v>
      </c>
      <c r="E382" s="187" t="s">
        <v>114</v>
      </c>
      <c r="F382" s="236">
        <v>1</v>
      </c>
      <c r="G382" s="187" t="s">
        <v>201</v>
      </c>
      <c r="H382" s="188">
        <v>39082</v>
      </c>
      <c r="I382" s="188">
        <v>39082</v>
      </c>
      <c r="J382" s="197"/>
      <c r="K382" s="194">
        <v>543035.62</v>
      </c>
      <c r="L382" s="194">
        <v>27151.78</v>
      </c>
      <c r="M382" s="237">
        <v>0</v>
      </c>
      <c r="N382" s="195"/>
      <c r="O382" s="195">
        <v>0</v>
      </c>
      <c r="P382" s="196">
        <v>-100</v>
      </c>
      <c r="Q382" s="240" t="s">
        <v>569</v>
      </c>
      <c r="R382" s="217"/>
      <c r="S382" s="209">
        <v>543035.62</v>
      </c>
      <c r="T382" s="245"/>
      <c r="U382" s="211" t="s">
        <v>444</v>
      </c>
      <c r="V382" s="240" t="s">
        <v>569</v>
      </c>
      <c r="W382" s="216"/>
      <c r="X382" s="238"/>
      <c r="Y382" s="226"/>
      <c r="Z382" s="225"/>
      <c r="AA382" s="226"/>
      <c r="AB382" s="225"/>
      <c r="AC382" s="230"/>
      <c r="AD382" s="225">
        <v>0</v>
      </c>
      <c r="AE382" s="225">
        <v>-100</v>
      </c>
      <c r="AF382" s="228">
        <v>44499</v>
      </c>
      <c r="AG382" s="231"/>
      <c r="AH382" s="214"/>
      <c r="AI382" s="214"/>
      <c r="AJ382" s="232"/>
      <c r="AK382" s="231"/>
      <c r="AL382" s="214"/>
    </row>
    <row r="383" spans="1:38" s="138" customFormat="1" ht="16" customHeight="1">
      <c r="A383" s="563">
        <v>376</v>
      </c>
      <c r="B383" s="189"/>
      <c r="C383" s="187" t="s">
        <v>885</v>
      </c>
      <c r="D383" s="187"/>
      <c r="E383" s="187"/>
      <c r="F383" s="236">
        <v>1</v>
      </c>
      <c r="G383" s="187"/>
      <c r="H383" s="246"/>
      <c r="I383" s="246"/>
      <c r="J383" s="197"/>
      <c r="K383" s="194"/>
      <c r="L383" s="194"/>
      <c r="M383" s="195">
        <v>100</v>
      </c>
      <c r="N383" s="195"/>
      <c r="O383" s="195">
        <v>100</v>
      </c>
      <c r="P383" s="196" t="s">
        <v>53</v>
      </c>
      <c r="Q383" s="207" t="s">
        <v>94</v>
      </c>
      <c r="R383" s="217"/>
      <c r="S383" s="209">
        <v>0</v>
      </c>
      <c r="T383" s="245"/>
      <c r="U383" s="211" t="s">
        <v>824</v>
      </c>
      <c r="V383" s="240" t="s">
        <v>569</v>
      </c>
      <c r="W383" s="216"/>
      <c r="X383" s="214">
        <v>100</v>
      </c>
      <c r="Y383" s="226"/>
      <c r="Z383" s="225"/>
      <c r="AA383" s="226"/>
      <c r="AB383" s="225"/>
      <c r="AC383" s="230"/>
      <c r="AD383" s="225">
        <v>100</v>
      </c>
      <c r="AE383" s="225" t="e">
        <v>#DIV/0!</v>
      </c>
      <c r="AF383" s="228">
        <v>44499</v>
      </c>
      <c r="AG383" s="231">
        <v>8</v>
      </c>
      <c r="AH383" s="214">
        <v>121.92</v>
      </c>
      <c r="AI383" s="214">
        <v>-113.92</v>
      </c>
      <c r="AJ383" s="232">
        <v>0</v>
      </c>
      <c r="AK383" s="231"/>
      <c r="AL383" s="214">
        <v>0</v>
      </c>
    </row>
    <row r="384" spans="1:38" s="138" customFormat="1" ht="16" customHeight="1">
      <c r="A384" s="563">
        <v>377</v>
      </c>
      <c r="B384" s="189"/>
      <c r="C384" s="187" t="s">
        <v>886</v>
      </c>
      <c r="D384" s="187"/>
      <c r="E384" s="187"/>
      <c r="F384" s="236">
        <v>1</v>
      </c>
      <c r="G384" s="187"/>
      <c r="H384" s="246"/>
      <c r="I384" s="246"/>
      <c r="J384" s="197"/>
      <c r="K384" s="194"/>
      <c r="L384" s="194"/>
      <c r="M384" s="195">
        <v>10</v>
      </c>
      <c r="N384" s="195"/>
      <c r="O384" s="195">
        <v>10</v>
      </c>
      <c r="P384" s="196" t="s">
        <v>53</v>
      </c>
      <c r="Q384" s="207" t="s">
        <v>94</v>
      </c>
      <c r="R384" s="217"/>
      <c r="S384" s="209">
        <v>0</v>
      </c>
      <c r="T384" s="245"/>
      <c r="U384" s="211" t="s">
        <v>444</v>
      </c>
      <c r="V384" s="240" t="s">
        <v>569</v>
      </c>
      <c r="W384" s="216"/>
      <c r="X384" s="214">
        <v>10</v>
      </c>
      <c r="Y384" s="226"/>
      <c r="Z384" s="225"/>
      <c r="AA384" s="226"/>
      <c r="AB384" s="225"/>
      <c r="AC384" s="230"/>
      <c r="AD384" s="225">
        <v>10</v>
      </c>
      <c r="AE384" s="225" t="e">
        <v>#DIV/0!</v>
      </c>
      <c r="AF384" s="228">
        <v>44499</v>
      </c>
      <c r="AG384" s="231">
        <v>8</v>
      </c>
      <c r="AH384" s="214">
        <v>121.92</v>
      </c>
      <c r="AI384" s="214">
        <v>-113.92</v>
      </c>
      <c r="AJ384" s="232">
        <v>0</v>
      </c>
      <c r="AK384" s="231"/>
      <c r="AL384" s="214">
        <v>0</v>
      </c>
    </row>
    <row r="385" spans="1:38" s="138" customFormat="1" ht="16" customHeight="1">
      <c r="A385" s="563">
        <v>378</v>
      </c>
      <c r="B385" s="189"/>
      <c r="C385" s="187" t="s">
        <v>886</v>
      </c>
      <c r="D385" s="187"/>
      <c r="E385" s="187"/>
      <c r="F385" s="236">
        <v>1</v>
      </c>
      <c r="G385" s="187"/>
      <c r="H385" s="246"/>
      <c r="I385" s="246"/>
      <c r="J385" s="197"/>
      <c r="K385" s="194"/>
      <c r="L385" s="194"/>
      <c r="M385" s="195">
        <v>10</v>
      </c>
      <c r="N385" s="195"/>
      <c r="O385" s="195">
        <v>10</v>
      </c>
      <c r="P385" s="196" t="s">
        <v>53</v>
      </c>
      <c r="Q385" s="207" t="s">
        <v>94</v>
      </c>
      <c r="R385" s="217"/>
      <c r="S385" s="209">
        <v>0</v>
      </c>
      <c r="T385" s="245"/>
      <c r="U385" s="211" t="s">
        <v>444</v>
      </c>
      <c r="V385" s="240" t="s">
        <v>569</v>
      </c>
      <c r="W385" s="216"/>
      <c r="X385" s="214">
        <v>10</v>
      </c>
      <c r="Y385" s="226"/>
      <c r="Z385" s="225"/>
      <c r="AA385" s="226"/>
      <c r="AB385" s="225"/>
      <c r="AC385" s="230"/>
      <c r="AD385" s="225">
        <v>10</v>
      </c>
      <c r="AE385" s="225" t="e">
        <v>#DIV/0!</v>
      </c>
      <c r="AF385" s="228">
        <v>44499</v>
      </c>
      <c r="AG385" s="231">
        <v>8</v>
      </c>
      <c r="AH385" s="214">
        <v>121.92</v>
      </c>
      <c r="AI385" s="214">
        <v>-113.92</v>
      </c>
      <c r="AJ385" s="232">
        <v>0</v>
      </c>
      <c r="AK385" s="231"/>
      <c r="AL385" s="214">
        <v>0</v>
      </c>
    </row>
    <row r="386" spans="1:38" s="138" customFormat="1" ht="16" customHeight="1">
      <c r="A386" s="563">
        <v>379</v>
      </c>
      <c r="B386" s="189"/>
      <c r="C386" s="187" t="s">
        <v>887</v>
      </c>
      <c r="D386" s="187"/>
      <c r="E386" s="187"/>
      <c r="F386" s="236">
        <v>1</v>
      </c>
      <c r="G386" s="187"/>
      <c r="H386" s="246"/>
      <c r="I386" s="246"/>
      <c r="J386" s="197"/>
      <c r="K386" s="194"/>
      <c r="L386" s="194"/>
      <c r="M386" s="195">
        <v>100</v>
      </c>
      <c r="N386" s="195"/>
      <c r="O386" s="195">
        <v>100</v>
      </c>
      <c r="P386" s="196" t="s">
        <v>53</v>
      </c>
      <c r="Q386" s="207" t="s">
        <v>94</v>
      </c>
      <c r="R386" s="217"/>
      <c r="S386" s="209">
        <v>0</v>
      </c>
      <c r="T386" s="245"/>
      <c r="U386" s="211" t="s">
        <v>402</v>
      </c>
      <c r="V386" s="240" t="s">
        <v>569</v>
      </c>
      <c r="W386" s="216"/>
      <c r="X386" s="214">
        <v>100</v>
      </c>
      <c r="Y386" s="226"/>
      <c r="Z386" s="225"/>
      <c r="AA386" s="226"/>
      <c r="AB386" s="225"/>
      <c r="AC386" s="230"/>
      <c r="AD386" s="225">
        <v>100</v>
      </c>
      <c r="AE386" s="225" t="e">
        <v>#DIV/0!</v>
      </c>
      <c r="AF386" s="228">
        <v>44499</v>
      </c>
      <c r="AG386" s="231">
        <v>8</v>
      </c>
      <c r="AH386" s="214">
        <v>121.92</v>
      </c>
      <c r="AI386" s="214">
        <v>-113.92</v>
      </c>
      <c r="AJ386" s="232">
        <v>0</v>
      </c>
      <c r="AK386" s="231"/>
      <c r="AL386" s="214">
        <v>0</v>
      </c>
    </row>
    <row r="387" spans="1:38" s="138" customFormat="1" ht="16" customHeight="1">
      <c r="A387" s="563">
        <v>380</v>
      </c>
      <c r="B387" s="189"/>
      <c r="C387" s="187" t="s">
        <v>887</v>
      </c>
      <c r="D387" s="187"/>
      <c r="E387" s="187"/>
      <c r="F387" s="236">
        <v>1</v>
      </c>
      <c r="G387" s="187"/>
      <c r="H387" s="246"/>
      <c r="I387" s="246"/>
      <c r="J387" s="197"/>
      <c r="K387" s="194"/>
      <c r="L387" s="194"/>
      <c r="M387" s="195">
        <v>100</v>
      </c>
      <c r="N387" s="195"/>
      <c r="O387" s="195">
        <v>100</v>
      </c>
      <c r="P387" s="196" t="s">
        <v>53</v>
      </c>
      <c r="Q387" s="207" t="s">
        <v>94</v>
      </c>
      <c r="R387" s="217"/>
      <c r="S387" s="209">
        <v>0</v>
      </c>
      <c r="T387" s="245"/>
      <c r="U387" s="211" t="s">
        <v>402</v>
      </c>
      <c r="V387" s="240" t="s">
        <v>569</v>
      </c>
      <c r="W387" s="216"/>
      <c r="X387" s="214">
        <v>100</v>
      </c>
      <c r="Y387" s="226"/>
      <c r="Z387" s="225"/>
      <c r="AA387" s="226"/>
      <c r="AB387" s="225"/>
      <c r="AC387" s="230"/>
      <c r="AD387" s="225">
        <v>100</v>
      </c>
      <c r="AE387" s="225" t="e">
        <v>#DIV/0!</v>
      </c>
      <c r="AF387" s="228">
        <v>44499</v>
      </c>
      <c r="AG387" s="231">
        <v>8</v>
      </c>
      <c r="AH387" s="214">
        <v>121.92</v>
      </c>
      <c r="AI387" s="214">
        <v>-113.92</v>
      </c>
      <c r="AJ387" s="232">
        <v>0</v>
      </c>
      <c r="AK387" s="231"/>
      <c r="AL387" s="214">
        <v>0</v>
      </c>
    </row>
    <row r="388" spans="1:38" s="138" customFormat="1" ht="16" customHeight="1">
      <c r="A388" s="563">
        <v>381</v>
      </c>
      <c r="B388" s="189"/>
      <c r="C388" s="187" t="s">
        <v>887</v>
      </c>
      <c r="D388" s="187"/>
      <c r="E388" s="187"/>
      <c r="F388" s="236">
        <v>1</v>
      </c>
      <c r="G388" s="187"/>
      <c r="H388" s="246"/>
      <c r="I388" s="246"/>
      <c r="J388" s="197"/>
      <c r="K388" s="194"/>
      <c r="L388" s="194"/>
      <c r="M388" s="195">
        <v>100</v>
      </c>
      <c r="N388" s="195"/>
      <c r="O388" s="195">
        <v>100</v>
      </c>
      <c r="P388" s="196" t="s">
        <v>53</v>
      </c>
      <c r="Q388" s="207" t="s">
        <v>94</v>
      </c>
      <c r="R388" s="217"/>
      <c r="S388" s="209">
        <v>0</v>
      </c>
      <c r="T388" s="245"/>
      <c r="U388" s="211" t="s">
        <v>402</v>
      </c>
      <c r="V388" s="240" t="s">
        <v>569</v>
      </c>
      <c r="W388" s="216"/>
      <c r="X388" s="214">
        <v>100</v>
      </c>
      <c r="Y388" s="226"/>
      <c r="Z388" s="225"/>
      <c r="AA388" s="226"/>
      <c r="AB388" s="225"/>
      <c r="AC388" s="230"/>
      <c r="AD388" s="225">
        <v>100</v>
      </c>
      <c r="AE388" s="225" t="e">
        <v>#DIV/0!</v>
      </c>
      <c r="AF388" s="228">
        <v>44499</v>
      </c>
      <c r="AG388" s="231">
        <v>8</v>
      </c>
      <c r="AH388" s="214">
        <v>121.92</v>
      </c>
      <c r="AI388" s="214">
        <v>-113.92</v>
      </c>
      <c r="AJ388" s="232">
        <v>0</v>
      </c>
      <c r="AK388" s="231"/>
      <c r="AL388" s="214">
        <v>0</v>
      </c>
    </row>
    <row r="389" spans="1:38" s="138" customFormat="1" ht="16" customHeight="1">
      <c r="A389" s="563">
        <v>382</v>
      </c>
      <c r="B389" s="189"/>
      <c r="C389" s="187" t="s">
        <v>887</v>
      </c>
      <c r="D389" s="187"/>
      <c r="E389" s="187"/>
      <c r="F389" s="236">
        <v>1</v>
      </c>
      <c r="G389" s="187"/>
      <c r="H389" s="246"/>
      <c r="I389" s="246"/>
      <c r="J389" s="197"/>
      <c r="K389" s="194"/>
      <c r="L389" s="194"/>
      <c r="M389" s="195">
        <v>100</v>
      </c>
      <c r="N389" s="195"/>
      <c r="O389" s="195">
        <v>100</v>
      </c>
      <c r="P389" s="196" t="s">
        <v>53</v>
      </c>
      <c r="Q389" s="207" t="s">
        <v>94</v>
      </c>
      <c r="R389" s="217"/>
      <c r="S389" s="209">
        <v>0</v>
      </c>
      <c r="T389" s="245"/>
      <c r="U389" s="211" t="s">
        <v>402</v>
      </c>
      <c r="V389" s="240" t="s">
        <v>569</v>
      </c>
      <c r="W389" s="216"/>
      <c r="X389" s="214">
        <v>100</v>
      </c>
      <c r="Y389" s="226"/>
      <c r="Z389" s="225"/>
      <c r="AA389" s="226"/>
      <c r="AB389" s="225"/>
      <c r="AC389" s="230"/>
      <c r="AD389" s="225">
        <v>100</v>
      </c>
      <c r="AE389" s="225" t="e">
        <v>#DIV/0!</v>
      </c>
      <c r="AF389" s="228">
        <v>44499</v>
      </c>
      <c r="AG389" s="231">
        <v>8</v>
      </c>
      <c r="AH389" s="214">
        <v>121.92</v>
      </c>
      <c r="AI389" s="214">
        <v>-113.92</v>
      </c>
      <c r="AJ389" s="232">
        <v>0</v>
      </c>
      <c r="AK389" s="231"/>
      <c r="AL389" s="214">
        <v>0</v>
      </c>
    </row>
    <row r="390" spans="1:38" s="138" customFormat="1" ht="16" customHeight="1">
      <c r="A390" s="563">
        <v>383</v>
      </c>
      <c r="B390" s="189"/>
      <c r="C390" s="187" t="s">
        <v>887</v>
      </c>
      <c r="D390" s="187"/>
      <c r="E390" s="187"/>
      <c r="F390" s="236">
        <v>1</v>
      </c>
      <c r="G390" s="187"/>
      <c r="H390" s="246"/>
      <c r="I390" s="246"/>
      <c r="J390" s="197"/>
      <c r="K390" s="194"/>
      <c r="L390" s="194"/>
      <c r="M390" s="195">
        <v>100</v>
      </c>
      <c r="N390" s="195"/>
      <c r="O390" s="195">
        <v>100</v>
      </c>
      <c r="P390" s="196" t="s">
        <v>53</v>
      </c>
      <c r="Q390" s="207" t="s">
        <v>94</v>
      </c>
      <c r="R390" s="217"/>
      <c r="S390" s="209">
        <v>0</v>
      </c>
      <c r="T390" s="245"/>
      <c r="U390" s="211" t="s">
        <v>402</v>
      </c>
      <c r="V390" s="240" t="s">
        <v>569</v>
      </c>
      <c r="W390" s="216"/>
      <c r="X390" s="214">
        <v>100</v>
      </c>
      <c r="Y390" s="226"/>
      <c r="Z390" s="225"/>
      <c r="AA390" s="226"/>
      <c r="AB390" s="225"/>
      <c r="AC390" s="230"/>
      <c r="AD390" s="225">
        <v>100</v>
      </c>
      <c r="AE390" s="225" t="e">
        <v>#DIV/0!</v>
      </c>
      <c r="AF390" s="228">
        <v>44499</v>
      </c>
      <c r="AG390" s="231">
        <v>8</v>
      </c>
      <c r="AH390" s="214">
        <v>121.92</v>
      </c>
      <c r="AI390" s="214">
        <v>-113.92</v>
      </c>
      <c r="AJ390" s="232">
        <v>0</v>
      </c>
      <c r="AK390" s="231"/>
      <c r="AL390" s="214">
        <v>0</v>
      </c>
    </row>
    <row r="391" spans="1:38" s="138" customFormat="1" ht="16" customHeight="1">
      <c r="A391" s="563">
        <v>384</v>
      </c>
      <c r="B391" s="189"/>
      <c r="C391" s="187" t="s">
        <v>887</v>
      </c>
      <c r="D391" s="187"/>
      <c r="E391" s="187"/>
      <c r="F391" s="236">
        <v>1</v>
      </c>
      <c r="G391" s="187"/>
      <c r="H391" s="246"/>
      <c r="I391" s="246"/>
      <c r="J391" s="197"/>
      <c r="K391" s="194"/>
      <c r="L391" s="194"/>
      <c r="M391" s="195">
        <v>100</v>
      </c>
      <c r="N391" s="195"/>
      <c r="O391" s="195">
        <v>100</v>
      </c>
      <c r="P391" s="196" t="s">
        <v>53</v>
      </c>
      <c r="Q391" s="207" t="s">
        <v>94</v>
      </c>
      <c r="R391" s="217"/>
      <c r="S391" s="209">
        <v>0</v>
      </c>
      <c r="T391" s="245"/>
      <c r="U391" s="211" t="s">
        <v>402</v>
      </c>
      <c r="V391" s="240" t="s">
        <v>569</v>
      </c>
      <c r="W391" s="216"/>
      <c r="X391" s="214">
        <v>100</v>
      </c>
      <c r="Y391" s="226"/>
      <c r="Z391" s="225"/>
      <c r="AA391" s="226"/>
      <c r="AB391" s="225"/>
      <c r="AC391" s="230"/>
      <c r="AD391" s="225">
        <v>100</v>
      </c>
      <c r="AE391" s="225" t="e">
        <v>#DIV/0!</v>
      </c>
      <c r="AF391" s="228">
        <v>44499</v>
      </c>
      <c r="AG391" s="231">
        <v>8</v>
      </c>
      <c r="AH391" s="214">
        <v>121.92</v>
      </c>
      <c r="AI391" s="214">
        <v>-113.92</v>
      </c>
      <c r="AJ391" s="232">
        <v>0</v>
      </c>
      <c r="AK391" s="231"/>
      <c r="AL391" s="214">
        <v>0</v>
      </c>
    </row>
    <row r="392" spans="1:38" s="138" customFormat="1" ht="16" customHeight="1">
      <c r="A392" s="563">
        <v>385</v>
      </c>
      <c r="B392" s="189"/>
      <c r="C392" s="187" t="s">
        <v>887</v>
      </c>
      <c r="D392" s="187"/>
      <c r="E392" s="187"/>
      <c r="F392" s="236">
        <v>1</v>
      </c>
      <c r="G392" s="187"/>
      <c r="H392" s="246"/>
      <c r="I392" s="246"/>
      <c r="J392" s="197"/>
      <c r="K392" s="194"/>
      <c r="L392" s="194"/>
      <c r="M392" s="195">
        <v>100</v>
      </c>
      <c r="N392" s="195"/>
      <c r="O392" s="195">
        <v>100</v>
      </c>
      <c r="P392" s="196" t="s">
        <v>53</v>
      </c>
      <c r="Q392" s="207" t="s">
        <v>94</v>
      </c>
      <c r="R392" s="217"/>
      <c r="S392" s="209">
        <v>0</v>
      </c>
      <c r="T392" s="245"/>
      <c r="U392" s="211" t="s">
        <v>402</v>
      </c>
      <c r="V392" s="240" t="s">
        <v>569</v>
      </c>
      <c r="W392" s="216"/>
      <c r="X392" s="214">
        <v>100</v>
      </c>
      <c r="Y392" s="226"/>
      <c r="Z392" s="225"/>
      <c r="AA392" s="226"/>
      <c r="AB392" s="225"/>
      <c r="AC392" s="230"/>
      <c r="AD392" s="225">
        <v>100</v>
      </c>
      <c r="AE392" s="225" t="e">
        <v>#DIV/0!</v>
      </c>
      <c r="AF392" s="228">
        <v>44499</v>
      </c>
      <c r="AG392" s="231">
        <v>8</v>
      </c>
      <c r="AH392" s="214">
        <v>121.92</v>
      </c>
      <c r="AI392" s="214">
        <v>-113.92</v>
      </c>
      <c r="AJ392" s="232">
        <v>0</v>
      </c>
      <c r="AK392" s="231"/>
      <c r="AL392" s="214">
        <v>0</v>
      </c>
    </row>
    <row r="393" spans="1:38" s="138" customFormat="1" ht="16" customHeight="1">
      <c r="A393" s="563">
        <v>386</v>
      </c>
      <c r="B393" s="189"/>
      <c r="C393" s="187" t="s">
        <v>887</v>
      </c>
      <c r="D393" s="187"/>
      <c r="E393" s="187"/>
      <c r="F393" s="236">
        <v>1</v>
      </c>
      <c r="G393" s="187"/>
      <c r="H393" s="246"/>
      <c r="I393" s="246"/>
      <c r="J393" s="197"/>
      <c r="K393" s="194"/>
      <c r="L393" s="194"/>
      <c r="M393" s="195">
        <v>100</v>
      </c>
      <c r="N393" s="195"/>
      <c r="O393" s="195">
        <v>100</v>
      </c>
      <c r="P393" s="196" t="s">
        <v>53</v>
      </c>
      <c r="Q393" s="207" t="s">
        <v>94</v>
      </c>
      <c r="R393" s="217"/>
      <c r="S393" s="209">
        <v>0</v>
      </c>
      <c r="T393" s="245"/>
      <c r="U393" s="211" t="s">
        <v>402</v>
      </c>
      <c r="V393" s="240" t="s">
        <v>569</v>
      </c>
      <c r="W393" s="216"/>
      <c r="X393" s="214">
        <v>100</v>
      </c>
      <c r="Y393" s="226"/>
      <c r="Z393" s="225"/>
      <c r="AA393" s="226"/>
      <c r="AB393" s="225"/>
      <c r="AC393" s="230"/>
      <c r="AD393" s="225">
        <v>100</v>
      </c>
      <c r="AE393" s="225" t="e">
        <v>#DIV/0!</v>
      </c>
      <c r="AF393" s="228">
        <v>44499</v>
      </c>
      <c r="AG393" s="231">
        <v>8</v>
      </c>
      <c r="AH393" s="214">
        <v>121.92</v>
      </c>
      <c r="AI393" s="214">
        <v>-113.92</v>
      </c>
      <c r="AJ393" s="232">
        <v>0</v>
      </c>
      <c r="AK393" s="231"/>
      <c r="AL393" s="214">
        <v>0</v>
      </c>
    </row>
    <row r="394" spans="1:38" s="138" customFormat="1" ht="16" customHeight="1">
      <c r="A394" s="563">
        <v>387</v>
      </c>
      <c r="B394" s="189"/>
      <c r="C394" s="187" t="s">
        <v>888</v>
      </c>
      <c r="D394" s="187" t="s">
        <v>889</v>
      </c>
      <c r="E394" s="187" t="s">
        <v>114</v>
      </c>
      <c r="F394" s="236">
        <v>1</v>
      </c>
      <c r="G394" s="187" t="s">
        <v>201</v>
      </c>
      <c r="H394" s="188">
        <v>40543</v>
      </c>
      <c r="I394" s="188">
        <v>40543</v>
      </c>
      <c r="J394" s="197"/>
      <c r="K394" s="194">
        <v>404433.96</v>
      </c>
      <c r="L394" s="194">
        <v>20221.7</v>
      </c>
      <c r="M394" s="237">
        <v>0</v>
      </c>
      <c r="N394" s="195"/>
      <c r="O394" s="195">
        <v>0</v>
      </c>
      <c r="P394" s="196">
        <v>-100</v>
      </c>
      <c r="Q394" s="240" t="s">
        <v>569</v>
      </c>
      <c r="R394" s="217"/>
      <c r="S394" s="209">
        <v>404433.96</v>
      </c>
      <c r="T394" s="245"/>
      <c r="U394" s="211" t="s">
        <v>444</v>
      </c>
      <c r="V394" s="240" t="s">
        <v>569</v>
      </c>
      <c r="W394" s="216"/>
      <c r="X394" s="238"/>
      <c r="Y394" s="226"/>
      <c r="Z394" s="225"/>
      <c r="AA394" s="226"/>
      <c r="AB394" s="225"/>
      <c r="AC394" s="230"/>
      <c r="AD394" s="225">
        <v>0</v>
      </c>
      <c r="AE394" s="225">
        <v>-100</v>
      </c>
      <c r="AF394" s="228">
        <v>44499</v>
      </c>
      <c r="AG394" s="231"/>
      <c r="AH394" s="214"/>
      <c r="AI394" s="214"/>
      <c r="AJ394" s="232"/>
      <c r="AK394" s="231"/>
      <c r="AL394" s="214"/>
    </row>
    <row r="395" spans="1:38" s="138" customFormat="1" ht="16" customHeight="1">
      <c r="A395" s="563">
        <v>388</v>
      </c>
      <c r="B395" s="189"/>
      <c r="C395" s="187" t="s">
        <v>782</v>
      </c>
      <c r="D395" s="187" t="s">
        <v>890</v>
      </c>
      <c r="E395" s="187"/>
      <c r="F395" s="236">
        <v>1</v>
      </c>
      <c r="G395" s="187"/>
      <c r="H395" s="246"/>
      <c r="I395" s="246"/>
      <c r="J395" s="197"/>
      <c r="K395" s="194"/>
      <c r="L395" s="194"/>
      <c r="M395" s="195">
        <v>100</v>
      </c>
      <c r="N395" s="195"/>
      <c r="O395" s="195">
        <v>100</v>
      </c>
      <c r="P395" s="196" t="s">
        <v>53</v>
      </c>
      <c r="Q395" s="207" t="s">
        <v>94</v>
      </c>
      <c r="R395" s="217"/>
      <c r="S395" s="209">
        <v>0</v>
      </c>
      <c r="T395" s="245"/>
      <c r="U395" s="211" t="s">
        <v>402</v>
      </c>
      <c r="V395" s="240" t="s">
        <v>569</v>
      </c>
      <c r="W395" s="216"/>
      <c r="X395" s="214">
        <v>100</v>
      </c>
      <c r="Y395" s="226"/>
      <c r="Z395" s="225"/>
      <c r="AA395" s="226"/>
      <c r="AB395" s="225"/>
      <c r="AC395" s="230"/>
      <c r="AD395" s="225">
        <v>100</v>
      </c>
      <c r="AE395" s="225" t="e">
        <v>#DIV/0!</v>
      </c>
      <c r="AF395" s="228">
        <v>44499</v>
      </c>
      <c r="AG395" s="231">
        <v>8</v>
      </c>
      <c r="AH395" s="214">
        <v>121.92</v>
      </c>
      <c r="AI395" s="214">
        <v>-113.92</v>
      </c>
      <c r="AJ395" s="232">
        <v>0</v>
      </c>
      <c r="AK395" s="231"/>
      <c r="AL395" s="214">
        <v>0</v>
      </c>
    </row>
    <row r="396" spans="1:38" s="138" customFormat="1" ht="16" customHeight="1">
      <c r="A396" s="563">
        <v>389</v>
      </c>
      <c r="B396" s="189"/>
      <c r="C396" s="187" t="s">
        <v>782</v>
      </c>
      <c r="D396" s="187" t="s">
        <v>890</v>
      </c>
      <c r="E396" s="187"/>
      <c r="F396" s="236">
        <v>1</v>
      </c>
      <c r="G396" s="187"/>
      <c r="H396" s="246"/>
      <c r="I396" s="246"/>
      <c r="J396" s="197"/>
      <c r="K396" s="194"/>
      <c r="L396" s="194"/>
      <c r="M396" s="195">
        <v>100</v>
      </c>
      <c r="N396" s="195"/>
      <c r="O396" s="195">
        <v>100</v>
      </c>
      <c r="P396" s="196" t="s">
        <v>53</v>
      </c>
      <c r="Q396" s="207" t="s">
        <v>94</v>
      </c>
      <c r="R396" s="217"/>
      <c r="S396" s="209">
        <v>0</v>
      </c>
      <c r="T396" s="245"/>
      <c r="U396" s="211" t="s">
        <v>402</v>
      </c>
      <c r="V396" s="240" t="s">
        <v>569</v>
      </c>
      <c r="W396" s="216"/>
      <c r="X396" s="214">
        <v>100</v>
      </c>
      <c r="Y396" s="226"/>
      <c r="Z396" s="225"/>
      <c r="AA396" s="226"/>
      <c r="AB396" s="225"/>
      <c r="AC396" s="230"/>
      <c r="AD396" s="225">
        <v>100</v>
      </c>
      <c r="AE396" s="225" t="e">
        <v>#DIV/0!</v>
      </c>
      <c r="AF396" s="228">
        <v>44499</v>
      </c>
      <c r="AG396" s="231">
        <v>8</v>
      </c>
      <c r="AH396" s="214">
        <v>121.92</v>
      </c>
      <c r="AI396" s="214">
        <v>-113.92</v>
      </c>
      <c r="AJ396" s="232">
        <v>0</v>
      </c>
      <c r="AK396" s="231"/>
      <c r="AL396" s="214">
        <v>0</v>
      </c>
    </row>
    <row r="397" spans="1:38" s="138" customFormat="1" ht="16" customHeight="1">
      <c r="A397" s="563">
        <v>390</v>
      </c>
      <c r="B397" s="189"/>
      <c r="C397" s="187" t="s">
        <v>782</v>
      </c>
      <c r="D397" s="187" t="s">
        <v>890</v>
      </c>
      <c r="E397" s="187"/>
      <c r="F397" s="236">
        <v>1</v>
      </c>
      <c r="G397" s="187"/>
      <c r="H397" s="246"/>
      <c r="I397" s="246"/>
      <c r="J397" s="197"/>
      <c r="K397" s="194"/>
      <c r="L397" s="194"/>
      <c r="M397" s="195">
        <v>100</v>
      </c>
      <c r="N397" s="195"/>
      <c r="O397" s="195">
        <v>100</v>
      </c>
      <c r="P397" s="196" t="s">
        <v>53</v>
      </c>
      <c r="Q397" s="207" t="s">
        <v>94</v>
      </c>
      <c r="R397" s="217"/>
      <c r="S397" s="209">
        <v>0</v>
      </c>
      <c r="T397" s="245"/>
      <c r="U397" s="211" t="s">
        <v>402</v>
      </c>
      <c r="V397" s="240" t="s">
        <v>569</v>
      </c>
      <c r="W397" s="216"/>
      <c r="X397" s="214">
        <v>100</v>
      </c>
      <c r="Y397" s="226"/>
      <c r="Z397" s="225"/>
      <c r="AA397" s="226"/>
      <c r="AB397" s="225"/>
      <c r="AC397" s="230"/>
      <c r="AD397" s="225">
        <v>100</v>
      </c>
      <c r="AE397" s="225" t="e">
        <v>#DIV/0!</v>
      </c>
      <c r="AF397" s="228">
        <v>44499</v>
      </c>
      <c r="AG397" s="231">
        <v>8</v>
      </c>
      <c r="AH397" s="214">
        <v>121.92</v>
      </c>
      <c r="AI397" s="214">
        <v>-113.92</v>
      </c>
      <c r="AJ397" s="232">
        <v>0</v>
      </c>
      <c r="AK397" s="231"/>
      <c r="AL397" s="214">
        <v>0</v>
      </c>
    </row>
    <row r="398" spans="1:38" s="138" customFormat="1" ht="16" customHeight="1">
      <c r="A398" s="563">
        <v>391</v>
      </c>
      <c r="B398" s="189"/>
      <c r="C398" s="187" t="s">
        <v>782</v>
      </c>
      <c r="D398" s="187" t="s">
        <v>890</v>
      </c>
      <c r="E398" s="187"/>
      <c r="F398" s="236">
        <v>1</v>
      </c>
      <c r="G398" s="187"/>
      <c r="H398" s="246"/>
      <c r="I398" s="246"/>
      <c r="J398" s="197"/>
      <c r="K398" s="194"/>
      <c r="L398" s="194"/>
      <c r="M398" s="195">
        <v>100</v>
      </c>
      <c r="N398" s="195"/>
      <c r="O398" s="195">
        <v>100</v>
      </c>
      <c r="P398" s="196" t="s">
        <v>53</v>
      </c>
      <c r="Q398" s="207" t="s">
        <v>94</v>
      </c>
      <c r="R398" s="217"/>
      <c r="S398" s="209">
        <v>0</v>
      </c>
      <c r="T398" s="245"/>
      <c r="U398" s="211" t="s">
        <v>402</v>
      </c>
      <c r="V398" s="240" t="s">
        <v>569</v>
      </c>
      <c r="W398" s="216"/>
      <c r="X398" s="214">
        <v>100</v>
      </c>
      <c r="Y398" s="226"/>
      <c r="Z398" s="225"/>
      <c r="AA398" s="226"/>
      <c r="AB398" s="225"/>
      <c r="AC398" s="230"/>
      <c r="AD398" s="225">
        <v>100</v>
      </c>
      <c r="AE398" s="225" t="e">
        <v>#DIV/0!</v>
      </c>
      <c r="AF398" s="228">
        <v>44499</v>
      </c>
      <c r="AG398" s="231">
        <v>8</v>
      </c>
      <c r="AH398" s="214">
        <v>121.92</v>
      </c>
      <c r="AI398" s="214">
        <v>-113.92</v>
      </c>
      <c r="AJ398" s="232">
        <v>0</v>
      </c>
      <c r="AK398" s="231"/>
      <c r="AL398" s="214">
        <v>0</v>
      </c>
    </row>
    <row r="399" spans="1:38" s="138" customFormat="1" ht="16" customHeight="1">
      <c r="A399" s="563">
        <v>392</v>
      </c>
      <c r="B399" s="189"/>
      <c r="C399" s="187" t="s">
        <v>782</v>
      </c>
      <c r="D399" s="187" t="s">
        <v>890</v>
      </c>
      <c r="E399" s="187"/>
      <c r="F399" s="236">
        <v>1</v>
      </c>
      <c r="G399" s="187"/>
      <c r="H399" s="246"/>
      <c r="I399" s="246"/>
      <c r="J399" s="197"/>
      <c r="K399" s="194"/>
      <c r="L399" s="194"/>
      <c r="M399" s="195">
        <v>100</v>
      </c>
      <c r="N399" s="195"/>
      <c r="O399" s="195">
        <v>100</v>
      </c>
      <c r="P399" s="196" t="s">
        <v>53</v>
      </c>
      <c r="Q399" s="207" t="s">
        <v>94</v>
      </c>
      <c r="R399" s="217"/>
      <c r="S399" s="209">
        <v>0</v>
      </c>
      <c r="T399" s="245"/>
      <c r="U399" s="211" t="s">
        <v>402</v>
      </c>
      <c r="V399" s="240" t="s">
        <v>569</v>
      </c>
      <c r="W399" s="216"/>
      <c r="X399" s="214">
        <v>100</v>
      </c>
      <c r="Y399" s="226"/>
      <c r="Z399" s="225"/>
      <c r="AA399" s="226"/>
      <c r="AB399" s="225"/>
      <c r="AC399" s="230"/>
      <c r="AD399" s="225">
        <v>100</v>
      </c>
      <c r="AE399" s="225" t="e">
        <v>#DIV/0!</v>
      </c>
      <c r="AF399" s="228">
        <v>44499</v>
      </c>
      <c r="AG399" s="231">
        <v>8</v>
      </c>
      <c r="AH399" s="214">
        <v>121.92</v>
      </c>
      <c r="AI399" s="214">
        <v>-113.92</v>
      </c>
      <c r="AJ399" s="232">
        <v>0</v>
      </c>
      <c r="AK399" s="231"/>
      <c r="AL399" s="214">
        <v>0</v>
      </c>
    </row>
    <row r="400" spans="1:38" s="138" customFormat="1" ht="16" customHeight="1">
      <c r="A400" s="563">
        <v>393</v>
      </c>
      <c r="B400" s="189"/>
      <c r="C400" s="187" t="s">
        <v>782</v>
      </c>
      <c r="D400" s="187" t="s">
        <v>890</v>
      </c>
      <c r="E400" s="187"/>
      <c r="F400" s="236">
        <v>1</v>
      </c>
      <c r="G400" s="187"/>
      <c r="H400" s="246"/>
      <c r="I400" s="246"/>
      <c r="J400" s="197"/>
      <c r="K400" s="194"/>
      <c r="L400" s="194"/>
      <c r="M400" s="195">
        <v>100</v>
      </c>
      <c r="N400" s="195"/>
      <c r="O400" s="195">
        <v>100</v>
      </c>
      <c r="P400" s="196" t="s">
        <v>53</v>
      </c>
      <c r="Q400" s="207" t="s">
        <v>94</v>
      </c>
      <c r="R400" s="217"/>
      <c r="S400" s="209">
        <v>0</v>
      </c>
      <c r="T400" s="245"/>
      <c r="U400" s="211" t="s">
        <v>402</v>
      </c>
      <c r="V400" s="240" t="s">
        <v>569</v>
      </c>
      <c r="W400" s="216"/>
      <c r="X400" s="214">
        <v>100</v>
      </c>
      <c r="Y400" s="226"/>
      <c r="Z400" s="225"/>
      <c r="AA400" s="226"/>
      <c r="AB400" s="225"/>
      <c r="AC400" s="230"/>
      <c r="AD400" s="225">
        <v>100</v>
      </c>
      <c r="AE400" s="225" t="e">
        <v>#DIV/0!</v>
      </c>
      <c r="AF400" s="228">
        <v>44499</v>
      </c>
      <c r="AG400" s="231">
        <v>8</v>
      </c>
      <c r="AH400" s="214">
        <v>121.92</v>
      </c>
      <c r="AI400" s="214">
        <v>-113.92</v>
      </c>
      <c r="AJ400" s="232">
        <v>0</v>
      </c>
      <c r="AK400" s="231"/>
      <c r="AL400" s="214">
        <v>0</v>
      </c>
    </row>
    <row r="401" spans="1:38" s="138" customFormat="1" ht="16" customHeight="1">
      <c r="A401" s="563">
        <v>394</v>
      </c>
      <c r="B401" s="189"/>
      <c r="C401" s="187" t="s">
        <v>782</v>
      </c>
      <c r="D401" s="187" t="s">
        <v>890</v>
      </c>
      <c r="E401" s="187"/>
      <c r="F401" s="236">
        <v>1</v>
      </c>
      <c r="G401" s="187"/>
      <c r="H401" s="246"/>
      <c r="I401" s="246"/>
      <c r="J401" s="197"/>
      <c r="K401" s="194"/>
      <c r="L401" s="194"/>
      <c r="M401" s="195">
        <v>100</v>
      </c>
      <c r="N401" s="195"/>
      <c r="O401" s="195">
        <v>100</v>
      </c>
      <c r="P401" s="196" t="s">
        <v>53</v>
      </c>
      <c r="Q401" s="207" t="s">
        <v>94</v>
      </c>
      <c r="R401" s="217"/>
      <c r="S401" s="209">
        <v>0</v>
      </c>
      <c r="T401" s="245"/>
      <c r="U401" s="211" t="s">
        <v>402</v>
      </c>
      <c r="V401" s="240" t="s">
        <v>569</v>
      </c>
      <c r="W401" s="216"/>
      <c r="X401" s="214">
        <v>100</v>
      </c>
      <c r="Y401" s="226"/>
      <c r="Z401" s="225"/>
      <c r="AA401" s="226"/>
      <c r="AB401" s="225"/>
      <c r="AC401" s="230"/>
      <c r="AD401" s="225">
        <v>100</v>
      </c>
      <c r="AE401" s="225" t="e">
        <v>#DIV/0!</v>
      </c>
      <c r="AF401" s="228">
        <v>44499</v>
      </c>
      <c r="AG401" s="231">
        <v>8</v>
      </c>
      <c r="AH401" s="214">
        <v>121.92</v>
      </c>
      <c r="AI401" s="214">
        <v>-113.92</v>
      </c>
      <c r="AJ401" s="232">
        <v>0</v>
      </c>
      <c r="AK401" s="231"/>
      <c r="AL401" s="214">
        <v>0</v>
      </c>
    </row>
    <row r="402" spans="1:38" s="138" customFormat="1" ht="16" customHeight="1">
      <c r="A402" s="563">
        <v>395</v>
      </c>
      <c r="B402" s="189"/>
      <c r="C402" s="187" t="s">
        <v>782</v>
      </c>
      <c r="D402" s="187" t="s">
        <v>890</v>
      </c>
      <c r="E402" s="187"/>
      <c r="F402" s="236">
        <v>1</v>
      </c>
      <c r="G402" s="187"/>
      <c r="H402" s="246"/>
      <c r="I402" s="246"/>
      <c r="J402" s="197"/>
      <c r="K402" s="194"/>
      <c r="L402" s="194"/>
      <c r="M402" s="195">
        <v>100</v>
      </c>
      <c r="N402" s="195"/>
      <c r="O402" s="195">
        <v>100</v>
      </c>
      <c r="P402" s="196" t="s">
        <v>53</v>
      </c>
      <c r="Q402" s="207" t="s">
        <v>94</v>
      </c>
      <c r="R402" s="217"/>
      <c r="S402" s="209">
        <v>0</v>
      </c>
      <c r="T402" s="245"/>
      <c r="U402" s="211" t="s">
        <v>402</v>
      </c>
      <c r="V402" s="240" t="s">
        <v>569</v>
      </c>
      <c r="W402" s="216"/>
      <c r="X402" s="214">
        <v>100</v>
      </c>
      <c r="Y402" s="226"/>
      <c r="Z402" s="225"/>
      <c r="AA402" s="226"/>
      <c r="AB402" s="225"/>
      <c r="AC402" s="230"/>
      <c r="AD402" s="225">
        <v>100</v>
      </c>
      <c r="AE402" s="225" t="e">
        <v>#DIV/0!</v>
      </c>
      <c r="AF402" s="228">
        <v>44499</v>
      </c>
      <c r="AG402" s="231">
        <v>8</v>
      </c>
      <c r="AH402" s="214">
        <v>121.92</v>
      </c>
      <c r="AI402" s="214">
        <v>-113.92</v>
      </c>
      <c r="AJ402" s="232">
        <v>0</v>
      </c>
      <c r="AK402" s="231"/>
      <c r="AL402" s="214">
        <v>0</v>
      </c>
    </row>
    <row r="403" spans="1:38" s="138" customFormat="1" ht="16" customHeight="1">
      <c r="A403" s="563">
        <v>396</v>
      </c>
      <c r="B403" s="189"/>
      <c r="C403" s="187" t="s">
        <v>782</v>
      </c>
      <c r="D403" s="187" t="s">
        <v>890</v>
      </c>
      <c r="E403" s="187"/>
      <c r="F403" s="236">
        <v>1</v>
      </c>
      <c r="G403" s="187"/>
      <c r="H403" s="246"/>
      <c r="I403" s="246"/>
      <c r="J403" s="197"/>
      <c r="K403" s="194"/>
      <c r="L403" s="194"/>
      <c r="M403" s="195">
        <v>100</v>
      </c>
      <c r="N403" s="195"/>
      <c r="O403" s="195">
        <v>100</v>
      </c>
      <c r="P403" s="196" t="s">
        <v>53</v>
      </c>
      <c r="Q403" s="207" t="s">
        <v>94</v>
      </c>
      <c r="R403" s="217"/>
      <c r="S403" s="209">
        <v>0</v>
      </c>
      <c r="T403" s="245"/>
      <c r="U403" s="211" t="s">
        <v>402</v>
      </c>
      <c r="V403" s="240" t="s">
        <v>569</v>
      </c>
      <c r="W403" s="216"/>
      <c r="X403" s="214">
        <v>100</v>
      </c>
      <c r="Y403" s="226"/>
      <c r="Z403" s="225"/>
      <c r="AA403" s="226"/>
      <c r="AB403" s="225"/>
      <c r="AC403" s="230"/>
      <c r="AD403" s="225">
        <v>100</v>
      </c>
      <c r="AE403" s="225" t="e">
        <v>#DIV/0!</v>
      </c>
      <c r="AF403" s="228">
        <v>44499</v>
      </c>
      <c r="AG403" s="231">
        <v>8</v>
      </c>
      <c r="AH403" s="214">
        <v>121.92</v>
      </c>
      <c r="AI403" s="214">
        <v>-113.92</v>
      </c>
      <c r="AJ403" s="232">
        <v>0</v>
      </c>
      <c r="AK403" s="231"/>
      <c r="AL403" s="214">
        <v>0</v>
      </c>
    </row>
    <row r="404" spans="1:38" s="138" customFormat="1" ht="16" customHeight="1">
      <c r="A404" s="563">
        <v>397</v>
      </c>
      <c r="B404" s="189"/>
      <c r="C404" s="187" t="s">
        <v>782</v>
      </c>
      <c r="D404" s="187" t="s">
        <v>890</v>
      </c>
      <c r="E404" s="187"/>
      <c r="F404" s="236">
        <v>1</v>
      </c>
      <c r="G404" s="187"/>
      <c r="H404" s="246"/>
      <c r="I404" s="246"/>
      <c r="J404" s="197"/>
      <c r="K404" s="194"/>
      <c r="L404" s="194"/>
      <c r="M404" s="195">
        <v>100</v>
      </c>
      <c r="N404" s="195"/>
      <c r="O404" s="195">
        <v>100</v>
      </c>
      <c r="P404" s="196" t="s">
        <v>53</v>
      </c>
      <c r="Q404" s="207" t="s">
        <v>94</v>
      </c>
      <c r="R404" s="217"/>
      <c r="S404" s="209">
        <v>0</v>
      </c>
      <c r="T404" s="245"/>
      <c r="U404" s="211" t="s">
        <v>402</v>
      </c>
      <c r="V404" s="240" t="s">
        <v>569</v>
      </c>
      <c r="W404" s="216"/>
      <c r="X404" s="214">
        <v>100</v>
      </c>
      <c r="Y404" s="226"/>
      <c r="Z404" s="225"/>
      <c r="AA404" s="226"/>
      <c r="AB404" s="225"/>
      <c r="AC404" s="230"/>
      <c r="AD404" s="225">
        <v>100</v>
      </c>
      <c r="AE404" s="225" t="e">
        <v>#DIV/0!</v>
      </c>
      <c r="AF404" s="228">
        <v>44499</v>
      </c>
      <c r="AG404" s="231">
        <v>8</v>
      </c>
      <c r="AH404" s="214">
        <v>121.92</v>
      </c>
      <c r="AI404" s="214">
        <v>-113.92</v>
      </c>
      <c r="AJ404" s="232">
        <v>0</v>
      </c>
      <c r="AK404" s="231"/>
      <c r="AL404" s="214">
        <v>0</v>
      </c>
    </row>
    <row r="405" spans="1:38" s="138" customFormat="1" ht="16" customHeight="1">
      <c r="A405" s="563">
        <v>398</v>
      </c>
      <c r="B405" s="189"/>
      <c r="C405" s="187" t="s">
        <v>782</v>
      </c>
      <c r="D405" s="187" t="s">
        <v>890</v>
      </c>
      <c r="E405" s="187"/>
      <c r="F405" s="236">
        <v>1</v>
      </c>
      <c r="G405" s="187"/>
      <c r="H405" s="246"/>
      <c r="I405" s="246"/>
      <c r="J405" s="197"/>
      <c r="K405" s="194"/>
      <c r="L405" s="194"/>
      <c r="M405" s="195">
        <v>100</v>
      </c>
      <c r="N405" s="195"/>
      <c r="O405" s="195">
        <v>100</v>
      </c>
      <c r="P405" s="196" t="s">
        <v>53</v>
      </c>
      <c r="Q405" s="207" t="s">
        <v>94</v>
      </c>
      <c r="R405" s="217"/>
      <c r="S405" s="209">
        <v>0</v>
      </c>
      <c r="T405" s="245"/>
      <c r="U405" s="211" t="s">
        <v>402</v>
      </c>
      <c r="V405" s="240" t="s">
        <v>569</v>
      </c>
      <c r="W405" s="216"/>
      <c r="X405" s="214">
        <v>100</v>
      </c>
      <c r="Y405" s="226"/>
      <c r="Z405" s="225"/>
      <c r="AA405" s="226"/>
      <c r="AB405" s="225"/>
      <c r="AC405" s="230"/>
      <c r="AD405" s="225">
        <v>100</v>
      </c>
      <c r="AE405" s="225" t="e">
        <v>#DIV/0!</v>
      </c>
      <c r="AF405" s="228">
        <v>44499</v>
      </c>
      <c r="AG405" s="231">
        <v>8</v>
      </c>
      <c r="AH405" s="214">
        <v>121.92</v>
      </c>
      <c r="AI405" s="214">
        <v>-113.92</v>
      </c>
      <c r="AJ405" s="232">
        <v>0</v>
      </c>
      <c r="AK405" s="231"/>
      <c r="AL405" s="214">
        <v>0</v>
      </c>
    </row>
    <row r="406" spans="1:38" s="138" customFormat="1" ht="16" customHeight="1">
      <c r="A406" s="563">
        <v>399</v>
      </c>
      <c r="B406" s="189"/>
      <c r="C406" s="187" t="s">
        <v>782</v>
      </c>
      <c r="D406" s="187" t="s">
        <v>890</v>
      </c>
      <c r="E406" s="187"/>
      <c r="F406" s="236">
        <v>1</v>
      </c>
      <c r="G406" s="187"/>
      <c r="H406" s="246"/>
      <c r="I406" s="246"/>
      <c r="J406" s="197"/>
      <c r="K406" s="194"/>
      <c r="L406" s="194"/>
      <c r="M406" s="195">
        <v>100</v>
      </c>
      <c r="N406" s="195"/>
      <c r="O406" s="195">
        <v>100</v>
      </c>
      <c r="P406" s="196" t="s">
        <v>53</v>
      </c>
      <c r="Q406" s="207" t="s">
        <v>94</v>
      </c>
      <c r="R406" s="217"/>
      <c r="S406" s="209">
        <v>0</v>
      </c>
      <c r="T406" s="245"/>
      <c r="U406" s="211" t="s">
        <v>402</v>
      </c>
      <c r="V406" s="240" t="s">
        <v>569</v>
      </c>
      <c r="W406" s="216"/>
      <c r="X406" s="214">
        <v>100</v>
      </c>
      <c r="Y406" s="226"/>
      <c r="Z406" s="225"/>
      <c r="AA406" s="226"/>
      <c r="AB406" s="225"/>
      <c r="AC406" s="230"/>
      <c r="AD406" s="225">
        <v>100</v>
      </c>
      <c r="AE406" s="225" t="e">
        <v>#DIV/0!</v>
      </c>
      <c r="AF406" s="228">
        <v>44499</v>
      </c>
      <c r="AG406" s="231">
        <v>8</v>
      </c>
      <c r="AH406" s="214">
        <v>121.92</v>
      </c>
      <c r="AI406" s="214">
        <v>-113.92</v>
      </c>
      <c r="AJ406" s="232">
        <v>0</v>
      </c>
      <c r="AK406" s="231"/>
      <c r="AL406" s="214">
        <v>0</v>
      </c>
    </row>
    <row r="407" spans="1:38" s="138" customFormat="1" ht="16" customHeight="1">
      <c r="A407" s="563">
        <v>400</v>
      </c>
      <c r="B407" s="189"/>
      <c r="C407" s="187" t="s">
        <v>782</v>
      </c>
      <c r="D407" s="187" t="s">
        <v>890</v>
      </c>
      <c r="E407" s="187"/>
      <c r="F407" s="236">
        <v>1</v>
      </c>
      <c r="G407" s="187"/>
      <c r="H407" s="246"/>
      <c r="I407" s="246"/>
      <c r="J407" s="197"/>
      <c r="K407" s="194"/>
      <c r="L407" s="194"/>
      <c r="M407" s="195">
        <v>100</v>
      </c>
      <c r="N407" s="195"/>
      <c r="O407" s="195">
        <v>100</v>
      </c>
      <c r="P407" s="196" t="s">
        <v>53</v>
      </c>
      <c r="Q407" s="207" t="s">
        <v>94</v>
      </c>
      <c r="R407" s="217"/>
      <c r="S407" s="209">
        <v>0</v>
      </c>
      <c r="T407" s="245"/>
      <c r="U407" s="211" t="s">
        <v>402</v>
      </c>
      <c r="V407" s="240" t="s">
        <v>569</v>
      </c>
      <c r="W407" s="216"/>
      <c r="X407" s="214">
        <v>100</v>
      </c>
      <c r="Y407" s="226"/>
      <c r="Z407" s="225"/>
      <c r="AA407" s="226"/>
      <c r="AB407" s="225"/>
      <c r="AC407" s="230"/>
      <c r="AD407" s="225">
        <v>100</v>
      </c>
      <c r="AE407" s="225" t="e">
        <v>#DIV/0!</v>
      </c>
      <c r="AF407" s="228">
        <v>44499</v>
      </c>
      <c r="AG407" s="231">
        <v>8</v>
      </c>
      <c r="AH407" s="214">
        <v>121.92</v>
      </c>
      <c r="AI407" s="214">
        <v>-113.92</v>
      </c>
      <c r="AJ407" s="232">
        <v>0</v>
      </c>
      <c r="AK407" s="231"/>
      <c r="AL407" s="214">
        <v>0</v>
      </c>
    </row>
    <row r="408" spans="1:38" s="138" customFormat="1" ht="16" customHeight="1">
      <c r="A408" s="563">
        <v>401</v>
      </c>
      <c r="B408" s="189"/>
      <c r="C408" s="187" t="s">
        <v>782</v>
      </c>
      <c r="D408" s="187" t="s">
        <v>890</v>
      </c>
      <c r="E408" s="187"/>
      <c r="F408" s="236">
        <v>1</v>
      </c>
      <c r="G408" s="187"/>
      <c r="H408" s="246"/>
      <c r="I408" s="246"/>
      <c r="J408" s="197"/>
      <c r="K408" s="194"/>
      <c r="L408" s="194"/>
      <c r="M408" s="195">
        <v>100</v>
      </c>
      <c r="N408" s="195"/>
      <c r="O408" s="195">
        <v>100</v>
      </c>
      <c r="P408" s="196" t="s">
        <v>53</v>
      </c>
      <c r="Q408" s="207" t="s">
        <v>94</v>
      </c>
      <c r="R408" s="217"/>
      <c r="S408" s="209">
        <v>0</v>
      </c>
      <c r="T408" s="245"/>
      <c r="U408" s="211" t="s">
        <v>402</v>
      </c>
      <c r="V408" s="240" t="s">
        <v>569</v>
      </c>
      <c r="W408" s="216"/>
      <c r="X408" s="214">
        <v>100</v>
      </c>
      <c r="Y408" s="226"/>
      <c r="Z408" s="225"/>
      <c r="AA408" s="226"/>
      <c r="AB408" s="225"/>
      <c r="AC408" s="230"/>
      <c r="AD408" s="225">
        <v>100</v>
      </c>
      <c r="AE408" s="225" t="e">
        <v>#DIV/0!</v>
      </c>
      <c r="AF408" s="228">
        <v>44499</v>
      </c>
      <c r="AG408" s="231">
        <v>8</v>
      </c>
      <c r="AH408" s="214">
        <v>121.92</v>
      </c>
      <c r="AI408" s="214">
        <v>-113.92</v>
      </c>
      <c r="AJ408" s="232">
        <v>0</v>
      </c>
      <c r="AK408" s="231"/>
      <c r="AL408" s="214">
        <v>0</v>
      </c>
    </row>
    <row r="409" spans="1:38" s="138" customFormat="1" ht="16" customHeight="1">
      <c r="A409" s="563">
        <v>402</v>
      </c>
      <c r="B409" s="189"/>
      <c r="C409" s="187" t="s">
        <v>782</v>
      </c>
      <c r="D409" s="187" t="s">
        <v>890</v>
      </c>
      <c r="E409" s="187"/>
      <c r="F409" s="236">
        <v>1</v>
      </c>
      <c r="G409" s="187"/>
      <c r="H409" s="246"/>
      <c r="I409" s="246"/>
      <c r="J409" s="197"/>
      <c r="K409" s="194"/>
      <c r="L409" s="194"/>
      <c r="M409" s="195">
        <v>100</v>
      </c>
      <c r="N409" s="195"/>
      <c r="O409" s="195">
        <v>100</v>
      </c>
      <c r="P409" s="196" t="s">
        <v>53</v>
      </c>
      <c r="Q409" s="207" t="s">
        <v>94</v>
      </c>
      <c r="R409" s="217"/>
      <c r="S409" s="209">
        <v>0</v>
      </c>
      <c r="T409" s="245"/>
      <c r="U409" s="211" t="s">
        <v>402</v>
      </c>
      <c r="V409" s="240" t="s">
        <v>569</v>
      </c>
      <c r="W409" s="216"/>
      <c r="X409" s="214">
        <v>100</v>
      </c>
      <c r="Y409" s="226"/>
      <c r="Z409" s="225"/>
      <c r="AA409" s="226"/>
      <c r="AB409" s="225"/>
      <c r="AC409" s="230"/>
      <c r="AD409" s="225">
        <v>100</v>
      </c>
      <c r="AE409" s="225" t="e">
        <v>#DIV/0!</v>
      </c>
      <c r="AF409" s="228">
        <v>44499</v>
      </c>
      <c r="AG409" s="231">
        <v>8</v>
      </c>
      <c r="AH409" s="214">
        <v>121.92</v>
      </c>
      <c r="AI409" s="214">
        <v>-113.92</v>
      </c>
      <c r="AJ409" s="232">
        <v>0</v>
      </c>
      <c r="AK409" s="231"/>
      <c r="AL409" s="214">
        <v>0</v>
      </c>
    </row>
    <row r="410" spans="1:38" s="138" customFormat="1" ht="16" customHeight="1">
      <c r="A410" s="563">
        <v>403</v>
      </c>
      <c r="B410" s="189"/>
      <c r="C410" s="187" t="s">
        <v>782</v>
      </c>
      <c r="D410" s="187" t="s">
        <v>890</v>
      </c>
      <c r="E410" s="187"/>
      <c r="F410" s="236">
        <v>1</v>
      </c>
      <c r="G410" s="187"/>
      <c r="H410" s="246"/>
      <c r="I410" s="246"/>
      <c r="J410" s="197"/>
      <c r="K410" s="194"/>
      <c r="L410" s="194"/>
      <c r="M410" s="195">
        <v>100</v>
      </c>
      <c r="N410" s="195"/>
      <c r="O410" s="195">
        <v>100</v>
      </c>
      <c r="P410" s="196" t="s">
        <v>53</v>
      </c>
      <c r="Q410" s="207" t="s">
        <v>94</v>
      </c>
      <c r="R410" s="217"/>
      <c r="S410" s="209">
        <v>0</v>
      </c>
      <c r="T410" s="245"/>
      <c r="U410" s="211" t="s">
        <v>402</v>
      </c>
      <c r="V410" s="240" t="s">
        <v>569</v>
      </c>
      <c r="W410" s="216"/>
      <c r="X410" s="214">
        <v>100</v>
      </c>
      <c r="Y410" s="226"/>
      <c r="Z410" s="225"/>
      <c r="AA410" s="226"/>
      <c r="AB410" s="225"/>
      <c r="AC410" s="230"/>
      <c r="AD410" s="225">
        <v>100</v>
      </c>
      <c r="AE410" s="225" t="e">
        <v>#DIV/0!</v>
      </c>
      <c r="AF410" s="228">
        <v>44499</v>
      </c>
      <c r="AG410" s="231">
        <v>8</v>
      </c>
      <c r="AH410" s="214">
        <v>121.92</v>
      </c>
      <c r="AI410" s="214">
        <v>-113.92</v>
      </c>
      <c r="AJ410" s="232">
        <v>0</v>
      </c>
      <c r="AK410" s="231"/>
      <c r="AL410" s="214">
        <v>0</v>
      </c>
    </row>
    <row r="411" spans="1:38" s="138" customFormat="1" ht="16" customHeight="1">
      <c r="A411" s="563">
        <v>404</v>
      </c>
      <c r="B411" s="189"/>
      <c r="C411" s="187" t="s">
        <v>886</v>
      </c>
      <c r="D411" s="187"/>
      <c r="E411" s="187"/>
      <c r="F411" s="236">
        <v>1</v>
      </c>
      <c r="G411" s="187"/>
      <c r="H411" s="246"/>
      <c r="I411" s="246"/>
      <c r="J411" s="197"/>
      <c r="K411" s="194"/>
      <c r="L411" s="194"/>
      <c r="M411" s="195">
        <v>10</v>
      </c>
      <c r="N411" s="195"/>
      <c r="O411" s="195">
        <v>10</v>
      </c>
      <c r="P411" s="196" t="s">
        <v>53</v>
      </c>
      <c r="Q411" s="207" t="s">
        <v>94</v>
      </c>
      <c r="R411" s="217"/>
      <c r="S411" s="209">
        <v>0</v>
      </c>
      <c r="T411" s="245"/>
      <c r="U411" s="211" t="s">
        <v>444</v>
      </c>
      <c r="V411" s="240" t="s">
        <v>569</v>
      </c>
      <c r="W411" s="216"/>
      <c r="X411" s="214">
        <v>10</v>
      </c>
      <c r="Y411" s="226"/>
      <c r="Z411" s="225"/>
      <c r="AA411" s="226"/>
      <c r="AB411" s="225"/>
      <c r="AC411" s="230"/>
      <c r="AD411" s="225">
        <v>10</v>
      </c>
      <c r="AE411" s="225" t="e">
        <v>#DIV/0!</v>
      </c>
      <c r="AF411" s="228">
        <v>44499</v>
      </c>
      <c r="AG411" s="231">
        <v>8</v>
      </c>
      <c r="AH411" s="214">
        <v>121.92</v>
      </c>
      <c r="AI411" s="214">
        <v>-113.92</v>
      </c>
      <c r="AJ411" s="232">
        <v>0</v>
      </c>
      <c r="AK411" s="231"/>
      <c r="AL411" s="214">
        <v>0</v>
      </c>
    </row>
    <row r="412" spans="1:38" s="138" customFormat="1" ht="16" customHeight="1">
      <c r="A412" s="563">
        <v>405</v>
      </c>
      <c r="B412" s="189"/>
      <c r="C412" s="187" t="s">
        <v>891</v>
      </c>
      <c r="D412" s="187"/>
      <c r="E412" s="187"/>
      <c r="F412" s="236">
        <v>1</v>
      </c>
      <c r="G412" s="187"/>
      <c r="H412" s="246"/>
      <c r="I412" s="246"/>
      <c r="J412" s="197"/>
      <c r="K412" s="194"/>
      <c r="L412" s="194"/>
      <c r="M412" s="195">
        <v>100</v>
      </c>
      <c r="N412" s="195"/>
      <c r="O412" s="195">
        <v>100</v>
      </c>
      <c r="P412" s="196" t="s">
        <v>53</v>
      </c>
      <c r="Q412" s="207" t="s">
        <v>94</v>
      </c>
      <c r="R412" s="217"/>
      <c r="S412" s="209">
        <v>0</v>
      </c>
      <c r="T412" s="245"/>
      <c r="U412" s="211" t="s">
        <v>402</v>
      </c>
      <c r="V412" s="240" t="s">
        <v>569</v>
      </c>
      <c r="W412" s="216"/>
      <c r="X412" s="214">
        <v>100</v>
      </c>
      <c r="Y412" s="226"/>
      <c r="Z412" s="225"/>
      <c r="AA412" s="226"/>
      <c r="AB412" s="225"/>
      <c r="AC412" s="230"/>
      <c r="AD412" s="225">
        <v>100</v>
      </c>
      <c r="AE412" s="225" t="e">
        <v>#DIV/0!</v>
      </c>
      <c r="AF412" s="228">
        <v>44499</v>
      </c>
      <c r="AG412" s="231">
        <v>8</v>
      </c>
      <c r="AH412" s="214">
        <v>121.92</v>
      </c>
      <c r="AI412" s="214">
        <v>-113.92</v>
      </c>
      <c r="AJ412" s="232">
        <v>0</v>
      </c>
      <c r="AK412" s="231"/>
      <c r="AL412" s="214">
        <v>0</v>
      </c>
    </row>
    <row r="413" spans="1:38" s="138" customFormat="1" ht="16" customHeight="1">
      <c r="A413" s="563">
        <v>406</v>
      </c>
      <c r="B413" s="189"/>
      <c r="C413" s="187" t="s">
        <v>891</v>
      </c>
      <c r="D413" s="187"/>
      <c r="E413" s="187"/>
      <c r="F413" s="236">
        <v>1</v>
      </c>
      <c r="G413" s="187"/>
      <c r="H413" s="246"/>
      <c r="I413" s="246"/>
      <c r="J413" s="197"/>
      <c r="K413" s="194"/>
      <c r="L413" s="194"/>
      <c r="M413" s="195">
        <v>100</v>
      </c>
      <c r="N413" s="195"/>
      <c r="O413" s="195">
        <v>100</v>
      </c>
      <c r="P413" s="196" t="s">
        <v>53</v>
      </c>
      <c r="Q413" s="207" t="s">
        <v>94</v>
      </c>
      <c r="R413" s="217"/>
      <c r="S413" s="209">
        <v>0</v>
      </c>
      <c r="T413" s="245"/>
      <c r="U413" s="211" t="s">
        <v>402</v>
      </c>
      <c r="V413" s="240" t="s">
        <v>569</v>
      </c>
      <c r="W413" s="216"/>
      <c r="X413" s="214">
        <v>100</v>
      </c>
      <c r="Y413" s="226"/>
      <c r="Z413" s="225"/>
      <c r="AA413" s="226"/>
      <c r="AB413" s="225"/>
      <c r="AC413" s="230"/>
      <c r="AD413" s="225">
        <v>100</v>
      </c>
      <c r="AE413" s="225" t="e">
        <v>#DIV/0!</v>
      </c>
      <c r="AF413" s="228">
        <v>44499</v>
      </c>
      <c r="AG413" s="231">
        <v>8</v>
      </c>
      <c r="AH413" s="214">
        <v>121.92</v>
      </c>
      <c r="AI413" s="214">
        <v>-113.92</v>
      </c>
      <c r="AJ413" s="232">
        <v>0</v>
      </c>
      <c r="AK413" s="231"/>
      <c r="AL413" s="214">
        <v>0</v>
      </c>
    </row>
    <row r="414" spans="1:38" s="138" customFormat="1" ht="16" customHeight="1">
      <c r="A414" s="563">
        <v>407</v>
      </c>
      <c r="B414" s="189"/>
      <c r="C414" s="187" t="s">
        <v>891</v>
      </c>
      <c r="D414" s="187"/>
      <c r="E414" s="187"/>
      <c r="F414" s="236">
        <v>1</v>
      </c>
      <c r="G414" s="187"/>
      <c r="H414" s="246"/>
      <c r="I414" s="246"/>
      <c r="J414" s="197"/>
      <c r="K414" s="194"/>
      <c r="L414" s="194"/>
      <c r="M414" s="195">
        <v>100</v>
      </c>
      <c r="N414" s="195"/>
      <c r="O414" s="195">
        <v>100</v>
      </c>
      <c r="P414" s="196" t="s">
        <v>53</v>
      </c>
      <c r="Q414" s="207" t="s">
        <v>94</v>
      </c>
      <c r="R414" s="217"/>
      <c r="S414" s="209">
        <v>0</v>
      </c>
      <c r="T414" s="245"/>
      <c r="U414" s="211" t="s">
        <v>402</v>
      </c>
      <c r="V414" s="240" t="s">
        <v>569</v>
      </c>
      <c r="W414" s="216"/>
      <c r="X414" s="214">
        <v>100</v>
      </c>
      <c r="Y414" s="226"/>
      <c r="Z414" s="225"/>
      <c r="AA414" s="226"/>
      <c r="AB414" s="225"/>
      <c r="AC414" s="230"/>
      <c r="AD414" s="225">
        <v>100</v>
      </c>
      <c r="AE414" s="225" t="e">
        <v>#DIV/0!</v>
      </c>
      <c r="AF414" s="228">
        <v>44499</v>
      </c>
      <c r="AG414" s="231">
        <v>8</v>
      </c>
      <c r="AH414" s="214">
        <v>121.92</v>
      </c>
      <c r="AI414" s="214">
        <v>-113.92</v>
      </c>
      <c r="AJ414" s="232">
        <v>0</v>
      </c>
      <c r="AK414" s="231"/>
      <c r="AL414" s="214">
        <v>0</v>
      </c>
    </row>
    <row r="415" spans="1:38" s="138" customFormat="1" ht="16" customHeight="1">
      <c r="A415" s="563">
        <v>408</v>
      </c>
      <c r="B415" s="189"/>
      <c r="C415" s="187" t="s">
        <v>892</v>
      </c>
      <c r="D415" s="187" t="s">
        <v>893</v>
      </c>
      <c r="E415" s="187" t="s">
        <v>114</v>
      </c>
      <c r="F415" s="236">
        <v>1</v>
      </c>
      <c r="G415" s="187" t="s">
        <v>201</v>
      </c>
      <c r="H415" s="188">
        <v>40543</v>
      </c>
      <c r="I415" s="188">
        <v>40543</v>
      </c>
      <c r="J415" s="197"/>
      <c r="K415" s="194">
        <v>1258380.8899999999</v>
      </c>
      <c r="L415" s="194">
        <v>62919.040000000001</v>
      </c>
      <c r="M415" s="237">
        <v>0</v>
      </c>
      <c r="N415" s="195"/>
      <c r="O415" s="195">
        <v>0</v>
      </c>
      <c r="P415" s="196">
        <v>-100</v>
      </c>
      <c r="Q415" s="240" t="s">
        <v>569</v>
      </c>
      <c r="R415" s="217"/>
      <c r="S415" s="209">
        <v>1258380.8899999999</v>
      </c>
      <c r="T415" s="245"/>
      <c r="U415" s="211" t="s">
        <v>444</v>
      </c>
      <c r="V415" s="240" t="s">
        <v>569</v>
      </c>
      <c r="W415" s="216"/>
      <c r="X415" s="238"/>
      <c r="Y415" s="226"/>
      <c r="Z415" s="225"/>
      <c r="AA415" s="226"/>
      <c r="AB415" s="225"/>
      <c r="AC415" s="230"/>
      <c r="AD415" s="225">
        <v>0</v>
      </c>
      <c r="AE415" s="225">
        <v>-100</v>
      </c>
      <c r="AF415" s="228">
        <v>44499</v>
      </c>
      <c r="AG415" s="231"/>
      <c r="AH415" s="214"/>
      <c r="AI415" s="214"/>
      <c r="AJ415" s="232"/>
      <c r="AK415" s="231"/>
      <c r="AL415" s="214"/>
    </row>
    <row r="416" spans="1:38" s="138" customFormat="1" ht="16" customHeight="1">
      <c r="A416" s="563">
        <v>409</v>
      </c>
      <c r="B416" s="189"/>
      <c r="C416" s="187" t="s">
        <v>431</v>
      </c>
      <c r="D416" s="187"/>
      <c r="E416" s="187"/>
      <c r="F416" s="236">
        <v>1</v>
      </c>
      <c r="G416" s="187"/>
      <c r="H416" s="246"/>
      <c r="I416" s="246"/>
      <c r="J416" s="197"/>
      <c r="K416" s="194"/>
      <c r="L416" s="194"/>
      <c r="M416" s="195">
        <v>100</v>
      </c>
      <c r="N416" s="195"/>
      <c r="O416" s="195">
        <v>100</v>
      </c>
      <c r="P416" s="196" t="s">
        <v>53</v>
      </c>
      <c r="Q416" s="207" t="s">
        <v>94</v>
      </c>
      <c r="R416" s="217"/>
      <c r="S416" s="209">
        <v>0</v>
      </c>
      <c r="T416" s="245"/>
      <c r="U416" s="211" t="s">
        <v>431</v>
      </c>
      <c r="V416" s="240" t="s">
        <v>569</v>
      </c>
      <c r="W416" s="216"/>
      <c r="X416" s="214">
        <v>100</v>
      </c>
      <c r="Y416" s="226"/>
      <c r="Z416" s="225"/>
      <c r="AA416" s="226"/>
      <c r="AB416" s="225"/>
      <c r="AC416" s="230"/>
      <c r="AD416" s="225">
        <v>100</v>
      </c>
      <c r="AE416" s="225" t="e">
        <v>#DIV/0!</v>
      </c>
      <c r="AF416" s="228">
        <v>44499</v>
      </c>
      <c r="AG416" s="231">
        <v>8</v>
      </c>
      <c r="AH416" s="214">
        <v>121.92</v>
      </c>
      <c r="AI416" s="214">
        <v>-113.92</v>
      </c>
      <c r="AJ416" s="232">
        <v>0</v>
      </c>
      <c r="AK416" s="231"/>
      <c r="AL416" s="214">
        <v>0</v>
      </c>
    </row>
    <row r="417" spans="1:38" s="138" customFormat="1" ht="16" customHeight="1">
      <c r="A417" s="563">
        <v>410</v>
      </c>
      <c r="B417" s="189"/>
      <c r="C417" s="187" t="s">
        <v>894</v>
      </c>
      <c r="D417" s="187"/>
      <c r="E417" s="187"/>
      <c r="F417" s="236">
        <v>1</v>
      </c>
      <c r="G417" s="187"/>
      <c r="H417" s="246"/>
      <c r="I417" s="246"/>
      <c r="J417" s="197"/>
      <c r="K417" s="194"/>
      <c r="L417" s="194"/>
      <c r="M417" s="195">
        <v>100</v>
      </c>
      <c r="N417" s="195"/>
      <c r="O417" s="195">
        <v>100</v>
      </c>
      <c r="P417" s="196" t="s">
        <v>53</v>
      </c>
      <c r="Q417" s="207" t="s">
        <v>94</v>
      </c>
      <c r="R417" s="217"/>
      <c r="S417" s="209">
        <v>0</v>
      </c>
      <c r="T417" s="245"/>
      <c r="U417" s="211" t="s">
        <v>824</v>
      </c>
      <c r="V417" s="240" t="s">
        <v>569</v>
      </c>
      <c r="W417" s="216"/>
      <c r="X417" s="214">
        <v>100</v>
      </c>
      <c r="Y417" s="226"/>
      <c r="Z417" s="225"/>
      <c r="AA417" s="226"/>
      <c r="AB417" s="225"/>
      <c r="AC417" s="230"/>
      <c r="AD417" s="225">
        <v>100</v>
      </c>
      <c r="AE417" s="225" t="e">
        <v>#DIV/0!</v>
      </c>
      <c r="AF417" s="228">
        <v>44499</v>
      </c>
      <c r="AG417" s="231">
        <v>8</v>
      </c>
      <c r="AH417" s="214">
        <v>121.92</v>
      </c>
      <c r="AI417" s="214">
        <v>-113.92</v>
      </c>
      <c r="AJ417" s="232">
        <v>0</v>
      </c>
      <c r="AK417" s="231"/>
      <c r="AL417" s="214">
        <v>0</v>
      </c>
    </row>
    <row r="418" spans="1:38" s="138" customFormat="1" ht="16" customHeight="1">
      <c r="A418" s="563">
        <v>411</v>
      </c>
      <c r="B418" s="189"/>
      <c r="C418" s="187" t="s">
        <v>894</v>
      </c>
      <c r="D418" s="187"/>
      <c r="E418" s="187"/>
      <c r="F418" s="236">
        <v>1</v>
      </c>
      <c r="G418" s="187"/>
      <c r="H418" s="246"/>
      <c r="I418" s="246"/>
      <c r="J418" s="197"/>
      <c r="K418" s="194"/>
      <c r="L418" s="194"/>
      <c r="M418" s="195">
        <v>100</v>
      </c>
      <c r="N418" s="195"/>
      <c r="O418" s="195">
        <v>100</v>
      </c>
      <c r="P418" s="196" t="s">
        <v>53</v>
      </c>
      <c r="Q418" s="207" t="s">
        <v>94</v>
      </c>
      <c r="R418" s="217"/>
      <c r="S418" s="209">
        <v>0</v>
      </c>
      <c r="T418" s="245"/>
      <c r="U418" s="211" t="s">
        <v>824</v>
      </c>
      <c r="V418" s="240" t="s">
        <v>569</v>
      </c>
      <c r="W418" s="216"/>
      <c r="X418" s="214">
        <v>100</v>
      </c>
      <c r="Y418" s="226"/>
      <c r="Z418" s="225"/>
      <c r="AA418" s="226"/>
      <c r="AB418" s="225"/>
      <c r="AC418" s="230"/>
      <c r="AD418" s="225">
        <v>100</v>
      </c>
      <c r="AE418" s="225" t="e">
        <v>#DIV/0!</v>
      </c>
      <c r="AF418" s="228">
        <v>44499</v>
      </c>
      <c r="AG418" s="231">
        <v>8</v>
      </c>
      <c r="AH418" s="214">
        <v>121.92</v>
      </c>
      <c r="AI418" s="214">
        <v>-113.92</v>
      </c>
      <c r="AJ418" s="232">
        <v>0</v>
      </c>
      <c r="AK418" s="231"/>
      <c r="AL418" s="214">
        <v>0</v>
      </c>
    </row>
    <row r="419" spans="1:38" s="138" customFormat="1" ht="16" customHeight="1">
      <c r="A419" s="563">
        <v>412</v>
      </c>
      <c r="B419" s="189"/>
      <c r="C419" s="187" t="s">
        <v>894</v>
      </c>
      <c r="D419" s="187"/>
      <c r="E419" s="187"/>
      <c r="F419" s="236">
        <v>1</v>
      </c>
      <c r="G419" s="187"/>
      <c r="H419" s="246"/>
      <c r="I419" s="246"/>
      <c r="J419" s="197"/>
      <c r="K419" s="194"/>
      <c r="L419" s="194"/>
      <c r="M419" s="195">
        <v>100</v>
      </c>
      <c r="N419" s="195"/>
      <c r="O419" s="195">
        <v>100</v>
      </c>
      <c r="P419" s="196" t="s">
        <v>53</v>
      </c>
      <c r="Q419" s="207" t="s">
        <v>94</v>
      </c>
      <c r="R419" s="217"/>
      <c r="S419" s="209">
        <v>0</v>
      </c>
      <c r="T419" s="245"/>
      <c r="U419" s="211" t="s">
        <v>824</v>
      </c>
      <c r="V419" s="240" t="s">
        <v>569</v>
      </c>
      <c r="W419" s="216"/>
      <c r="X419" s="214">
        <v>100</v>
      </c>
      <c r="Y419" s="226"/>
      <c r="Z419" s="225"/>
      <c r="AA419" s="226"/>
      <c r="AB419" s="225"/>
      <c r="AC419" s="230"/>
      <c r="AD419" s="225">
        <v>100</v>
      </c>
      <c r="AE419" s="225" t="e">
        <v>#DIV/0!</v>
      </c>
      <c r="AF419" s="228">
        <v>44499</v>
      </c>
      <c r="AG419" s="231">
        <v>8</v>
      </c>
      <c r="AH419" s="214">
        <v>121.92</v>
      </c>
      <c r="AI419" s="214">
        <v>-113.92</v>
      </c>
      <c r="AJ419" s="232">
        <v>0</v>
      </c>
      <c r="AK419" s="231"/>
      <c r="AL419" s="214">
        <v>0</v>
      </c>
    </row>
    <row r="420" spans="1:38" s="138" customFormat="1" ht="16" customHeight="1">
      <c r="A420" s="563">
        <v>413</v>
      </c>
      <c r="B420" s="189"/>
      <c r="C420" s="187" t="s">
        <v>894</v>
      </c>
      <c r="D420" s="187"/>
      <c r="E420" s="187"/>
      <c r="F420" s="236">
        <v>1</v>
      </c>
      <c r="G420" s="187"/>
      <c r="H420" s="246"/>
      <c r="I420" s="246"/>
      <c r="J420" s="197"/>
      <c r="K420" s="194"/>
      <c r="L420" s="194"/>
      <c r="M420" s="195">
        <v>100</v>
      </c>
      <c r="N420" s="195"/>
      <c r="O420" s="195">
        <v>100</v>
      </c>
      <c r="P420" s="196" t="s">
        <v>53</v>
      </c>
      <c r="Q420" s="207" t="s">
        <v>94</v>
      </c>
      <c r="R420" s="217"/>
      <c r="S420" s="209">
        <v>0</v>
      </c>
      <c r="T420" s="245"/>
      <c r="U420" s="211" t="s">
        <v>824</v>
      </c>
      <c r="V420" s="240" t="s">
        <v>569</v>
      </c>
      <c r="W420" s="216"/>
      <c r="X420" s="214">
        <v>100</v>
      </c>
      <c r="Y420" s="226"/>
      <c r="Z420" s="225"/>
      <c r="AA420" s="226"/>
      <c r="AB420" s="225"/>
      <c r="AC420" s="230"/>
      <c r="AD420" s="225">
        <v>100</v>
      </c>
      <c r="AE420" s="225" t="e">
        <v>#DIV/0!</v>
      </c>
      <c r="AF420" s="228">
        <v>44499</v>
      </c>
      <c r="AG420" s="231">
        <v>8</v>
      </c>
      <c r="AH420" s="214">
        <v>121.92</v>
      </c>
      <c r="AI420" s="214">
        <v>-113.92</v>
      </c>
      <c r="AJ420" s="232">
        <v>0</v>
      </c>
      <c r="AK420" s="231"/>
      <c r="AL420" s="214">
        <v>0</v>
      </c>
    </row>
    <row r="421" spans="1:38" s="138" customFormat="1" ht="16" customHeight="1">
      <c r="A421" s="563">
        <v>414</v>
      </c>
      <c r="B421" s="189"/>
      <c r="C421" s="187" t="s">
        <v>894</v>
      </c>
      <c r="D421" s="187"/>
      <c r="E421" s="187"/>
      <c r="F421" s="236">
        <v>1</v>
      </c>
      <c r="G421" s="187"/>
      <c r="H421" s="246"/>
      <c r="I421" s="246"/>
      <c r="J421" s="197"/>
      <c r="K421" s="194"/>
      <c r="L421" s="194"/>
      <c r="M421" s="195">
        <v>100</v>
      </c>
      <c r="N421" s="195"/>
      <c r="O421" s="195">
        <v>100</v>
      </c>
      <c r="P421" s="196" t="s">
        <v>53</v>
      </c>
      <c r="Q421" s="207" t="s">
        <v>94</v>
      </c>
      <c r="R421" s="217"/>
      <c r="S421" s="209">
        <v>0</v>
      </c>
      <c r="T421" s="245"/>
      <c r="U421" s="211" t="s">
        <v>824</v>
      </c>
      <c r="V421" s="240" t="s">
        <v>569</v>
      </c>
      <c r="W421" s="216"/>
      <c r="X421" s="214">
        <v>100</v>
      </c>
      <c r="Y421" s="226"/>
      <c r="Z421" s="225"/>
      <c r="AA421" s="226"/>
      <c r="AB421" s="225"/>
      <c r="AC421" s="230"/>
      <c r="AD421" s="225">
        <v>100</v>
      </c>
      <c r="AE421" s="225" t="e">
        <v>#DIV/0!</v>
      </c>
      <c r="AF421" s="228">
        <v>44499</v>
      </c>
      <c r="AG421" s="231">
        <v>8</v>
      </c>
      <c r="AH421" s="214">
        <v>121.92</v>
      </c>
      <c r="AI421" s="214">
        <v>-113.92</v>
      </c>
      <c r="AJ421" s="232">
        <v>0</v>
      </c>
      <c r="AK421" s="231"/>
      <c r="AL421" s="214">
        <v>0</v>
      </c>
    </row>
    <row r="422" spans="1:38" s="138" customFormat="1" ht="16" customHeight="1">
      <c r="A422" s="563">
        <v>415</v>
      </c>
      <c r="B422" s="189"/>
      <c r="C422" s="187" t="s">
        <v>894</v>
      </c>
      <c r="D422" s="187"/>
      <c r="E422" s="187"/>
      <c r="F422" s="236">
        <v>1</v>
      </c>
      <c r="G422" s="187"/>
      <c r="H422" s="246"/>
      <c r="I422" s="246"/>
      <c r="J422" s="197"/>
      <c r="K422" s="194"/>
      <c r="L422" s="194"/>
      <c r="M422" s="195">
        <v>100</v>
      </c>
      <c r="N422" s="195"/>
      <c r="O422" s="195">
        <v>100</v>
      </c>
      <c r="P422" s="196" t="s">
        <v>53</v>
      </c>
      <c r="Q422" s="207" t="s">
        <v>94</v>
      </c>
      <c r="R422" s="217"/>
      <c r="S422" s="209">
        <v>0</v>
      </c>
      <c r="T422" s="245"/>
      <c r="U422" s="211" t="s">
        <v>824</v>
      </c>
      <c r="V422" s="240" t="s">
        <v>569</v>
      </c>
      <c r="W422" s="216"/>
      <c r="X422" s="214">
        <v>100</v>
      </c>
      <c r="Y422" s="226"/>
      <c r="Z422" s="225"/>
      <c r="AA422" s="226"/>
      <c r="AB422" s="225"/>
      <c r="AC422" s="230"/>
      <c r="AD422" s="225">
        <v>100</v>
      </c>
      <c r="AE422" s="225" t="e">
        <v>#DIV/0!</v>
      </c>
      <c r="AF422" s="228">
        <v>44499</v>
      </c>
      <c r="AG422" s="231">
        <v>8</v>
      </c>
      <c r="AH422" s="214">
        <v>121.92</v>
      </c>
      <c r="AI422" s="214">
        <v>-113.92</v>
      </c>
      <c r="AJ422" s="232">
        <v>0</v>
      </c>
      <c r="AK422" s="231"/>
      <c r="AL422" s="214">
        <v>0</v>
      </c>
    </row>
    <row r="423" spans="1:38" s="138" customFormat="1" ht="16" customHeight="1">
      <c r="A423" s="563">
        <v>416</v>
      </c>
      <c r="B423" s="189"/>
      <c r="C423" s="187" t="s">
        <v>894</v>
      </c>
      <c r="D423" s="187"/>
      <c r="E423" s="187"/>
      <c r="F423" s="236">
        <v>1</v>
      </c>
      <c r="G423" s="187"/>
      <c r="H423" s="246"/>
      <c r="I423" s="246"/>
      <c r="J423" s="197"/>
      <c r="K423" s="194"/>
      <c r="L423" s="194"/>
      <c r="M423" s="195">
        <v>100</v>
      </c>
      <c r="N423" s="195"/>
      <c r="O423" s="195">
        <v>100</v>
      </c>
      <c r="P423" s="196" t="s">
        <v>53</v>
      </c>
      <c r="Q423" s="207" t="s">
        <v>94</v>
      </c>
      <c r="R423" s="217"/>
      <c r="S423" s="209">
        <v>0</v>
      </c>
      <c r="T423" s="245"/>
      <c r="U423" s="211" t="s">
        <v>824</v>
      </c>
      <c r="V423" s="240" t="s">
        <v>569</v>
      </c>
      <c r="W423" s="216"/>
      <c r="X423" s="214">
        <v>100</v>
      </c>
      <c r="Y423" s="226"/>
      <c r="Z423" s="225"/>
      <c r="AA423" s="226"/>
      <c r="AB423" s="225"/>
      <c r="AC423" s="230"/>
      <c r="AD423" s="225">
        <v>100</v>
      </c>
      <c r="AE423" s="225" t="e">
        <v>#DIV/0!</v>
      </c>
      <c r="AF423" s="228">
        <v>44499</v>
      </c>
      <c r="AG423" s="231">
        <v>8</v>
      </c>
      <c r="AH423" s="214">
        <v>121.92</v>
      </c>
      <c r="AI423" s="214">
        <v>-113.92</v>
      </c>
      <c r="AJ423" s="232">
        <v>0</v>
      </c>
      <c r="AK423" s="231"/>
      <c r="AL423" s="214">
        <v>0</v>
      </c>
    </row>
    <row r="424" spans="1:38" s="138" customFormat="1" ht="16" customHeight="1">
      <c r="A424" s="563">
        <v>417</v>
      </c>
      <c r="B424" s="189"/>
      <c r="C424" s="187" t="s">
        <v>895</v>
      </c>
      <c r="D424" s="187"/>
      <c r="E424" s="187"/>
      <c r="F424" s="236">
        <v>1</v>
      </c>
      <c r="G424" s="187"/>
      <c r="H424" s="246"/>
      <c r="I424" s="246"/>
      <c r="J424" s="197"/>
      <c r="K424" s="194"/>
      <c r="L424" s="194"/>
      <c r="M424" s="195">
        <v>100</v>
      </c>
      <c r="N424" s="195"/>
      <c r="O424" s="195">
        <v>100</v>
      </c>
      <c r="P424" s="196" t="s">
        <v>53</v>
      </c>
      <c r="Q424" s="207" t="s">
        <v>94</v>
      </c>
      <c r="R424" s="217"/>
      <c r="S424" s="209">
        <v>0</v>
      </c>
      <c r="T424" s="245"/>
      <c r="U424" s="211" t="s">
        <v>402</v>
      </c>
      <c r="V424" s="240" t="s">
        <v>569</v>
      </c>
      <c r="W424" s="216"/>
      <c r="X424" s="214">
        <v>100</v>
      </c>
      <c r="Y424" s="226"/>
      <c r="Z424" s="225"/>
      <c r="AA424" s="226"/>
      <c r="AB424" s="225"/>
      <c r="AC424" s="230"/>
      <c r="AD424" s="225">
        <v>100</v>
      </c>
      <c r="AE424" s="225" t="e">
        <v>#DIV/0!</v>
      </c>
      <c r="AF424" s="228">
        <v>44499</v>
      </c>
      <c r="AG424" s="231">
        <v>8</v>
      </c>
      <c r="AH424" s="214">
        <v>121.92</v>
      </c>
      <c r="AI424" s="214">
        <v>-113.92</v>
      </c>
      <c r="AJ424" s="232">
        <v>0</v>
      </c>
      <c r="AK424" s="231"/>
      <c r="AL424" s="214">
        <v>0</v>
      </c>
    </row>
    <row r="425" spans="1:38" s="138" customFormat="1" ht="16" customHeight="1">
      <c r="A425" s="563">
        <v>418</v>
      </c>
      <c r="B425" s="189"/>
      <c r="C425" s="187" t="s">
        <v>895</v>
      </c>
      <c r="D425" s="187"/>
      <c r="E425" s="187"/>
      <c r="F425" s="236">
        <v>1</v>
      </c>
      <c r="G425" s="187"/>
      <c r="H425" s="246"/>
      <c r="I425" s="246"/>
      <c r="J425" s="197"/>
      <c r="K425" s="194"/>
      <c r="L425" s="194"/>
      <c r="M425" s="195">
        <v>100</v>
      </c>
      <c r="N425" s="195"/>
      <c r="O425" s="195">
        <v>100</v>
      </c>
      <c r="P425" s="196" t="s">
        <v>53</v>
      </c>
      <c r="Q425" s="207" t="s">
        <v>94</v>
      </c>
      <c r="R425" s="217"/>
      <c r="S425" s="209">
        <v>0</v>
      </c>
      <c r="T425" s="245"/>
      <c r="U425" s="211" t="s">
        <v>402</v>
      </c>
      <c r="V425" s="240" t="s">
        <v>569</v>
      </c>
      <c r="W425" s="216"/>
      <c r="X425" s="214">
        <v>100</v>
      </c>
      <c r="Y425" s="226"/>
      <c r="Z425" s="225"/>
      <c r="AA425" s="226"/>
      <c r="AB425" s="225"/>
      <c r="AC425" s="230"/>
      <c r="AD425" s="225">
        <v>100</v>
      </c>
      <c r="AE425" s="225" t="e">
        <v>#DIV/0!</v>
      </c>
      <c r="AF425" s="228">
        <v>44499</v>
      </c>
      <c r="AG425" s="231">
        <v>8</v>
      </c>
      <c r="AH425" s="214">
        <v>121.92</v>
      </c>
      <c r="AI425" s="214">
        <v>-113.92</v>
      </c>
      <c r="AJ425" s="232">
        <v>0</v>
      </c>
      <c r="AK425" s="231"/>
      <c r="AL425" s="214">
        <v>0</v>
      </c>
    </row>
    <row r="426" spans="1:38" s="138" customFormat="1" ht="16" customHeight="1">
      <c r="A426" s="563">
        <v>419</v>
      </c>
      <c r="B426" s="189"/>
      <c r="C426" s="187" t="s">
        <v>895</v>
      </c>
      <c r="D426" s="187"/>
      <c r="E426" s="187"/>
      <c r="F426" s="236">
        <v>1</v>
      </c>
      <c r="G426" s="187"/>
      <c r="H426" s="246"/>
      <c r="I426" s="246"/>
      <c r="J426" s="197"/>
      <c r="K426" s="194"/>
      <c r="L426" s="194"/>
      <c r="M426" s="195">
        <v>100</v>
      </c>
      <c r="N426" s="195"/>
      <c r="O426" s="195">
        <v>100</v>
      </c>
      <c r="P426" s="196" t="s">
        <v>53</v>
      </c>
      <c r="Q426" s="207" t="s">
        <v>94</v>
      </c>
      <c r="R426" s="217"/>
      <c r="S426" s="209">
        <v>0</v>
      </c>
      <c r="T426" s="245"/>
      <c r="U426" s="211" t="s">
        <v>402</v>
      </c>
      <c r="V426" s="240" t="s">
        <v>569</v>
      </c>
      <c r="W426" s="216"/>
      <c r="X426" s="214">
        <v>100</v>
      </c>
      <c r="Y426" s="226"/>
      <c r="Z426" s="225"/>
      <c r="AA426" s="226"/>
      <c r="AB426" s="225"/>
      <c r="AC426" s="230"/>
      <c r="AD426" s="225">
        <v>100</v>
      </c>
      <c r="AE426" s="225" t="e">
        <v>#DIV/0!</v>
      </c>
      <c r="AF426" s="228">
        <v>44499</v>
      </c>
      <c r="AG426" s="231">
        <v>8</v>
      </c>
      <c r="AH426" s="214">
        <v>121.92</v>
      </c>
      <c r="AI426" s="214">
        <v>-113.92</v>
      </c>
      <c r="AJ426" s="232">
        <v>0</v>
      </c>
      <c r="AK426" s="231"/>
      <c r="AL426" s="214">
        <v>0</v>
      </c>
    </row>
    <row r="427" spans="1:38" s="138" customFormat="1" ht="16" customHeight="1">
      <c r="A427" s="563">
        <v>420</v>
      </c>
      <c r="B427" s="189"/>
      <c r="C427" s="187" t="s">
        <v>895</v>
      </c>
      <c r="D427" s="187"/>
      <c r="E427" s="187"/>
      <c r="F427" s="236">
        <v>1</v>
      </c>
      <c r="G427" s="187"/>
      <c r="H427" s="246"/>
      <c r="I427" s="246"/>
      <c r="J427" s="197"/>
      <c r="K427" s="194"/>
      <c r="L427" s="194"/>
      <c r="M427" s="195">
        <v>100</v>
      </c>
      <c r="N427" s="195"/>
      <c r="O427" s="195">
        <v>100</v>
      </c>
      <c r="P427" s="196" t="s">
        <v>53</v>
      </c>
      <c r="Q427" s="207" t="s">
        <v>94</v>
      </c>
      <c r="R427" s="217"/>
      <c r="S427" s="209">
        <v>0</v>
      </c>
      <c r="T427" s="245"/>
      <c r="U427" s="211" t="s">
        <v>402</v>
      </c>
      <c r="V427" s="240" t="s">
        <v>569</v>
      </c>
      <c r="W427" s="216"/>
      <c r="X427" s="214">
        <v>100</v>
      </c>
      <c r="Y427" s="226"/>
      <c r="Z427" s="225"/>
      <c r="AA427" s="226"/>
      <c r="AB427" s="225"/>
      <c r="AC427" s="230"/>
      <c r="AD427" s="225">
        <v>100</v>
      </c>
      <c r="AE427" s="225" t="e">
        <v>#DIV/0!</v>
      </c>
      <c r="AF427" s="228">
        <v>44499</v>
      </c>
      <c r="AG427" s="231">
        <v>8</v>
      </c>
      <c r="AH427" s="214">
        <v>121.92</v>
      </c>
      <c r="AI427" s="214">
        <v>-113.92</v>
      </c>
      <c r="AJ427" s="232">
        <v>0</v>
      </c>
      <c r="AK427" s="231"/>
      <c r="AL427" s="214">
        <v>0</v>
      </c>
    </row>
    <row r="428" spans="1:38" s="138" customFormat="1" ht="16" customHeight="1">
      <c r="A428" s="563">
        <v>421</v>
      </c>
      <c r="B428" s="189"/>
      <c r="C428" s="187" t="s">
        <v>895</v>
      </c>
      <c r="D428" s="187"/>
      <c r="E428" s="187"/>
      <c r="F428" s="236">
        <v>1</v>
      </c>
      <c r="G428" s="187"/>
      <c r="H428" s="246"/>
      <c r="I428" s="246"/>
      <c r="J428" s="197"/>
      <c r="K428" s="194"/>
      <c r="L428" s="194"/>
      <c r="M428" s="195">
        <v>100</v>
      </c>
      <c r="N428" s="195"/>
      <c r="O428" s="195">
        <v>100</v>
      </c>
      <c r="P428" s="196" t="s">
        <v>53</v>
      </c>
      <c r="Q428" s="207" t="s">
        <v>94</v>
      </c>
      <c r="R428" s="217"/>
      <c r="S428" s="209">
        <v>0</v>
      </c>
      <c r="T428" s="245"/>
      <c r="U428" s="211" t="s">
        <v>402</v>
      </c>
      <c r="V428" s="240" t="s">
        <v>569</v>
      </c>
      <c r="W428" s="216"/>
      <c r="X428" s="214">
        <v>100</v>
      </c>
      <c r="Y428" s="226"/>
      <c r="Z428" s="225"/>
      <c r="AA428" s="226"/>
      <c r="AB428" s="225"/>
      <c r="AC428" s="230"/>
      <c r="AD428" s="225">
        <v>100</v>
      </c>
      <c r="AE428" s="225" t="e">
        <v>#DIV/0!</v>
      </c>
      <c r="AF428" s="228">
        <v>44499</v>
      </c>
      <c r="AG428" s="231">
        <v>8</v>
      </c>
      <c r="AH428" s="214">
        <v>121.92</v>
      </c>
      <c r="AI428" s="214">
        <v>-113.92</v>
      </c>
      <c r="AJ428" s="232">
        <v>0</v>
      </c>
      <c r="AK428" s="231"/>
      <c r="AL428" s="214">
        <v>0</v>
      </c>
    </row>
    <row r="429" spans="1:38" s="138" customFormat="1" ht="16" customHeight="1">
      <c r="A429" s="563">
        <v>422</v>
      </c>
      <c r="B429" s="189"/>
      <c r="C429" s="187" t="s">
        <v>895</v>
      </c>
      <c r="D429" s="187"/>
      <c r="E429" s="187"/>
      <c r="F429" s="236">
        <v>1</v>
      </c>
      <c r="G429" s="187"/>
      <c r="H429" s="246"/>
      <c r="I429" s="246"/>
      <c r="J429" s="197"/>
      <c r="K429" s="194"/>
      <c r="L429" s="194"/>
      <c r="M429" s="195">
        <v>100</v>
      </c>
      <c r="N429" s="195"/>
      <c r="O429" s="195">
        <v>100</v>
      </c>
      <c r="P429" s="196" t="s">
        <v>53</v>
      </c>
      <c r="Q429" s="207" t="s">
        <v>94</v>
      </c>
      <c r="R429" s="217"/>
      <c r="S429" s="209">
        <v>0</v>
      </c>
      <c r="T429" s="245"/>
      <c r="U429" s="211" t="s">
        <v>402</v>
      </c>
      <c r="V429" s="240" t="s">
        <v>569</v>
      </c>
      <c r="W429" s="216"/>
      <c r="X429" s="214">
        <v>100</v>
      </c>
      <c r="Y429" s="226"/>
      <c r="Z429" s="225"/>
      <c r="AA429" s="226"/>
      <c r="AB429" s="225"/>
      <c r="AC429" s="230"/>
      <c r="AD429" s="225">
        <v>100</v>
      </c>
      <c r="AE429" s="225" t="e">
        <v>#DIV/0!</v>
      </c>
      <c r="AF429" s="228">
        <v>44499</v>
      </c>
      <c r="AG429" s="231">
        <v>8</v>
      </c>
      <c r="AH429" s="214">
        <v>121.92</v>
      </c>
      <c r="AI429" s="214">
        <v>-113.92</v>
      </c>
      <c r="AJ429" s="232">
        <v>0</v>
      </c>
      <c r="AK429" s="231"/>
      <c r="AL429" s="214">
        <v>0</v>
      </c>
    </row>
    <row r="430" spans="1:38" s="138" customFormat="1" ht="16" customHeight="1">
      <c r="A430" s="563">
        <v>423</v>
      </c>
      <c r="B430" s="189"/>
      <c r="C430" s="187" t="s">
        <v>895</v>
      </c>
      <c r="D430" s="187"/>
      <c r="E430" s="187"/>
      <c r="F430" s="236">
        <v>1</v>
      </c>
      <c r="G430" s="187"/>
      <c r="H430" s="246"/>
      <c r="I430" s="246"/>
      <c r="J430" s="197"/>
      <c r="K430" s="194"/>
      <c r="L430" s="194"/>
      <c r="M430" s="195">
        <v>100</v>
      </c>
      <c r="N430" s="195"/>
      <c r="O430" s="195">
        <v>100</v>
      </c>
      <c r="P430" s="196" t="s">
        <v>53</v>
      </c>
      <c r="Q430" s="207" t="s">
        <v>94</v>
      </c>
      <c r="R430" s="217"/>
      <c r="S430" s="209">
        <v>0</v>
      </c>
      <c r="T430" s="245"/>
      <c r="U430" s="211" t="s">
        <v>402</v>
      </c>
      <c r="V430" s="240" t="s">
        <v>569</v>
      </c>
      <c r="W430" s="216"/>
      <c r="X430" s="214">
        <v>100</v>
      </c>
      <c r="Y430" s="226"/>
      <c r="Z430" s="225"/>
      <c r="AA430" s="226"/>
      <c r="AB430" s="225"/>
      <c r="AC430" s="230"/>
      <c r="AD430" s="225">
        <v>100</v>
      </c>
      <c r="AE430" s="225" t="e">
        <v>#DIV/0!</v>
      </c>
      <c r="AF430" s="228">
        <v>44499</v>
      </c>
      <c r="AG430" s="231">
        <v>8</v>
      </c>
      <c r="AH430" s="214">
        <v>121.92</v>
      </c>
      <c r="AI430" s="214">
        <v>-113.92</v>
      </c>
      <c r="AJ430" s="232">
        <v>0</v>
      </c>
      <c r="AK430" s="231"/>
      <c r="AL430" s="214">
        <v>0</v>
      </c>
    </row>
    <row r="431" spans="1:38" s="138" customFormat="1" ht="16" customHeight="1">
      <c r="A431" s="563">
        <v>424</v>
      </c>
      <c r="B431" s="189"/>
      <c r="C431" s="187" t="s">
        <v>895</v>
      </c>
      <c r="D431" s="187"/>
      <c r="E431" s="187"/>
      <c r="F431" s="236">
        <v>1</v>
      </c>
      <c r="G431" s="187"/>
      <c r="H431" s="246"/>
      <c r="I431" s="246"/>
      <c r="J431" s="197"/>
      <c r="K431" s="194"/>
      <c r="L431" s="194"/>
      <c r="M431" s="195">
        <v>100</v>
      </c>
      <c r="N431" s="195"/>
      <c r="O431" s="195">
        <v>100</v>
      </c>
      <c r="P431" s="196" t="s">
        <v>53</v>
      </c>
      <c r="Q431" s="207" t="s">
        <v>94</v>
      </c>
      <c r="R431" s="217"/>
      <c r="S431" s="209">
        <v>0</v>
      </c>
      <c r="T431" s="245"/>
      <c r="U431" s="211" t="s">
        <v>402</v>
      </c>
      <c r="V431" s="240" t="s">
        <v>569</v>
      </c>
      <c r="W431" s="216"/>
      <c r="X431" s="214">
        <v>100</v>
      </c>
      <c r="Y431" s="226"/>
      <c r="Z431" s="225"/>
      <c r="AA431" s="226"/>
      <c r="AB431" s="225"/>
      <c r="AC431" s="230"/>
      <c r="AD431" s="225">
        <v>100</v>
      </c>
      <c r="AE431" s="225" t="e">
        <v>#DIV/0!</v>
      </c>
      <c r="AF431" s="228">
        <v>44499</v>
      </c>
      <c r="AG431" s="231">
        <v>8</v>
      </c>
      <c r="AH431" s="214">
        <v>121.92</v>
      </c>
      <c r="AI431" s="214">
        <v>-113.92</v>
      </c>
      <c r="AJ431" s="232">
        <v>0</v>
      </c>
      <c r="AK431" s="231"/>
      <c r="AL431" s="214">
        <v>0</v>
      </c>
    </row>
    <row r="432" spans="1:38" s="138" customFormat="1" ht="16" customHeight="1">
      <c r="A432" s="563">
        <v>425</v>
      </c>
      <c r="B432" s="189"/>
      <c r="C432" s="187" t="s">
        <v>895</v>
      </c>
      <c r="D432" s="187"/>
      <c r="E432" s="187"/>
      <c r="F432" s="236">
        <v>1</v>
      </c>
      <c r="G432" s="187"/>
      <c r="H432" s="246"/>
      <c r="I432" s="246"/>
      <c r="J432" s="197"/>
      <c r="K432" s="194"/>
      <c r="L432" s="194"/>
      <c r="M432" s="195">
        <v>100</v>
      </c>
      <c r="N432" s="195"/>
      <c r="O432" s="195">
        <v>100</v>
      </c>
      <c r="P432" s="196" t="s">
        <v>53</v>
      </c>
      <c r="Q432" s="207" t="s">
        <v>94</v>
      </c>
      <c r="R432" s="217"/>
      <c r="S432" s="209">
        <v>0</v>
      </c>
      <c r="T432" s="245"/>
      <c r="U432" s="211" t="s">
        <v>402</v>
      </c>
      <c r="V432" s="240" t="s">
        <v>569</v>
      </c>
      <c r="W432" s="216"/>
      <c r="X432" s="214">
        <v>100</v>
      </c>
      <c r="Y432" s="226"/>
      <c r="Z432" s="225"/>
      <c r="AA432" s="226"/>
      <c r="AB432" s="225"/>
      <c r="AC432" s="230"/>
      <c r="AD432" s="225">
        <v>100</v>
      </c>
      <c r="AE432" s="225" t="e">
        <v>#DIV/0!</v>
      </c>
      <c r="AF432" s="228">
        <v>44499</v>
      </c>
      <c r="AG432" s="231">
        <v>8</v>
      </c>
      <c r="AH432" s="214">
        <v>121.92</v>
      </c>
      <c r="AI432" s="214">
        <v>-113.92</v>
      </c>
      <c r="AJ432" s="232">
        <v>0</v>
      </c>
      <c r="AK432" s="231"/>
      <c r="AL432" s="214">
        <v>0</v>
      </c>
    </row>
    <row r="433" spans="1:38" s="138" customFormat="1" ht="16" customHeight="1">
      <c r="A433" s="563">
        <v>426</v>
      </c>
      <c r="B433" s="189"/>
      <c r="C433" s="187" t="s">
        <v>895</v>
      </c>
      <c r="D433" s="187"/>
      <c r="E433" s="187"/>
      <c r="F433" s="236">
        <v>1</v>
      </c>
      <c r="G433" s="187"/>
      <c r="H433" s="246"/>
      <c r="I433" s="246"/>
      <c r="J433" s="197"/>
      <c r="K433" s="194"/>
      <c r="L433" s="194"/>
      <c r="M433" s="195">
        <v>100</v>
      </c>
      <c r="N433" s="195"/>
      <c r="O433" s="195">
        <v>100</v>
      </c>
      <c r="P433" s="196" t="s">
        <v>53</v>
      </c>
      <c r="Q433" s="207" t="s">
        <v>94</v>
      </c>
      <c r="R433" s="217"/>
      <c r="S433" s="209">
        <v>0</v>
      </c>
      <c r="T433" s="245"/>
      <c r="U433" s="211" t="s">
        <v>402</v>
      </c>
      <c r="V433" s="240" t="s">
        <v>569</v>
      </c>
      <c r="W433" s="216"/>
      <c r="X433" s="214">
        <v>100</v>
      </c>
      <c r="Y433" s="226"/>
      <c r="Z433" s="225"/>
      <c r="AA433" s="226"/>
      <c r="AB433" s="225"/>
      <c r="AC433" s="230"/>
      <c r="AD433" s="225">
        <v>100</v>
      </c>
      <c r="AE433" s="225" t="e">
        <v>#DIV/0!</v>
      </c>
      <c r="AF433" s="228">
        <v>44499</v>
      </c>
      <c r="AG433" s="231">
        <v>8</v>
      </c>
      <c r="AH433" s="214">
        <v>121.92</v>
      </c>
      <c r="AI433" s="214">
        <v>-113.92</v>
      </c>
      <c r="AJ433" s="232">
        <v>0</v>
      </c>
      <c r="AK433" s="231"/>
      <c r="AL433" s="214">
        <v>0</v>
      </c>
    </row>
    <row r="434" spans="1:38" s="138" customFormat="1" ht="16" customHeight="1">
      <c r="A434" s="563">
        <v>427</v>
      </c>
      <c r="B434" s="189"/>
      <c r="C434" s="187" t="s">
        <v>829</v>
      </c>
      <c r="D434" s="187"/>
      <c r="E434" s="187"/>
      <c r="F434" s="236">
        <v>1</v>
      </c>
      <c r="G434" s="187"/>
      <c r="H434" s="246"/>
      <c r="I434" s="246"/>
      <c r="J434" s="197"/>
      <c r="K434" s="194"/>
      <c r="L434" s="194"/>
      <c r="M434" s="195">
        <v>100</v>
      </c>
      <c r="N434" s="195"/>
      <c r="O434" s="195">
        <v>100</v>
      </c>
      <c r="P434" s="196" t="s">
        <v>53</v>
      </c>
      <c r="Q434" s="207" t="s">
        <v>94</v>
      </c>
      <c r="R434" s="217"/>
      <c r="S434" s="209">
        <v>0</v>
      </c>
      <c r="T434" s="245"/>
      <c r="U434" s="211" t="s">
        <v>425</v>
      </c>
      <c r="V434" s="240" t="s">
        <v>569</v>
      </c>
      <c r="W434" s="216"/>
      <c r="X434" s="214">
        <v>100</v>
      </c>
      <c r="Y434" s="226"/>
      <c r="Z434" s="225"/>
      <c r="AA434" s="226"/>
      <c r="AB434" s="225"/>
      <c r="AC434" s="230"/>
      <c r="AD434" s="225">
        <v>100</v>
      </c>
      <c r="AE434" s="225" t="e">
        <v>#DIV/0!</v>
      </c>
      <c r="AF434" s="228">
        <v>44499</v>
      </c>
      <c r="AG434" s="231">
        <v>8</v>
      </c>
      <c r="AH434" s="214">
        <v>121.92</v>
      </c>
      <c r="AI434" s="214">
        <v>-113.92</v>
      </c>
      <c r="AJ434" s="232">
        <v>0</v>
      </c>
      <c r="AK434" s="231"/>
      <c r="AL434" s="214">
        <v>0</v>
      </c>
    </row>
    <row r="435" spans="1:38" s="138" customFormat="1" ht="16" customHeight="1">
      <c r="A435" s="563">
        <v>428</v>
      </c>
      <c r="B435" s="189"/>
      <c r="C435" s="187" t="s">
        <v>829</v>
      </c>
      <c r="D435" s="187"/>
      <c r="E435" s="187"/>
      <c r="F435" s="236">
        <v>1</v>
      </c>
      <c r="G435" s="187"/>
      <c r="H435" s="246"/>
      <c r="I435" s="246"/>
      <c r="J435" s="197"/>
      <c r="K435" s="194"/>
      <c r="L435" s="194"/>
      <c r="M435" s="195">
        <v>100</v>
      </c>
      <c r="N435" s="195"/>
      <c r="O435" s="195">
        <v>100</v>
      </c>
      <c r="P435" s="196" t="s">
        <v>53</v>
      </c>
      <c r="Q435" s="207" t="s">
        <v>94</v>
      </c>
      <c r="R435" s="217"/>
      <c r="S435" s="209">
        <v>0</v>
      </c>
      <c r="T435" s="245"/>
      <c r="U435" s="211" t="s">
        <v>425</v>
      </c>
      <c r="V435" s="240" t="s">
        <v>569</v>
      </c>
      <c r="W435" s="216"/>
      <c r="X435" s="214">
        <v>100</v>
      </c>
      <c r="Y435" s="226"/>
      <c r="Z435" s="225"/>
      <c r="AA435" s="226"/>
      <c r="AB435" s="225"/>
      <c r="AC435" s="230"/>
      <c r="AD435" s="225">
        <v>100</v>
      </c>
      <c r="AE435" s="225" t="e">
        <v>#DIV/0!</v>
      </c>
      <c r="AF435" s="228">
        <v>44499</v>
      </c>
      <c r="AG435" s="231">
        <v>8</v>
      </c>
      <c r="AH435" s="214">
        <v>121.92</v>
      </c>
      <c r="AI435" s="214">
        <v>-113.92</v>
      </c>
      <c r="AJ435" s="232">
        <v>0</v>
      </c>
      <c r="AK435" s="231"/>
      <c r="AL435" s="214">
        <v>0</v>
      </c>
    </row>
    <row r="436" spans="1:38" s="138" customFormat="1" ht="16" customHeight="1">
      <c r="A436" s="563">
        <v>429</v>
      </c>
      <c r="B436" s="189"/>
      <c r="C436" s="187" t="s">
        <v>829</v>
      </c>
      <c r="D436" s="187"/>
      <c r="E436" s="187"/>
      <c r="F436" s="236">
        <v>1</v>
      </c>
      <c r="G436" s="187"/>
      <c r="H436" s="246"/>
      <c r="I436" s="246"/>
      <c r="J436" s="197"/>
      <c r="K436" s="194"/>
      <c r="L436" s="194"/>
      <c r="M436" s="195">
        <v>100</v>
      </c>
      <c r="N436" s="195"/>
      <c r="O436" s="195">
        <v>100</v>
      </c>
      <c r="P436" s="196" t="s">
        <v>53</v>
      </c>
      <c r="Q436" s="207" t="s">
        <v>94</v>
      </c>
      <c r="R436" s="217"/>
      <c r="S436" s="209">
        <v>0</v>
      </c>
      <c r="T436" s="245"/>
      <c r="U436" s="211" t="s">
        <v>425</v>
      </c>
      <c r="V436" s="240" t="s">
        <v>569</v>
      </c>
      <c r="W436" s="216"/>
      <c r="X436" s="214">
        <v>100</v>
      </c>
      <c r="Y436" s="226"/>
      <c r="Z436" s="225"/>
      <c r="AA436" s="226"/>
      <c r="AB436" s="225"/>
      <c r="AC436" s="230"/>
      <c r="AD436" s="225">
        <v>100</v>
      </c>
      <c r="AE436" s="225" t="e">
        <v>#DIV/0!</v>
      </c>
      <c r="AF436" s="228">
        <v>44499</v>
      </c>
      <c r="AG436" s="231">
        <v>8</v>
      </c>
      <c r="AH436" s="214">
        <v>121.92</v>
      </c>
      <c r="AI436" s="214">
        <v>-113.92</v>
      </c>
      <c r="AJ436" s="232">
        <v>0</v>
      </c>
      <c r="AK436" s="231"/>
      <c r="AL436" s="214">
        <v>0</v>
      </c>
    </row>
    <row r="437" spans="1:38" s="138" customFormat="1" ht="16" customHeight="1">
      <c r="A437" s="563">
        <v>430</v>
      </c>
      <c r="B437" s="189"/>
      <c r="C437" s="187" t="s">
        <v>829</v>
      </c>
      <c r="D437" s="187"/>
      <c r="E437" s="187"/>
      <c r="F437" s="236">
        <v>1</v>
      </c>
      <c r="G437" s="187"/>
      <c r="H437" s="246"/>
      <c r="I437" s="246"/>
      <c r="J437" s="197"/>
      <c r="K437" s="194"/>
      <c r="L437" s="194"/>
      <c r="M437" s="195">
        <v>100</v>
      </c>
      <c r="N437" s="195"/>
      <c r="O437" s="195">
        <v>100</v>
      </c>
      <c r="P437" s="196" t="s">
        <v>53</v>
      </c>
      <c r="Q437" s="207" t="s">
        <v>94</v>
      </c>
      <c r="R437" s="217"/>
      <c r="S437" s="209">
        <v>0</v>
      </c>
      <c r="T437" s="245"/>
      <c r="U437" s="211" t="s">
        <v>425</v>
      </c>
      <c r="V437" s="240" t="s">
        <v>569</v>
      </c>
      <c r="W437" s="216"/>
      <c r="X437" s="214">
        <v>100</v>
      </c>
      <c r="Y437" s="226"/>
      <c r="Z437" s="225"/>
      <c r="AA437" s="226"/>
      <c r="AB437" s="225"/>
      <c r="AC437" s="230"/>
      <c r="AD437" s="225">
        <v>100</v>
      </c>
      <c r="AE437" s="225" t="e">
        <v>#DIV/0!</v>
      </c>
      <c r="AF437" s="228">
        <v>44499</v>
      </c>
      <c r="AG437" s="231">
        <v>8</v>
      </c>
      <c r="AH437" s="214">
        <v>121.92</v>
      </c>
      <c r="AI437" s="214">
        <v>-113.92</v>
      </c>
      <c r="AJ437" s="232">
        <v>0</v>
      </c>
      <c r="AK437" s="231"/>
      <c r="AL437" s="214">
        <v>0</v>
      </c>
    </row>
    <row r="438" spans="1:38" s="138" customFormat="1" ht="16" customHeight="1">
      <c r="A438" s="563">
        <v>431</v>
      </c>
      <c r="B438" s="189"/>
      <c r="C438" s="187" t="s">
        <v>829</v>
      </c>
      <c r="D438" s="187"/>
      <c r="E438" s="187"/>
      <c r="F438" s="236">
        <v>1</v>
      </c>
      <c r="G438" s="187"/>
      <c r="H438" s="246"/>
      <c r="I438" s="246"/>
      <c r="J438" s="197"/>
      <c r="K438" s="194"/>
      <c r="L438" s="194"/>
      <c r="M438" s="195">
        <v>100</v>
      </c>
      <c r="N438" s="195"/>
      <c r="O438" s="195">
        <v>100</v>
      </c>
      <c r="P438" s="196" t="s">
        <v>53</v>
      </c>
      <c r="Q438" s="207" t="s">
        <v>94</v>
      </c>
      <c r="R438" s="217"/>
      <c r="S438" s="209">
        <v>0</v>
      </c>
      <c r="T438" s="245"/>
      <c r="U438" s="211" t="s">
        <v>425</v>
      </c>
      <c r="V438" s="240" t="s">
        <v>569</v>
      </c>
      <c r="W438" s="216"/>
      <c r="X438" s="214">
        <v>100</v>
      </c>
      <c r="Y438" s="226"/>
      <c r="Z438" s="225"/>
      <c r="AA438" s="226"/>
      <c r="AB438" s="225"/>
      <c r="AC438" s="230"/>
      <c r="AD438" s="225">
        <v>100</v>
      </c>
      <c r="AE438" s="225" t="e">
        <v>#DIV/0!</v>
      </c>
      <c r="AF438" s="228">
        <v>44499</v>
      </c>
      <c r="AG438" s="231">
        <v>8</v>
      </c>
      <c r="AH438" s="214">
        <v>121.92</v>
      </c>
      <c r="AI438" s="214">
        <v>-113.92</v>
      </c>
      <c r="AJ438" s="232">
        <v>0</v>
      </c>
      <c r="AK438" s="231"/>
      <c r="AL438" s="214">
        <v>0</v>
      </c>
    </row>
    <row r="439" spans="1:38" s="138" customFormat="1" ht="16" customHeight="1">
      <c r="A439" s="563">
        <v>432</v>
      </c>
      <c r="B439" s="189"/>
      <c r="C439" s="187" t="s">
        <v>829</v>
      </c>
      <c r="D439" s="187"/>
      <c r="E439" s="187"/>
      <c r="F439" s="236">
        <v>1</v>
      </c>
      <c r="G439" s="187"/>
      <c r="H439" s="246"/>
      <c r="I439" s="246"/>
      <c r="J439" s="197"/>
      <c r="K439" s="194"/>
      <c r="L439" s="194"/>
      <c r="M439" s="195">
        <v>100</v>
      </c>
      <c r="N439" s="195"/>
      <c r="O439" s="195">
        <v>100</v>
      </c>
      <c r="P439" s="196" t="s">
        <v>53</v>
      </c>
      <c r="Q439" s="207" t="s">
        <v>94</v>
      </c>
      <c r="R439" s="217"/>
      <c r="S439" s="209">
        <v>0</v>
      </c>
      <c r="T439" s="245"/>
      <c r="U439" s="211" t="s">
        <v>425</v>
      </c>
      <c r="V439" s="240" t="s">
        <v>569</v>
      </c>
      <c r="W439" s="216"/>
      <c r="X439" s="214">
        <v>100</v>
      </c>
      <c r="Y439" s="226"/>
      <c r="Z439" s="225"/>
      <c r="AA439" s="226"/>
      <c r="AB439" s="225"/>
      <c r="AC439" s="230"/>
      <c r="AD439" s="225">
        <v>100</v>
      </c>
      <c r="AE439" s="225" t="e">
        <v>#DIV/0!</v>
      </c>
      <c r="AF439" s="228">
        <v>44499</v>
      </c>
      <c r="AG439" s="231">
        <v>8</v>
      </c>
      <c r="AH439" s="214">
        <v>121.92</v>
      </c>
      <c r="AI439" s="214">
        <v>-113.92</v>
      </c>
      <c r="AJ439" s="232">
        <v>0</v>
      </c>
      <c r="AK439" s="231"/>
      <c r="AL439" s="214">
        <v>0</v>
      </c>
    </row>
    <row r="440" spans="1:38" s="138" customFormat="1" ht="16" customHeight="1">
      <c r="A440" s="563">
        <v>433</v>
      </c>
      <c r="B440" s="189"/>
      <c r="C440" s="187" t="s">
        <v>829</v>
      </c>
      <c r="D440" s="187"/>
      <c r="E440" s="187"/>
      <c r="F440" s="236">
        <v>1</v>
      </c>
      <c r="G440" s="187"/>
      <c r="H440" s="246"/>
      <c r="I440" s="246"/>
      <c r="J440" s="197"/>
      <c r="K440" s="194"/>
      <c r="L440" s="194"/>
      <c r="M440" s="195">
        <v>100</v>
      </c>
      <c r="N440" s="195"/>
      <c r="O440" s="195">
        <v>100</v>
      </c>
      <c r="P440" s="196" t="s">
        <v>53</v>
      </c>
      <c r="Q440" s="207" t="s">
        <v>94</v>
      </c>
      <c r="R440" s="217"/>
      <c r="S440" s="209">
        <v>0</v>
      </c>
      <c r="T440" s="245"/>
      <c r="U440" s="211" t="s">
        <v>425</v>
      </c>
      <c r="V440" s="240" t="s">
        <v>569</v>
      </c>
      <c r="W440" s="216"/>
      <c r="X440" s="214">
        <v>100</v>
      </c>
      <c r="Y440" s="226"/>
      <c r="Z440" s="225"/>
      <c r="AA440" s="226"/>
      <c r="AB440" s="225"/>
      <c r="AC440" s="230"/>
      <c r="AD440" s="225">
        <v>100</v>
      </c>
      <c r="AE440" s="225" t="e">
        <v>#DIV/0!</v>
      </c>
      <c r="AF440" s="228">
        <v>44499</v>
      </c>
      <c r="AG440" s="231">
        <v>8</v>
      </c>
      <c r="AH440" s="214">
        <v>121.92</v>
      </c>
      <c r="AI440" s="214">
        <v>-113.92</v>
      </c>
      <c r="AJ440" s="232">
        <v>0</v>
      </c>
      <c r="AK440" s="231"/>
      <c r="AL440" s="214">
        <v>0</v>
      </c>
    </row>
    <row r="441" spans="1:38" s="138" customFormat="1" ht="16" customHeight="1">
      <c r="A441" s="563">
        <v>434</v>
      </c>
      <c r="B441" s="189"/>
      <c r="C441" s="187" t="s">
        <v>829</v>
      </c>
      <c r="D441" s="187"/>
      <c r="E441" s="187"/>
      <c r="F441" s="236">
        <v>1</v>
      </c>
      <c r="G441" s="187"/>
      <c r="H441" s="246"/>
      <c r="I441" s="246"/>
      <c r="J441" s="197"/>
      <c r="K441" s="194"/>
      <c r="L441" s="194"/>
      <c r="M441" s="195">
        <v>100</v>
      </c>
      <c r="N441" s="195"/>
      <c r="O441" s="195">
        <v>100</v>
      </c>
      <c r="P441" s="196" t="s">
        <v>53</v>
      </c>
      <c r="Q441" s="207" t="s">
        <v>94</v>
      </c>
      <c r="R441" s="217"/>
      <c r="S441" s="209">
        <v>0</v>
      </c>
      <c r="T441" s="245"/>
      <c r="U441" s="211" t="s">
        <v>425</v>
      </c>
      <c r="V441" s="240" t="s">
        <v>569</v>
      </c>
      <c r="W441" s="216"/>
      <c r="X441" s="214">
        <v>100</v>
      </c>
      <c r="Y441" s="226"/>
      <c r="Z441" s="225"/>
      <c r="AA441" s="226"/>
      <c r="AB441" s="225"/>
      <c r="AC441" s="230"/>
      <c r="AD441" s="225">
        <v>100</v>
      </c>
      <c r="AE441" s="225" t="e">
        <v>#DIV/0!</v>
      </c>
      <c r="AF441" s="228">
        <v>44499</v>
      </c>
      <c r="AG441" s="231">
        <v>8</v>
      </c>
      <c r="AH441" s="214">
        <v>121.92</v>
      </c>
      <c r="AI441" s="214">
        <v>-113.92</v>
      </c>
      <c r="AJ441" s="232">
        <v>0</v>
      </c>
      <c r="AK441" s="231"/>
      <c r="AL441" s="214">
        <v>0</v>
      </c>
    </row>
    <row r="442" spans="1:38" s="138" customFormat="1" ht="16" customHeight="1">
      <c r="A442" s="563">
        <v>435</v>
      </c>
      <c r="B442" s="189"/>
      <c r="C442" s="187" t="s">
        <v>896</v>
      </c>
      <c r="D442" s="187"/>
      <c r="E442" s="187"/>
      <c r="F442" s="236">
        <v>1</v>
      </c>
      <c r="G442" s="187"/>
      <c r="H442" s="246"/>
      <c r="I442" s="246"/>
      <c r="J442" s="197"/>
      <c r="K442" s="194"/>
      <c r="L442" s="194"/>
      <c r="M442" s="195">
        <v>100</v>
      </c>
      <c r="N442" s="195"/>
      <c r="O442" s="195">
        <v>100</v>
      </c>
      <c r="P442" s="196" t="s">
        <v>53</v>
      </c>
      <c r="Q442" s="207" t="s">
        <v>94</v>
      </c>
      <c r="R442" s="217"/>
      <c r="S442" s="209">
        <v>0</v>
      </c>
      <c r="T442" s="245"/>
      <c r="U442" s="211" t="s">
        <v>402</v>
      </c>
      <c r="V442" s="240" t="s">
        <v>569</v>
      </c>
      <c r="W442" s="216"/>
      <c r="X442" s="214">
        <v>100</v>
      </c>
      <c r="Y442" s="226"/>
      <c r="Z442" s="225"/>
      <c r="AA442" s="226"/>
      <c r="AB442" s="225"/>
      <c r="AC442" s="230"/>
      <c r="AD442" s="225">
        <v>100</v>
      </c>
      <c r="AE442" s="225" t="e">
        <v>#DIV/0!</v>
      </c>
      <c r="AF442" s="228">
        <v>44499</v>
      </c>
      <c r="AG442" s="231">
        <v>8</v>
      </c>
      <c r="AH442" s="214">
        <v>121.92</v>
      </c>
      <c r="AI442" s="214">
        <v>-113.92</v>
      </c>
      <c r="AJ442" s="232">
        <v>0</v>
      </c>
      <c r="AK442" s="231"/>
      <c r="AL442" s="214">
        <v>0</v>
      </c>
    </row>
    <row r="443" spans="1:38" s="138" customFormat="1" ht="16" customHeight="1">
      <c r="A443" s="563">
        <v>436</v>
      </c>
      <c r="B443" s="189"/>
      <c r="C443" s="187" t="s">
        <v>897</v>
      </c>
      <c r="D443" s="187"/>
      <c r="E443" s="187"/>
      <c r="F443" s="236">
        <v>1</v>
      </c>
      <c r="G443" s="187"/>
      <c r="H443" s="246"/>
      <c r="I443" s="246"/>
      <c r="J443" s="197"/>
      <c r="K443" s="194"/>
      <c r="L443" s="194"/>
      <c r="M443" s="195">
        <v>100</v>
      </c>
      <c r="N443" s="195"/>
      <c r="O443" s="195">
        <v>100</v>
      </c>
      <c r="P443" s="196" t="s">
        <v>53</v>
      </c>
      <c r="Q443" s="207" t="s">
        <v>94</v>
      </c>
      <c r="R443" s="217"/>
      <c r="S443" s="209">
        <v>0</v>
      </c>
      <c r="T443" s="245"/>
      <c r="U443" s="211" t="s">
        <v>402</v>
      </c>
      <c r="V443" s="240" t="s">
        <v>569</v>
      </c>
      <c r="W443" s="216"/>
      <c r="X443" s="214">
        <v>100</v>
      </c>
      <c r="Y443" s="226"/>
      <c r="Z443" s="225"/>
      <c r="AA443" s="226"/>
      <c r="AB443" s="225"/>
      <c r="AC443" s="230"/>
      <c r="AD443" s="225">
        <v>100</v>
      </c>
      <c r="AE443" s="225" t="e">
        <v>#DIV/0!</v>
      </c>
      <c r="AF443" s="228">
        <v>44499</v>
      </c>
      <c r="AG443" s="231">
        <v>8</v>
      </c>
      <c r="AH443" s="214">
        <v>121.92</v>
      </c>
      <c r="AI443" s="214">
        <v>-113.92</v>
      </c>
      <c r="AJ443" s="232">
        <v>0</v>
      </c>
      <c r="AK443" s="231"/>
      <c r="AL443" s="214">
        <v>0</v>
      </c>
    </row>
    <row r="444" spans="1:38" s="138" customFormat="1" ht="16" customHeight="1">
      <c r="A444" s="563">
        <v>437</v>
      </c>
      <c r="B444" s="189"/>
      <c r="C444" s="187" t="s">
        <v>898</v>
      </c>
      <c r="D444" s="187"/>
      <c r="E444" s="187"/>
      <c r="F444" s="236">
        <v>1</v>
      </c>
      <c r="G444" s="187"/>
      <c r="H444" s="246"/>
      <c r="I444" s="246"/>
      <c r="J444" s="197"/>
      <c r="K444" s="194"/>
      <c r="L444" s="194"/>
      <c r="M444" s="195">
        <v>100</v>
      </c>
      <c r="N444" s="195"/>
      <c r="O444" s="195">
        <v>100</v>
      </c>
      <c r="P444" s="196" t="s">
        <v>53</v>
      </c>
      <c r="Q444" s="207" t="s">
        <v>94</v>
      </c>
      <c r="R444" s="217"/>
      <c r="S444" s="209">
        <v>0</v>
      </c>
      <c r="T444" s="245"/>
      <c r="U444" s="211" t="s">
        <v>402</v>
      </c>
      <c r="V444" s="240" t="s">
        <v>569</v>
      </c>
      <c r="W444" s="216"/>
      <c r="X444" s="214">
        <v>100</v>
      </c>
      <c r="Y444" s="226"/>
      <c r="Z444" s="225"/>
      <c r="AA444" s="226"/>
      <c r="AB444" s="225"/>
      <c r="AC444" s="230"/>
      <c r="AD444" s="225">
        <v>100</v>
      </c>
      <c r="AE444" s="225" t="e">
        <v>#DIV/0!</v>
      </c>
      <c r="AF444" s="228">
        <v>44499</v>
      </c>
      <c r="AG444" s="231">
        <v>8</v>
      </c>
      <c r="AH444" s="214">
        <v>121.92</v>
      </c>
      <c r="AI444" s="214">
        <v>-113.92</v>
      </c>
      <c r="AJ444" s="232">
        <v>0</v>
      </c>
      <c r="AK444" s="231"/>
      <c r="AL444" s="214">
        <v>0</v>
      </c>
    </row>
    <row r="445" spans="1:38" s="138" customFormat="1" ht="16" customHeight="1">
      <c r="A445" s="563">
        <v>438</v>
      </c>
      <c r="B445" s="189"/>
      <c r="C445" s="187" t="s">
        <v>899</v>
      </c>
      <c r="D445" s="187"/>
      <c r="E445" s="187"/>
      <c r="F445" s="236">
        <v>1</v>
      </c>
      <c r="G445" s="187"/>
      <c r="H445" s="246"/>
      <c r="I445" s="246"/>
      <c r="J445" s="197"/>
      <c r="K445" s="194"/>
      <c r="L445" s="194"/>
      <c r="M445" s="195">
        <v>100</v>
      </c>
      <c r="N445" s="195"/>
      <c r="O445" s="195">
        <v>100</v>
      </c>
      <c r="P445" s="196" t="s">
        <v>53</v>
      </c>
      <c r="Q445" s="207" t="s">
        <v>94</v>
      </c>
      <c r="R445" s="217"/>
      <c r="S445" s="209">
        <v>0</v>
      </c>
      <c r="T445" s="245"/>
      <c r="U445" s="211" t="s">
        <v>402</v>
      </c>
      <c r="V445" s="240" t="s">
        <v>569</v>
      </c>
      <c r="W445" s="216"/>
      <c r="X445" s="214">
        <v>100</v>
      </c>
      <c r="Y445" s="226"/>
      <c r="Z445" s="225"/>
      <c r="AA445" s="226"/>
      <c r="AB445" s="225"/>
      <c r="AC445" s="230"/>
      <c r="AD445" s="225">
        <v>100</v>
      </c>
      <c r="AE445" s="225" t="e">
        <v>#DIV/0!</v>
      </c>
      <c r="AF445" s="228">
        <v>44499</v>
      </c>
      <c r="AG445" s="231">
        <v>8</v>
      </c>
      <c r="AH445" s="214">
        <v>121.92</v>
      </c>
      <c r="AI445" s="214">
        <v>-113.92</v>
      </c>
      <c r="AJ445" s="232">
        <v>0</v>
      </c>
      <c r="AK445" s="231"/>
      <c r="AL445" s="214">
        <v>0</v>
      </c>
    </row>
    <row r="446" spans="1:38" s="138" customFormat="1" ht="16" customHeight="1">
      <c r="A446" s="563">
        <v>439</v>
      </c>
      <c r="B446" s="189"/>
      <c r="C446" s="187" t="s">
        <v>900</v>
      </c>
      <c r="D446" s="187"/>
      <c r="E446" s="187"/>
      <c r="F446" s="236">
        <v>1</v>
      </c>
      <c r="G446" s="187"/>
      <c r="H446" s="246"/>
      <c r="I446" s="246"/>
      <c r="J446" s="197"/>
      <c r="K446" s="194"/>
      <c r="L446" s="194"/>
      <c r="M446" s="195">
        <v>100</v>
      </c>
      <c r="N446" s="195"/>
      <c r="O446" s="195">
        <v>100</v>
      </c>
      <c r="P446" s="196" t="s">
        <v>53</v>
      </c>
      <c r="Q446" s="207" t="s">
        <v>94</v>
      </c>
      <c r="R446" s="217"/>
      <c r="S446" s="209">
        <v>0</v>
      </c>
      <c r="T446" s="245"/>
      <c r="U446" s="211" t="s">
        <v>402</v>
      </c>
      <c r="V446" s="240" t="s">
        <v>569</v>
      </c>
      <c r="W446" s="216"/>
      <c r="X446" s="214">
        <v>100</v>
      </c>
      <c r="Y446" s="226"/>
      <c r="Z446" s="225"/>
      <c r="AA446" s="226"/>
      <c r="AB446" s="225"/>
      <c r="AC446" s="230"/>
      <c r="AD446" s="225">
        <v>100</v>
      </c>
      <c r="AE446" s="225" t="e">
        <v>#DIV/0!</v>
      </c>
      <c r="AF446" s="228">
        <v>44499</v>
      </c>
      <c r="AG446" s="231">
        <v>8</v>
      </c>
      <c r="AH446" s="214">
        <v>121.92</v>
      </c>
      <c r="AI446" s="214">
        <v>-113.92</v>
      </c>
      <c r="AJ446" s="232">
        <v>0</v>
      </c>
      <c r="AK446" s="231"/>
      <c r="AL446" s="214">
        <v>0</v>
      </c>
    </row>
    <row r="447" spans="1:38" s="138" customFormat="1" ht="16" customHeight="1">
      <c r="A447" s="563">
        <v>440</v>
      </c>
      <c r="B447" s="189"/>
      <c r="C447" s="187" t="s">
        <v>901</v>
      </c>
      <c r="D447" s="187"/>
      <c r="E447" s="187"/>
      <c r="F447" s="236">
        <v>1</v>
      </c>
      <c r="G447" s="187"/>
      <c r="H447" s="246"/>
      <c r="I447" s="246"/>
      <c r="J447" s="197"/>
      <c r="K447" s="194"/>
      <c r="L447" s="194"/>
      <c r="M447" s="195">
        <v>100</v>
      </c>
      <c r="N447" s="195"/>
      <c r="O447" s="195">
        <v>100</v>
      </c>
      <c r="P447" s="196" t="s">
        <v>53</v>
      </c>
      <c r="Q447" s="207" t="s">
        <v>94</v>
      </c>
      <c r="R447" s="217"/>
      <c r="S447" s="209">
        <v>0</v>
      </c>
      <c r="T447" s="245"/>
      <c r="U447" s="211" t="s">
        <v>402</v>
      </c>
      <c r="V447" s="240" t="s">
        <v>569</v>
      </c>
      <c r="W447" s="216"/>
      <c r="X447" s="214">
        <v>100</v>
      </c>
      <c r="Y447" s="226"/>
      <c r="Z447" s="225"/>
      <c r="AA447" s="226"/>
      <c r="AB447" s="225"/>
      <c r="AC447" s="230"/>
      <c r="AD447" s="225">
        <v>100</v>
      </c>
      <c r="AE447" s="225" t="e">
        <v>#DIV/0!</v>
      </c>
      <c r="AF447" s="228">
        <v>44499</v>
      </c>
      <c r="AG447" s="231">
        <v>8</v>
      </c>
      <c r="AH447" s="214">
        <v>121.92</v>
      </c>
      <c r="AI447" s="214">
        <v>-113.92</v>
      </c>
      <c r="AJ447" s="232">
        <v>0</v>
      </c>
      <c r="AK447" s="231"/>
      <c r="AL447" s="214">
        <v>0</v>
      </c>
    </row>
    <row r="448" spans="1:38" s="138" customFormat="1" ht="16" customHeight="1">
      <c r="A448" s="563">
        <v>441</v>
      </c>
      <c r="B448" s="189"/>
      <c r="C448" s="187" t="s">
        <v>902</v>
      </c>
      <c r="D448" s="187"/>
      <c r="E448" s="187"/>
      <c r="F448" s="236">
        <v>1</v>
      </c>
      <c r="G448" s="187"/>
      <c r="H448" s="246"/>
      <c r="I448" s="246"/>
      <c r="J448" s="197"/>
      <c r="K448" s="194"/>
      <c r="L448" s="194"/>
      <c r="M448" s="195">
        <v>100</v>
      </c>
      <c r="N448" s="195"/>
      <c r="O448" s="195">
        <v>100</v>
      </c>
      <c r="P448" s="196" t="s">
        <v>53</v>
      </c>
      <c r="Q448" s="207" t="s">
        <v>94</v>
      </c>
      <c r="R448" s="217"/>
      <c r="S448" s="209">
        <v>0</v>
      </c>
      <c r="T448" s="245"/>
      <c r="U448" s="211" t="s">
        <v>402</v>
      </c>
      <c r="V448" s="240" t="s">
        <v>569</v>
      </c>
      <c r="W448" s="216"/>
      <c r="X448" s="214">
        <v>100</v>
      </c>
      <c r="Y448" s="226"/>
      <c r="Z448" s="225"/>
      <c r="AA448" s="226"/>
      <c r="AB448" s="225"/>
      <c r="AC448" s="230"/>
      <c r="AD448" s="225">
        <v>100</v>
      </c>
      <c r="AE448" s="225" t="e">
        <v>#DIV/0!</v>
      </c>
      <c r="AF448" s="228">
        <v>44499</v>
      </c>
      <c r="AG448" s="231">
        <v>8</v>
      </c>
      <c r="AH448" s="214">
        <v>121.92</v>
      </c>
      <c r="AI448" s="214">
        <v>-113.92</v>
      </c>
      <c r="AJ448" s="232">
        <v>0</v>
      </c>
      <c r="AK448" s="231"/>
      <c r="AL448" s="214">
        <v>0</v>
      </c>
    </row>
    <row r="449" spans="1:38" s="138" customFormat="1" ht="16" customHeight="1">
      <c r="A449" s="563">
        <v>442</v>
      </c>
      <c r="B449" s="189"/>
      <c r="C449" s="187" t="s">
        <v>903</v>
      </c>
      <c r="D449" s="187"/>
      <c r="E449" s="187"/>
      <c r="F449" s="236">
        <v>1</v>
      </c>
      <c r="G449" s="187"/>
      <c r="H449" s="246"/>
      <c r="I449" s="246"/>
      <c r="J449" s="197"/>
      <c r="K449" s="194"/>
      <c r="L449" s="194"/>
      <c r="M449" s="195">
        <v>100</v>
      </c>
      <c r="N449" s="195"/>
      <c r="O449" s="195">
        <v>100</v>
      </c>
      <c r="P449" s="196" t="s">
        <v>53</v>
      </c>
      <c r="Q449" s="207" t="s">
        <v>94</v>
      </c>
      <c r="R449" s="217"/>
      <c r="S449" s="209">
        <v>0</v>
      </c>
      <c r="T449" s="245"/>
      <c r="U449" s="211" t="s">
        <v>402</v>
      </c>
      <c r="V449" s="240" t="s">
        <v>569</v>
      </c>
      <c r="W449" s="216"/>
      <c r="X449" s="214">
        <v>100</v>
      </c>
      <c r="Y449" s="226"/>
      <c r="Z449" s="225"/>
      <c r="AA449" s="226"/>
      <c r="AB449" s="225"/>
      <c r="AC449" s="230"/>
      <c r="AD449" s="225">
        <v>100</v>
      </c>
      <c r="AE449" s="225" t="e">
        <v>#DIV/0!</v>
      </c>
      <c r="AF449" s="228">
        <v>44499</v>
      </c>
      <c r="AG449" s="231">
        <v>8</v>
      </c>
      <c r="AH449" s="214">
        <v>121.92</v>
      </c>
      <c r="AI449" s="214">
        <v>-113.92</v>
      </c>
      <c r="AJ449" s="232">
        <v>0</v>
      </c>
      <c r="AK449" s="231"/>
      <c r="AL449" s="214">
        <v>0</v>
      </c>
    </row>
    <row r="450" spans="1:38" s="138" customFormat="1" ht="16" customHeight="1">
      <c r="A450" s="563">
        <v>443</v>
      </c>
      <c r="B450" s="189"/>
      <c r="C450" s="187" t="s">
        <v>904</v>
      </c>
      <c r="D450" s="187" t="s">
        <v>905</v>
      </c>
      <c r="E450" s="187" t="s">
        <v>114</v>
      </c>
      <c r="F450" s="236">
        <v>1</v>
      </c>
      <c r="G450" s="187" t="s">
        <v>105</v>
      </c>
      <c r="H450" s="188">
        <v>40354</v>
      </c>
      <c r="I450" s="188">
        <v>40354</v>
      </c>
      <c r="J450" s="197"/>
      <c r="K450" s="194">
        <v>112549.73</v>
      </c>
      <c r="L450" s="194">
        <v>5627.49</v>
      </c>
      <c r="M450" s="237">
        <v>0</v>
      </c>
      <c r="N450" s="195"/>
      <c r="O450" s="195">
        <v>0</v>
      </c>
      <c r="P450" s="196">
        <v>-100</v>
      </c>
      <c r="Q450" s="240" t="s">
        <v>569</v>
      </c>
      <c r="R450" s="217"/>
      <c r="S450" s="209">
        <v>112549.73</v>
      </c>
      <c r="T450" s="245"/>
      <c r="U450" s="211" t="s">
        <v>570</v>
      </c>
      <c r="V450" s="240" t="s">
        <v>569</v>
      </c>
      <c r="W450" s="216"/>
      <c r="X450" s="238">
        <v>0</v>
      </c>
      <c r="Y450" s="226"/>
      <c r="Z450" s="225"/>
      <c r="AA450" s="226"/>
      <c r="AB450" s="225"/>
      <c r="AC450" s="230"/>
      <c r="AD450" s="225">
        <v>0</v>
      </c>
      <c r="AE450" s="225">
        <v>-100</v>
      </c>
      <c r="AF450" s="228">
        <v>44499</v>
      </c>
      <c r="AG450" s="231">
        <v>10</v>
      </c>
      <c r="AH450" s="214">
        <v>11.36</v>
      </c>
      <c r="AI450" s="214">
        <v>-1.36</v>
      </c>
      <c r="AJ450" s="232">
        <v>0</v>
      </c>
      <c r="AK450" s="231"/>
      <c r="AL450" s="214">
        <v>0</v>
      </c>
    </row>
    <row r="451" spans="1:38" s="138" customFormat="1" ht="16" customHeight="1">
      <c r="A451" s="563">
        <v>444</v>
      </c>
      <c r="B451" s="189"/>
      <c r="C451" s="187" t="s">
        <v>612</v>
      </c>
      <c r="D451" s="187" t="s">
        <v>906</v>
      </c>
      <c r="E451" s="187" t="s">
        <v>92</v>
      </c>
      <c r="F451" s="236">
        <v>13084</v>
      </c>
      <c r="G451" s="187" t="s">
        <v>201</v>
      </c>
      <c r="H451" s="188">
        <v>40364</v>
      </c>
      <c r="I451" s="188">
        <v>40364</v>
      </c>
      <c r="J451" s="197"/>
      <c r="K451" s="194">
        <v>112907.91</v>
      </c>
      <c r="L451" s="194">
        <v>5645.4</v>
      </c>
      <c r="M451" s="237">
        <v>0</v>
      </c>
      <c r="N451" s="195"/>
      <c r="O451" s="195">
        <v>0</v>
      </c>
      <c r="P451" s="196">
        <v>-100</v>
      </c>
      <c r="Q451" s="240" t="s">
        <v>569</v>
      </c>
      <c r="R451" s="217"/>
      <c r="S451" s="209">
        <v>8.6294642311219807</v>
      </c>
      <c r="T451" s="245"/>
      <c r="U451" s="241" t="s">
        <v>612</v>
      </c>
      <c r="V451" s="240" t="s">
        <v>569</v>
      </c>
      <c r="W451" s="216"/>
      <c r="X451" s="238">
        <v>0</v>
      </c>
      <c r="Y451" s="226"/>
      <c r="Z451" s="225"/>
      <c r="AA451" s="226"/>
      <c r="AB451" s="225"/>
      <c r="AC451" s="230"/>
      <c r="AD451" s="225">
        <v>0</v>
      </c>
      <c r="AE451" s="225">
        <v>-100</v>
      </c>
      <c r="AF451" s="228">
        <v>44499</v>
      </c>
      <c r="AG451" s="231"/>
      <c r="AH451" s="214"/>
      <c r="AI451" s="214"/>
      <c r="AJ451" s="232"/>
      <c r="AK451" s="231"/>
      <c r="AL451" s="214"/>
    </row>
    <row r="452" spans="1:38" s="138" customFormat="1" ht="16" customHeight="1">
      <c r="A452" s="563">
        <v>445</v>
      </c>
      <c r="B452" s="189"/>
      <c r="C452" s="187" t="s">
        <v>612</v>
      </c>
      <c r="D452" s="187" t="s">
        <v>907</v>
      </c>
      <c r="E452" s="187" t="s">
        <v>92</v>
      </c>
      <c r="F452" s="236">
        <v>4333</v>
      </c>
      <c r="G452" s="187" t="s">
        <v>201</v>
      </c>
      <c r="H452" s="188">
        <v>40364</v>
      </c>
      <c r="I452" s="188">
        <v>40364</v>
      </c>
      <c r="J452" s="197"/>
      <c r="K452" s="194">
        <v>100369.18</v>
      </c>
      <c r="L452" s="194">
        <v>5018.46</v>
      </c>
      <c r="M452" s="237">
        <v>0</v>
      </c>
      <c r="N452" s="195"/>
      <c r="O452" s="195">
        <v>0</v>
      </c>
      <c r="P452" s="196">
        <v>-100</v>
      </c>
      <c r="Q452" s="240" t="s">
        <v>569</v>
      </c>
      <c r="R452" s="217"/>
      <c r="S452" s="209">
        <v>23.163900300023077</v>
      </c>
      <c r="T452" s="245"/>
      <c r="U452" s="241" t="s">
        <v>612</v>
      </c>
      <c r="V452" s="240" t="s">
        <v>569</v>
      </c>
      <c r="W452" s="216"/>
      <c r="X452" s="238">
        <v>0</v>
      </c>
      <c r="Y452" s="226"/>
      <c r="Z452" s="225"/>
      <c r="AA452" s="226"/>
      <c r="AB452" s="225"/>
      <c r="AC452" s="230"/>
      <c r="AD452" s="225">
        <v>0</v>
      </c>
      <c r="AE452" s="225">
        <v>-100</v>
      </c>
      <c r="AF452" s="228">
        <v>44499</v>
      </c>
      <c r="AG452" s="231"/>
      <c r="AH452" s="214"/>
      <c r="AI452" s="214"/>
      <c r="AJ452" s="232"/>
      <c r="AK452" s="231"/>
      <c r="AL452" s="214"/>
    </row>
    <row r="453" spans="1:38" s="138" customFormat="1" ht="16" customHeight="1">
      <c r="A453" s="563">
        <v>446</v>
      </c>
      <c r="B453" s="189"/>
      <c r="C453" s="187" t="s">
        <v>612</v>
      </c>
      <c r="D453" s="187" t="s">
        <v>906</v>
      </c>
      <c r="E453" s="187" t="s">
        <v>92</v>
      </c>
      <c r="F453" s="236">
        <v>5949</v>
      </c>
      <c r="G453" s="187" t="s">
        <v>908</v>
      </c>
      <c r="H453" s="188">
        <v>40354</v>
      </c>
      <c r="I453" s="188">
        <v>40354</v>
      </c>
      <c r="J453" s="197"/>
      <c r="K453" s="194">
        <v>95256.91</v>
      </c>
      <c r="L453" s="194">
        <v>4762.8500000000004</v>
      </c>
      <c r="M453" s="237">
        <v>0</v>
      </c>
      <c r="N453" s="195"/>
      <c r="O453" s="195">
        <v>0</v>
      </c>
      <c r="P453" s="196">
        <v>-100</v>
      </c>
      <c r="Q453" s="240" t="s">
        <v>569</v>
      </c>
      <c r="R453" s="217"/>
      <c r="S453" s="209">
        <v>16.01225584131787</v>
      </c>
      <c r="T453" s="245"/>
      <c r="U453" s="241" t="s">
        <v>612</v>
      </c>
      <c r="V453" s="240" t="s">
        <v>569</v>
      </c>
      <c r="W453" s="216"/>
      <c r="X453" s="238">
        <v>0</v>
      </c>
      <c r="Y453" s="226"/>
      <c r="Z453" s="225"/>
      <c r="AA453" s="226"/>
      <c r="AB453" s="225"/>
      <c r="AC453" s="230"/>
      <c r="AD453" s="225">
        <v>0</v>
      </c>
      <c r="AE453" s="225">
        <v>-100</v>
      </c>
      <c r="AF453" s="228">
        <v>44499</v>
      </c>
      <c r="AG453" s="231"/>
      <c r="AH453" s="214"/>
      <c r="AI453" s="214"/>
      <c r="AJ453" s="232"/>
      <c r="AK453" s="231"/>
      <c r="AL453" s="214"/>
    </row>
    <row r="454" spans="1:38" s="138" customFormat="1" ht="16" customHeight="1">
      <c r="A454" s="563">
        <v>447</v>
      </c>
      <c r="B454" s="189"/>
      <c r="C454" s="187" t="s">
        <v>612</v>
      </c>
      <c r="D454" s="187" t="s">
        <v>909</v>
      </c>
      <c r="E454" s="187" t="s">
        <v>92</v>
      </c>
      <c r="F454" s="236">
        <v>7142</v>
      </c>
      <c r="G454" s="187" t="s">
        <v>201</v>
      </c>
      <c r="H454" s="188">
        <v>38349</v>
      </c>
      <c r="I454" s="188">
        <v>38349</v>
      </c>
      <c r="J454" s="197"/>
      <c r="K454" s="194">
        <v>110292.68</v>
      </c>
      <c r="L454" s="194">
        <v>5514.63</v>
      </c>
      <c r="M454" s="237">
        <v>0</v>
      </c>
      <c r="N454" s="195"/>
      <c r="O454" s="195">
        <v>0</v>
      </c>
      <c r="P454" s="196">
        <v>-100</v>
      </c>
      <c r="Q454" s="240" t="s">
        <v>569</v>
      </c>
      <c r="R454" s="217"/>
      <c r="S454" s="209">
        <v>15.442828339400727</v>
      </c>
      <c r="T454" s="245"/>
      <c r="U454" s="241" t="s">
        <v>612</v>
      </c>
      <c r="V454" s="240" t="s">
        <v>569</v>
      </c>
      <c r="W454" s="216"/>
      <c r="X454" s="238">
        <v>0</v>
      </c>
      <c r="Y454" s="226"/>
      <c r="Z454" s="225"/>
      <c r="AA454" s="226"/>
      <c r="AB454" s="225"/>
      <c r="AC454" s="230"/>
      <c r="AD454" s="225">
        <v>0</v>
      </c>
      <c r="AE454" s="225">
        <v>-100</v>
      </c>
      <c r="AF454" s="228">
        <v>44499</v>
      </c>
      <c r="AG454" s="231"/>
      <c r="AH454" s="214"/>
      <c r="AI454" s="214"/>
      <c r="AJ454" s="232"/>
      <c r="AK454" s="231"/>
      <c r="AL454" s="214"/>
    </row>
    <row r="455" spans="1:38" s="138" customFormat="1" ht="16" customHeight="1">
      <c r="A455" s="563">
        <v>448</v>
      </c>
      <c r="B455" s="189"/>
      <c r="C455" s="187" t="s">
        <v>127</v>
      </c>
      <c r="D455" s="187" t="s">
        <v>620</v>
      </c>
      <c r="E455" s="187" t="s">
        <v>114</v>
      </c>
      <c r="F455" s="236">
        <v>1</v>
      </c>
      <c r="G455" s="187" t="s">
        <v>129</v>
      </c>
      <c r="H455" s="188">
        <v>38349</v>
      </c>
      <c r="I455" s="188">
        <v>38349</v>
      </c>
      <c r="J455" s="197"/>
      <c r="K455" s="194">
        <v>236500</v>
      </c>
      <c r="L455" s="194">
        <v>11825</v>
      </c>
      <c r="M455" s="237">
        <v>0</v>
      </c>
      <c r="N455" s="195"/>
      <c r="O455" s="195">
        <v>0</v>
      </c>
      <c r="P455" s="196">
        <v>-100</v>
      </c>
      <c r="Q455" s="240" t="s">
        <v>569</v>
      </c>
      <c r="R455" s="217"/>
      <c r="S455" s="209">
        <v>236500</v>
      </c>
      <c r="T455" s="245"/>
      <c r="U455" s="241" t="s">
        <v>910</v>
      </c>
      <c r="V455" s="240" t="s">
        <v>569</v>
      </c>
      <c r="W455" s="216"/>
      <c r="X455" s="238">
        <v>0</v>
      </c>
      <c r="Y455" s="226"/>
      <c r="Z455" s="225"/>
      <c r="AA455" s="226"/>
      <c r="AB455" s="225"/>
      <c r="AC455" s="230"/>
      <c r="AD455" s="225">
        <v>0</v>
      </c>
      <c r="AE455" s="225">
        <v>-100</v>
      </c>
      <c r="AF455" s="228">
        <v>44499</v>
      </c>
      <c r="AG455" s="231"/>
      <c r="AH455" s="214"/>
      <c r="AI455" s="214"/>
      <c r="AJ455" s="232"/>
      <c r="AK455" s="231"/>
      <c r="AL455" s="214"/>
    </row>
    <row r="456" spans="1:38" s="138" customFormat="1" ht="16" customHeight="1">
      <c r="A456" s="563">
        <v>449</v>
      </c>
      <c r="B456" s="189"/>
      <c r="C456" s="187" t="s">
        <v>127</v>
      </c>
      <c r="D456" s="187" t="s">
        <v>620</v>
      </c>
      <c r="E456" s="187" t="s">
        <v>114</v>
      </c>
      <c r="F456" s="236">
        <v>1</v>
      </c>
      <c r="G456" s="187" t="s">
        <v>129</v>
      </c>
      <c r="H456" s="188">
        <v>41816</v>
      </c>
      <c r="I456" s="188">
        <v>41816</v>
      </c>
      <c r="J456" s="197"/>
      <c r="K456" s="194">
        <v>181179.48</v>
      </c>
      <c r="L456" s="194">
        <v>9058.9699999999993</v>
      </c>
      <c r="M456" s="237">
        <v>0</v>
      </c>
      <c r="N456" s="195"/>
      <c r="O456" s="195">
        <v>0</v>
      </c>
      <c r="P456" s="196">
        <v>-100</v>
      </c>
      <c r="Q456" s="240" t="s">
        <v>569</v>
      </c>
      <c r="R456" s="217"/>
      <c r="S456" s="209">
        <v>181179.48</v>
      </c>
      <c r="T456" s="245"/>
      <c r="U456" s="241" t="s">
        <v>910</v>
      </c>
      <c r="V456" s="240" t="s">
        <v>569</v>
      </c>
      <c r="W456" s="216"/>
      <c r="X456" s="238">
        <v>0</v>
      </c>
      <c r="Y456" s="226"/>
      <c r="Z456" s="225"/>
      <c r="AA456" s="226"/>
      <c r="AB456" s="225"/>
      <c r="AC456" s="230"/>
      <c r="AD456" s="225">
        <v>0</v>
      </c>
      <c r="AE456" s="225">
        <v>-100</v>
      </c>
      <c r="AF456" s="228">
        <v>44499</v>
      </c>
      <c r="AG456" s="231"/>
      <c r="AH456" s="214"/>
      <c r="AI456" s="214"/>
      <c r="AJ456" s="232"/>
      <c r="AK456" s="231"/>
      <c r="AL456" s="214"/>
    </row>
    <row r="457" spans="1:38" s="138" customFormat="1" ht="16" customHeight="1">
      <c r="A457" s="563">
        <v>450</v>
      </c>
      <c r="B457" s="189"/>
      <c r="C457" s="187" t="s">
        <v>911</v>
      </c>
      <c r="D457" s="187" t="s">
        <v>620</v>
      </c>
      <c r="E457" s="187" t="s">
        <v>114</v>
      </c>
      <c r="F457" s="236">
        <v>1</v>
      </c>
      <c r="G457" s="187" t="s">
        <v>129</v>
      </c>
      <c r="H457" s="188">
        <v>41933</v>
      </c>
      <c r="I457" s="188">
        <v>41933</v>
      </c>
      <c r="J457" s="197"/>
      <c r="K457" s="194">
        <v>795480.32</v>
      </c>
      <c r="L457" s="194">
        <v>39774.019999999997</v>
      </c>
      <c r="M457" s="237">
        <v>0</v>
      </c>
      <c r="N457" s="195"/>
      <c r="O457" s="195">
        <v>0</v>
      </c>
      <c r="P457" s="196">
        <v>-100</v>
      </c>
      <c r="Q457" s="240" t="s">
        <v>569</v>
      </c>
      <c r="R457" s="217"/>
      <c r="S457" s="209">
        <v>795480.32</v>
      </c>
      <c r="T457" s="245"/>
      <c r="U457" s="211" t="s">
        <v>570</v>
      </c>
      <c r="V457" s="240" t="s">
        <v>569</v>
      </c>
      <c r="W457" s="216"/>
      <c r="X457" s="238">
        <v>0</v>
      </c>
      <c r="Y457" s="226"/>
      <c r="Z457" s="225"/>
      <c r="AA457" s="226"/>
      <c r="AB457" s="225"/>
      <c r="AC457" s="230"/>
      <c r="AD457" s="225">
        <v>0</v>
      </c>
      <c r="AE457" s="225">
        <v>-100</v>
      </c>
      <c r="AF457" s="228">
        <v>44499</v>
      </c>
      <c r="AG457" s="231">
        <v>10</v>
      </c>
      <c r="AH457" s="214">
        <v>7.03</v>
      </c>
      <c r="AI457" s="214">
        <v>2.97</v>
      </c>
      <c r="AJ457" s="232">
        <v>30</v>
      </c>
      <c r="AK457" s="231"/>
      <c r="AL457" s="214">
        <v>30</v>
      </c>
    </row>
    <row r="458" spans="1:38" s="138" customFormat="1" ht="16" customHeight="1">
      <c r="A458" s="563">
        <v>451</v>
      </c>
      <c r="B458" s="189"/>
      <c r="C458" s="187" t="s">
        <v>912</v>
      </c>
      <c r="D458" s="187" t="s">
        <v>620</v>
      </c>
      <c r="E458" s="187" t="s">
        <v>114</v>
      </c>
      <c r="F458" s="236">
        <v>1</v>
      </c>
      <c r="G458" s="187" t="s">
        <v>201</v>
      </c>
      <c r="H458" s="188">
        <v>41933</v>
      </c>
      <c r="I458" s="188">
        <v>41933</v>
      </c>
      <c r="J458" s="197"/>
      <c r="K458" s="194">
        <v>128745.3</v>
      </c>
      <c r="L458" s="194">
        <v>6437.27</v>
      </c>
      <c r="M458" s="237">
        <v>0</v>
      </c>
      <c r="N458" s="195"/>
      <c r="O458" s="195">
        <v>0</v>
      </c>
      <c r="P458" s="196">
        <v>-100</v>
      </c>
      <c r="Q458" s="240" t="s">
        <v>569</v>
      </c>
      <c r="R458" s="217"/>
      <c r="S458" s="209">
        <v>128745.3</v>
      </c>
      <c r="T458" s="245"/>
      <c r="U458" s="211" t="s">
        <v>570</v>
      </c>
      <c r="V458" s="240" t="s">
        <v>569</v>
      </c>
      <c r="W458" s="216"/>
      <c r="X458" s="238">
        <v>0</v>
      </c>
      <c r="Y458" s="226"/>
      <c r="Z458" s="225"/>
      <c r="AA458" s="226"/>
      <c r="AB458" s="225"/>
      <c r="AC458" s="230"/>
      <c r="AD458" s="225">
        <v>0</v>
      </c>
      <c r="AE458" s="225">
        <v>-100</v>
      </c>
      <c r="AF458" s="228">
        <v>44499</v>
      </c>
      <c r="AG458" s="231">
        <v>10</v>
      </c>
      <c r="AH458" s="214">
        <v>7.03</v>
      </c>
      <c r="AI458" s="214">
        <v>2.97</v>
      </c>
      <c r="AJ458" s="232">
        <v>30</v>
      </c>
      <c r="AK458" s="231"/>
      <c r="AL458" s="214">
        <v>30</v>
      </c>
    </row>
    <row r="459" spans="1:38" s="138" customFormat="1" ht="16" customHeight="1">
      <c r="A459" s="563">
        <v>452</v>
      </c>
      <c r="B459" s="189"/>
      <c r="C459" s="187" t="s">
        <v>913</v>
      </c>
      <c r="D459" s="187" t="s">
        <v>914</v>
      </c>
      <c r="E459" s="187" t="s">
        <v>92</v>
      </c>
      <c r="F459" s="236">
        <v>5100</v>
      </c>
      <c r="G459" s="187" t="s">
        <v>201</v>
      </c>
      <c r="H459" s="188">
        <v>41933</v>
      </c>
      <c r="I459" s="188">
        <v>41933</v>
      </c>
      <c r="J459" s="197"/>
      <c r="K459" s="194">
        <v>23936.66</v>
      </c>
      <c r="L459" s="194">
        <v>1196.83</v>
      </c>
      <c r="M459" s="237">
        <v>0</v>
      </c>
      <c r="N459" s="195"/>
      <c r="O459" s="195">
        <v>0</v>
      </c>
      <c r="P459" s="196">
        <v>-100</v>
      </c>
      <c r="Q459" s="240" t="s">
        <v>569</v>
      </c>
      <c r="R459" s="217"/>
      <c r="S459" s="209">
        <v>4.6934627450980395</v>
      </c>
      <c r="T459" s="245"/>
      <c r="U459" s="241" t="s">
        <v>612</v>
      </c>
      <c r="V459" s="240" t="s">
        <v>569</v>
      </c>
      <c r="W459" s="216"/>
      <c r="X459" s="238">
        <v>0</v>
      </c>
      <c r="Y459" s="226"/>
      <c r="Z459" s="225"/>
      <c r="AA459" s="226"/>
      <c r="AB459" s="225"/>
      <c r="AC459" s="230"/>
      <c r="AD459" s="225">
        <v>0</v>
      </c>
      <c r="AE459" s="225">
        <v>-100</v>
      </c>
      <c r="AF459" s="228">
        <v>44499</v>
      </c>
      <c r="AG459" s="231"/>
      <c r="AH459" s="214"/>
      <c r="AI459" s="214"/>
      <c r="AJ459" s="232"/>
      <c r="AK459" s="231"/>
      <c r="AL459" s="214"/>
    </row>
    <row r="460" spans="1:38" s="138" customFormat="1" ht="16" customHeight="1">
      <c r="A460" s="563">
        <v>453</v>
      </c>
      <c r="B460" s="189"/>
      <c r="C460" s="187" t="s">
        <v>913</v>
      </c>
      <c r="D460" s="187" t="s">
        <v>915</v>
      </c>
      <c r="E460" s="187" t="s">
        <v>92</v>
      </c>
      <c r="F460" s="236">
        <v>2550</v>
      </c>
      <c r="G460" s="187" t="s">
        <v>201</v>
      </c>
      <c r="H460" s="188">
        <v>41933</v>
      </c>
      <c r="I460" s="188">
        <v>41933</v>
      </c>
      <c r="J460" s="197"/>
      <c r="K460" s="194">
        <v>17999.13</v>
      </c>
      <c r="L460" s="194">
        <v>899.96</v>
      </c>
      <c r="M460" s="237">
        <v>0</v>
      </c>
      <c r="N460" s="195"/>
      <c r="O460" s="195">
        <v>0</v>
      </c>
      <c r="P460" s="196">
        <v>-100</v>
      </c>
      <c r="Q460" s="240" t="s">
        <v>569</v>
      </c>
      <c r="R460" s="217"/>
      <c r="S460" s="209">
        <v>7.0584823529411764</v>
      </c>
      <c r="T460" s="245"/>
      <c r="U460" s="241" t="s">
        <v>612</v>
      </c>
      <c r="V460" s="240" t="s">
        <v>569</v>
      </c>
      <c r="W460" s="216"/>
      <c r="X460" s="238">
        <v>0</v>
      </c>
      <c r="Y460" s="226"/>
      <c r="Z460" s="225"/>
      <c r="AA460" s="226"/>
      <c r="AB460" s="225"/>
      <c r="AC460" s="230"/>
      <c r="AD460" s="225">
        <v>0</v>
      </c>
      <c r="AE460" s="225">
        <v>-100</v>
      </c>
      <c r="AF460" s="228">
        <v>44499</v>
      </c>
      <c r="AG460" s="231"/>
      <c r="AH460" s="214"/>
      <c r="AI460" s="214"/>
      <c r="AJ460" s="232"/>
      <c r="AK460" s="231"/>
      <c r="AL460" s="214"/>
    </row>
    <row r="461" spans="1:38" s="138" customFormat="1" ht="16" customHeight="1">
      <c r="A461" s="563">
        <v>454</v>
      </c>
      <c r="B461" s="189"/>
      <c r="C461" s="187" t="s">
        <v>612</v>
      </c>
      <c r="D461" s="187" t="s">
        <v>906</v>
      </c>
      <c r="E461" s="187" t="s">
        <v>92</v>
      </c>
      <c r="F461" s="236">
        <v>2800</v>
      </c>
      <c r="G461" s="187" t="s">
        <v>201</v>
      </c>
      <c r="H461" s="188">
        <v>41936</v>
      </c>
      <c r="I461" s="188">
        <v>41936</v>
      </c>
      <c r="J461" s="197"/>
      <c r="K461" s="194">
        <v>18610.88</v>
      </c>
      <c r="L461" s="194">
        <v>930.54</v>
      </c>
      <c r="M461" s="237">
        <v>0</v>
      </c>
      <c r="N461" s="195"/>
      <c r="O461" s="195">
        <v>0</v>
      </c>
      <c r="P461" s="196">
        <v>-100</v>
      </c>
      <c r="Q461" s="240" t="s">
        <v>569</v>
      </c>
      <c r="R461" s="217"/>
      <c r="S461" s="209">
        <v>6.6467428571428577</v>
      </c>
      <c r="T461" s="245"/>
      <c r="U461" s="241" t="s">
        <v>612</v>
      </c>
      <c r="V461" s="240" t="s">
        <v>569</v>
      </c>
      <c r="W461" s="216"/>
      <c r="X461" s="238">
        <v>0</v>
      </c>
      <c r="Y461" s="226"/>
      <c r="Z461" s="225"/>
      <c r="AA461" s="226"/>
      <c r="AB461" s="225"/>
      <c r="AC461" s="230"/>
      <c r="AD461" s="225">
        <v>0</v>
      </c>
      <c r="AE461" s="225">
        <v>-100</v>
      </c>
      <c r="AF461" s="228">
        <v>44499</v>
      </c>
      <c r="AG461" s="231"/>
      <c r="AH461" s="214"/>
      <c r="AI461" s="214"/>
      <c r="AJ461" s="232"/>
      <c r="AK461" s="231"/>
      <c r="AL461" s="214"/>
    </row>
    <row r="462" spans="1:38" s="138" customFormat="1" ht="16" customHeight="1">
      <c r="A462" s="563">
        <v>455</v>
      </c>
      <c r="B462" s="189"/>
      <c r="C462" s="187" t="s">
        <v>911</v>
      </c>
      <c r="D462" s="187" t="s">
        <v>620</v>
      </c>
      <c r="E462" s="187" t="s">
        <v>114</v>
      </c>
      <c r="F462" s="236">
        <v>1</v>
      </c>
      <c r="G462" s="187" t="s">
        <v>129</v>
      </c>
      <c r="H462" s="188">
        <v>41999</v>
      </c>
      <c r="I462" s="188">
        <v>41999</v>
      </c>
      <c r="J462" s="197"/>
      <c r="K462" s="194">
        <v>239939.31</v>
      </c>
      <c r="L462" s="194">
        <v>11996.97</v>
      </c>
      <c r="M462" s="237">
        <v>0</v>
      </c>
      <c r="N462" s="195"/>
      <c r="O462" s="195">
        <v>0</v>
      </c>
      <c r="P462" s="196">
        <v>-100</v>
      </c>
      <c r="Q462" s="240" t="s">
        <v>569</v>
      </c>
      <c r="R462" s="217"/>
      <c r="S462" s="209">
        <v>239939.31</v>
      </c>
      <c r="T462" s="245"/>
      <c r="U462" s="211" t="s">
        <v>570</v>
      </c>
      <c r="V462" s="240" t="s">
        <v>569</v>
      </c>
      <c r="W462" s="216"/>
      <c r="X462" s="238">
        <v>0</v>
      </c>
      <c r="Y462" s="226"/>
      <c r="Z462" s="225"/>
      <c r="AA462" s="226"/>
      <c r="AB462" s="225"/>
      <c r="AC462" s="230"/>
      <c r="AD462" s="225">
        <v>0</v>
      </c>
      <c r="AE462" s="225">
        <v>-100</v>
      </c>
      <c r="AF462" s="228">
        <v>44499</v>
      </c>
      <c r="AG462" s="231">
        <v>10</v>
      </c>
      <c r="AH462" s="214">
        <v>6.85</v>
      </c>
      <c r="AI462" s="214">
        <v>3.15</v>
      </c>
      <c r="AJ462" s="232">
        <v>32</v>
      </c>
      <c r="AK462" s="231"/>
      <c r="AL462" s="214">
        <v>32</v>
      </c>
    </row>
    <row r="463" spans="1:38" s="138" customFormat="1" ht="16" customHeight="1">
      <c r="A463" s="563">
        <v>456</v>
      </c>
      <c r="B463" s="189"/>
      <c r="C463" s="187" t="s">
        <v>911</v>
      </c>
      <c r="D463" s="187" t="s">
        <v>620</v>
      </c>
      <c r="E463" s="187" t="s">
        <v>114</v>
      </c>
      <c r="F463" s="236">
        <v>1</v>
      </c>
      <c r="G463" s="187" t="s">
        <v>201</v>
      </c>
      <c r="H463" s="188">
        <v>41999</v>
      </c>
      <c r="I463" s="188">
        <v>41999</v>
      </c>
      <c r="J463" s="197"/>
      <c r="K463" s="194">
        <v>585102.57999999996</v>
      </c>
      <c r="L463" s="194">
        <v>29255.13</v>
      </c>
      <c r="M463" s="237">
        <v>0</v>
      </c>
      <c r="N463" s="195"/>
      <c r="O463" s="195">
        <v>0</v>
      </c>
      <c r="P463" s="196">
        <v>-100</v>
      </c>
      <c r="Q463" s="240" t="s">
        <v>569</v>
      </c>
      <c r="R463" s="217"/>
      <c r="S463" s="209">
        <v>585102.57999999996</v>
      </c>
      <c r="T463" s="245"/>
      <c r="U463" s="211" t="s">
        <v>570</v>
      </c>
      <c r="V463" s="240" t="s">
        <v>569</v>
      </c>
      <c r="W463" s="216"/>
      <c r="X463" s="238">
        <v>0</v>
      </c>
      <c r="Y463" s="226"/>
      <c r="Z463" s="225"/>
      <c r="AA463" s="226"/>
      <c r="AB463" s="225"/>
      <c r="AC463" s="230"/>
      <c r="AD463" s="225">
        <v>0</v>
      </c>
      <c r="AE463" s="225">
        <v>-100</v>
      </c>
      <c r="AF463" s="228">
        <v>44499</v>
      </c>
      <c r="AG463" s="231">
        <v>10</v>
      </c>
      <c r="AH463" s="214">
        <v>6.85</v>
      </c>
      <c r="AI463" s="214">
        <v>3.15</v>
      </c>
      <c r="AJ463" s="232">
        <v>32</v>
      </c>
      <c r="AK463" s="231"/>
      <c r="AL463" s="214">
        <v>32</v>
      </c>
    </row>
    <row r="464" spans="1:38" s="138" customFormat="1" ht="16" customHeight="1">
      <c r="A464" s="563">
        <v>457</v>
      </c>
      <c r="B464" s="189"/>
      <c r="C464" s="187" t="s">
        <v>911</v>
      </c>
      <c r="D464" s="187" t="s">
        <v>620</v>
      </c>
      <c r="E464" s="187" t="s">
        <v>114</v>
      </c>
      <c r="F464" s="236">
        <v>1</v>
      </c>
      <c r="G464" s="187" t="s">
        <v>201</v>
      </c>
      <c r="H464" s="188">
        <v>42264</v>
      </c>
      <c r="I464" s="188">
        <v>42264</v>
      </c>
      <c r="J464" s="197"/>
      <c r="K464" s="194">
        <v>69959.83</v>
      </c>
      <c r="L464" s="194">
        <v>3497.99</v>
      </c>
      <c r="M464" s="237">
        <v>0</v>
      </c>
      <c r="N464" s="195"/>
      <c r="O464" s="195">
        <v>0</v>
      </c>
      <c r="P464" s="196">
        <v>-100</v>
      </c>
      <c r="Q464" s="240" t="s">
        <v>569</v>
      </c>
      <c r="R464" s="217"/>
      <c r="S464" s="209">
        <v>69959.83</v>
      </c>
      <c r="T464" s="245"/>
      <c r="U464" s="211" t="s">
        <v>570</v>
      </c>
      <c r="V464" s="240" t="s">
        <v>569</v>
      </c>
      <c r="W464" s="216"/>
      <c r="X464" s="238">
        <v>0</v>
      </c>
      <c r="Y464" s="226"/>
      <c r="Z464" s="225"/>
      <c r="AA464" s="226"/>
      <c r="AB464" s="225"/>
      <c r="AC464" s="230"/>
      <c r="AD464" s="225">
        <v>0</v>
      </c>
      <c r="AE464" s="225">
        <v>-100</v>
      </c>
      <c r="AF464" s="228">
        <v>44499</v>
      </c>
      <c r="AG464" s="231">
        <v>10</v>
      </c>
      <c r="AH464" s="214">
        <v>6.12</v>
      </c>
      <c r="AI464" s="214">
        <v>3.88</v>
      </c>
      <c r="AJ464" s="232">
        <v>39</v>
      </c>
      <c r="AK464" s="231"/>
      <c r="AL464" s="214">
        <v>39</v>
      </c>
    </row>
    <row r="465" spans="1:38" s="138" customFormat="1" ht="16" customHeight="1">
      <c r="A465" s="563">
        <v>458</v>
      </c>
      <c r="B465" s="189"/>
      <c r="C465" s="187" t="s">
        <v>916</v>
      </c>
      <c r="D465" s="187" t="s">
        <v>917</v>
      </c>
      <c r="E465" s="187" t="s">
        <v>104</v>
      </c>
      <c r="F465" s="236">
        <v>1</v>
      </c>
      <c r="G465" s="187" t="s">
        <v>209</v>
      </c>
      <c r="H465" s="188">
        <v>42264</v>
      </c>
      <c r="I465" s="188">
        <v>42264</v>
      </c>
      <c r="J465" s="197"/>
      <c r="K465" s="194">
        <v>50751.26</v>
      </c>
      <c r="L465" s="194">
        <v>2537.56</v>
      </c>
      <c r="M465" s="237">
        <v>0</v>
      </c>
      <c r="N465" s="195"/>
      <c r="O465" s="195">
        <v>0</v>
      </c>
      <c r="P465" s="196">
        <v>-100</v>
      </c>
      <c r="Q465" s="240" t="s">
        <v>569</v>
      </c>
      <c r="R465" s="217"/>
      <c r="S465" s="209">
        <v>50751.26</v>
      </c>
      <c r="T465" s="245"/>
      <c r="U465" s="265" t="s">
        <v>612</v>
      </c>
      <c r="V465" s="243" t="s">
        <v>569</v>
      </c>
      <c r="W465" s="216"/>
      <c r="X465" s="238">
        <v>0</v>
      </c>
      <c r="Y465" s="226"/>
      <c r="Z465" s="225"/>
      <c r="AA465" s="226"/>
      <c r="AB465" s="225"/>
      <c r="AC465" s="230"/>
      <c r="AD465" s="225">
        <v>0</v>
      </c>
      <c r="AE465" s="225">
        <v>-100</v>
      </c>
      <c r="AF465" s="228">
        <v>44499</v>
      </c>
      <c r="AG465" s="231"/>
      <c r="AH465" s="214"/>
      <c r="AI465" s="214"/>
      <c r="AJ465" s="232"/>
      <c r="AK465" s="231"/>
      <c r="AL465" s="214"/>
    </row>
    <row r="466" spans="1:38" s="138" customFormat="1" ht="16" customHeight="1">
      <c r="A466" s="563">
        <v>459</v>
      </c>
      <c r="B466" s="189"/>
      <c r="C466" s="187" t="s">
        <v>913</v>
      </c>
      <c r="D466" s="187" t="s">
        <v>918</v>
      </c>
      <c r="E466" s="187" t="s">
        <v>92</v>
      </c>
      <c r="F466" s="236">
        <v>1100</v>
      </c>
      <c r="G466" s="187" t="s">
        <v>919</v>
      </c>
      <c r="H466" s="188">
        <v>42264</v>
      </c>
      <c r="I466" s="188">
        <v>42264</v>
      </c>
      <c r="J466" s="197"/>
      <c r="K466" s="194">
        <v>32120.27</v>
      </c>
      <c r="L466" s="194">
        <v>1606.01</v>
      </c>
      <c r="M466" s="237">
        <v>0</v>
      </c>
      <c r="N466" s="195"/>
      <c r="O466" s="195">
        <v>0</v>
      </c>
      <c r="P466" s="196">
        <v>-100</v>
      </c>
      <c r="Q466" s="240" t="s">
        <v>569</v>
      </c>
      <c r="R466" s="217"/>
      <c r="S466" s="209">
        <v>29.200245454545456</v>
      </c>
      <c r="T466" s="245"/>
      <c r="U466" s="265" t="s">
        <v>612</v>
      </c>
      <c r="V466" s="243" t="s">
        <v>569</v>
      </c>
      <c r="W466" s="216"/>
      <c r="X466" s="238">
        <v>0</v>
      </c>
      <c r="Y466" s="226"/>
      <c r="Z466" s="225"/>
      <c r="AA466" s="226"/>
      <c r="AB466" s="225"/>
      <c r="AC466" s="230"/>
      <c r="AD466" s="225">
        <v>0</v>
      </c>
      <c r="AE466" s="225">
        <v>-100</v>
      </c>
      <c r="AF466" s="228">
        <v>44499</v>
      </c>
      <c r="AG466" s="231"/>
      <c r="AH466" s="214"/>
      <c r="AI466" s="214"/>
      <c r="AJ466" s="232"/>
      <c r="AK466" s="231"/>
      <c r="AL466" s="214"/>
    </row>
    <row r="467" spans="1:38" s="138" customFormat="1" ht="16" customHeight="1">
      <c r="A467" s="563">
        <v>460</v>
      </c>
      <c r="B467" s="189"/>
      <c r="C467" s="187" t="s">
        <v>913</v>
      </c>
      <c r="D467" s="187" t="s">
        <v>920</v>
      </c>
      <c r="E467" s="187" t="s">
        <v>92</v>
      </c>
      <c r="F467" s="236">
        <v>880</v>
      </c>
      <c r="G467" s="187" t="s">
        <v>921</v>
      </c>
      <c r="H467" s="188">
        <v>42333</v>
      </c>
      <c r="I467" s="188">
        <v>42333</v>
      </c>
      <c r="J467" s="197"/>
      <c r="K467" s="194">
        <v>13094.7</v>
      </c>
      <c r="L467" s="194">
        <v>654.74</v>
      </c>
      <c r="M467" s="237">
        <v>0</v>
      </c>
      <c r="N467" s="195"/>
      <c r="O467" s="195">
        <v>0</v>
      </c>
      <c r="P467" s="196">
        <v>-100</v>
      </c>
      <c r="Q467" s="240" t="s">
        <v>569</v>
      </c>
      <c r="R467" s="217"/>
      <c r="S467" s="209">
        <v>14.88034090909091</v>
      </c>
      <c r="T467" s="245"/>
      <c r="U467" s="265" t="s">
        <v>612</v>
      </c>
      <c r="V467" s="243" t="s">
        <v>569</v>
      </c>
      <c r="W467" s="216"/>
      <c r="X467" s="238">
        <v>0</v>
      </c>
      <c r="Y467" s="226"/>
      <c r="Z467" s="225"/>
      <c r="AA467" s="226"/>
      <c r="AB467" s="225"/>
      <c r="AC467" s="230"/>
      <c r="AD467" s="225">
        <v>0</v>
      </c>
      <c r="AE467" s="225">
        <v>-100</v>
      </c>
      <c r="AF467" s="228">
        <v>44499</v>
      </c>
      <c r="AG467" s="231"/>
      <c r="AH467" s="214"/>
      <c r="AI467" s="214"/>
      <c r="AJ467" s="232"/>
      <c r="AK467" s="231"/>
      <c r="AL467" s="214"/>
    </row>
    <row r="468" spans="1:38" s="138" customFormat="1" ht="16" customHeight="1">
      <c r="A468" s="563">
        <v>461</v>
      </c>
      <c r="B468" s="189"/>
      <c r="C468" s="187" t="s">
        <v>922</v>
      </c>
      <c r="D468" s="187"/>
      <c r="E468" s="187" t="s">
        <v>114</v>
      </c>
      <c r="F468" s="236">
        <v>1</v>
      </c>
      <c r="G468" s="187" t="s">
        <v>93</v>
      </c>
      <c r="H468" s="188">
        <v>42334</v>
      </c>
      <c r="I468" s="188">
        <v>42334</v>
      </c>
      <c r="J468" s="197"/>
      <c r="K468" s="194">
        <v>177706</v>
      </c>
      <c r="L468" s="194">
        <v>8885.2999999999993</v>
      </c>
      <c r="M468" s="237">
        <v>0</v>
      </c>
      <c r="N468" s="195"/>
      <c r="O468" s="195">
        <v>0</v>
      </c>
      <c r="P468" s="196">
        <v>-100</v>
      </c>
      <c r="Q468" s="240" t="s">
        <v>569</v>
      </c>
      <c r="R468" s="217"/>
      <c r="S468" s="209">
        <v>177706</v>
      </c>
      <c r="T468" s="245"/>
      <c r="U468" s="211" t="s">
        <v>570</v>
      </c>
      <c r="V468" s="240" t="s">
        <v>569</v>
      </c>
      <c r="W468" s="216"/>
      <c r="X468" s="238">
        <v>0</v>
      </c>
      <c r="Y468" s="226"/>
      <c r="Z468" s="225"/>
      <c r="AA468" s="226"/>
      <c r="AB468" s="225"/>
      <c r="AC468" s="230"/>
      <c r="AD468" s="225">
        <v>0</v>
      </c>
      <c r="AE468" s="225">
        <v>-100</v>
      </c>
      <c r="AF468" s="228">
        <v>44499</v>
      </c>
      <c r="AG468" s="231">
        <v>10</v>
      </c>
      <c r="AH468" s="214">
        <v>5.93</v>
      </c>
      <c r="AI468" s="214">
        <v>4.07</v>
      </c>
      <c r="AJ468" s="232">
        <v>41</v>
      </c>
      <c r="AK468" s="231"/>
      <c r="AL468" s="214">
        <v>41</v>
      </c>
    </row>
    <row r="469" spans="1:38" s="138" customFormat="1" ht="16" customHeight="1">
      <c r="A469" s="563">
        <v>462</v>
      </c>
      <c r="B469" s="189"/>
      <c r="C469" s="187" t="s">
        <v>913</v>
      </c>
      <c r="D469" s="187" t="s">
        <v>907</v>
      </c>
      <c r="E469" s="187" t="s">
        <v>92</v>
      </c>
      <c r="F469" s="236">
        <v>1071</v>
      </c>
      <c r="G469" s="187" t="s">
        <v>201</v>
      </c>
      <c r="H469" s="188">
        <v>42334</v>
      </c>
      <c r="I469" s="188">
        <v>42334</v>
      </c>
      <c r="J469" s="197"/>
      <c r="K469" s="194">
        <v>11249.73</v>
      </c>
      <c r="L469" s="194">
        <v>562.49</v>
      </c>
      <c r="M469" s="237">
        <v>0</v>
      </c>
      <c r="N469" s="195"/>
      <c r="O469" s="195">
        <v>0</v>
      </c>
      <c r="P469" s="196">
        <v>-100</v>
      </c>
      <c r="Q469" s="240" t="s">
        <v>569</v>
      </c>
      <c r="R469" s="217"/>
      <c r="S469" s="209">
        <v>10.503949579831932</v>
      </c>
      <c r="T469" s="245"/>
      <c r="U469" s="265" t="s">
        <v>612</v>
      </c>
      <c r="V469" s="243" t="s">
        <v>569</v>
      </c>
      <c r="W469" s="216"/>
      <c r="X469" s="238">
        <v>0</v>
      </c>
      <c r="Y469" s="226"/>
      <c r="Z469" s="225"/>
      <c r="AA469" s="226"/>
      <c r="AB469" s="225"/>
      <c r="AC469" s="230"/>
      <c r="AD469" s="225">
        <v>0</v>
      </c>
      <c r="AE469" s="225">
        <v>-100</v>
      </c>
      <c r="AF469" s="228">
        <v>44499</v>
      </c>
      <c r="AG469" s="231"/>
      <c r="AH469" s="214"/>
      <c r="AI469" s="214"/>
      <c r="AJ469" s="232"/>
      <c r="AK469" s="231"/>
      <c r="AL469" s="214"/>
    </row>
    <row r="470" spans="1:38" s="138" customFormat="1" ht="16" customHeight="1">
      <c r="A470" s="563">
        <v>463</v>
      </c>
      <c r="B470" s="189"/>
      <c r="C470" s="187" t="s">
        <v>923</v>
      </c>
      <c r="D470" s="187" t="s">
        <v>924</v>
      </c>
      <c r="E470" s="187" t="s">
        <v>104</v>
      </c>
      <c r="F470" s="236">
        <v>1</v>
      </c>
      <c r="G470" s="187" t="s">
        <v>129</v>
      </c>
      <c r="H470" s="188">
        <v>42334</v>
      </c>
      <c r="I470" s="188">
        <v>42334</v>
      </c>
      <c r="J470" s="197"/>
      <c r="K470" s="194">
        <v>2120.08</v>
      </c>
      <c r="L470" s="194">
        <v>106</v>
      </c>
      <c r="M470" s="195">
        <v>100</v>
      </c>
      <c r="N470" s="195"/>
      <c r="O470" s="195">
        <v>100</v>
      </c>
      <c r="P470" s="196">
        <v>-5.6604000000000001</v>
      </c>
      <c r="Q470" s="207" t="s">
        <v>94</v>
      </c>
      <c r="R470" s="217"/>
      <c r="S470" s="209">
        <v>2120.08</v>
      </c>
      <c r="T470" s="245"/>
      <c r="U470" s="211" t="s">
        <v>393</v>
      </c>
      <c r="V470" s="212" t="s">
        <v>394</v>
      </c>
      <c r="W470" s="216"/>
      <c r="X470" s="214">
        <v>100</v>
      </c>
      <c r="Y470" s="226"/>
      <c r="Z470" s="225"/>
      <c r="AA470" s="226"/>
      <c r="AB470" s="225"/>
      <c r="AC470" s="230"/>
      <c r="AD470" s="225">
        <v>100</v>
      </c>
      <c r="AE470" s="225">
        <v>-95.28</v>
      </c>
      <c r="AF470" s="228">
        <v>44499</v>
      </c>
      <c r="AG470" s="231">
        <v>8</v>
      </c>
      <c r="AH470" s="214">
        <v>5.93</v>
      </c>
      <c r="AI470" s="214">
        <v>2.0699999999999998</v>
      </c>
      <c r="AJ470" s="232">
        <v>26</v>
      </c>
      <c r="AK470" s="231"/>
      <c r="AL470" s="214">
        <v>26</v>
      </c>
    </row>
    <row r="471" spans="1:38" s="138" customFormat="1" ht="16" customHeight="1">
      <c r="A471" s="563">
        <v>464</v>
      </c>
      <c r="B471" s="189"/>
      <c r="C471" s="187" t="s">
        <v>923</v>
      </c>
      <c r="D471" s="187" t="s">
        <v>924</v>
      </c>
      <c r="E471" s="187" t="s">
        <v>104</v>
      </c>
      <c r="F471" s="236">
        <v>1</v>
      </c>
      <c r="G471" s="187" t="s">
        <v>129</v>
      </c>
      <c r="H471" s="188">
        <v>42366</v>
      </c>
      <c r="I471" s="188">
        <v>42366</v>
      </c>
      <c r="J471" s="197"/>
      <c r="K471" s="194">
        <v>2120.08</v>
      </c>
      <c r="L471" s="194">
        <v>106</v>
      </c>
      <c r="M471" s="195">
        <v>100</v>
      </c>
      <c r="N471" s="195"/>
      <c r="O471" s="195">
        <v>100</v>
      </c>
      <c r="P471" s="196">
        <v>-5.6604000000000001</v>
      </c>
      <c r="Q471" s="207" t="s">
        <v>94</v>
      </c>
      <c r="R471" s="217"/>
      <c r="S471" s="209">
        <v>2120.08</v>
      </c>
      <c r="T471" s="245"/>
      <c r="U471" s="211" t="s">
        <v>393</v>
      </c>
      <c r="V471" s="212" t="s">
        <v>394</v>
      </c>
      <c r="W471" s="216"/>
      <c r="X471" s="214">
        <v>100</v>
      </c>
      <c r="Y471" s="226"/>
      <c r="Z471" s="225"/>
      <c r="AA471" s="226"/>
      <c r="AB471" s="225"/>
      <c r="AC471" s="230"/>
      <c r="AD471" s="225">
        <v>100</v>
      </c>
      <c r="AE471" s="225">
        <v>-95.28</v>
      </c>
      <c r="AF471" s="228">
        <v>44499</v>
      </c>
      <c r="AG471" s="231">
        <v>8</v>
      </c>
      <c r="AH471" s="214">
        <v>5.84</v>
      </c>
      <c r="AI471" s="214">
        <v>2.16</v>
      </c>
      <c r="AJ471" s="232">
        <v>27</v>
      </c>
      <c r="AK471" s="231"/>
      <c r="AL471" s="214">
        <v>27</v>
      </c>
    </row>
    <row r="472" spans="1:38" s="138" customFormat="1" ht="16" customHeight="1">
      <c r="A472" s="563">
        <v>465</v>
      </c>
      <c r="B472" s="189"/>
      <c r="C472" s="187" t="s">
        <v>923</v>
      </c>
      <c r="D472" s="187" t="s">
        <v>924</v>
      </c>
      <c r="E472" s="187" t="s">
        <v>104</v>
      </c>
      <c r="F472" s="236">
        <v>1</v>
      </c>
      <c r="G472" s="187" t="s">
        <v>129</v>
      </c>
      <c r="H472" s="188">
        <v>42366</v>
      </c>
      <c r="I472" s="188">
        <v>42366</v>
      </c>
      <c r="J472" s="197"/>
      <c r="K472" s="194">
        <v>2120.08</v>
      </c>
      <c r="L472" s="194">
        <v>106</v>
      </c>
      <c r="M472" s="195">
        <v>100</v>
      </c>
      <c r="N472" s="195"/>
      <c r="O472" s="195">
        <v>100</v>
      </c>
      <c r="P472" s="196">
        <v>-5.6604000000000001</v>
      </c>
      <c r="Q472" s="207" t="s">
        <v>94</v>
      </c>
      <c r="R472" s="217"/>
      <c r="S472" s="209">
        <v>2120.08</v>
      </c>
      <c r="T472" s="245"/>
      <c r="U472" s="211" t="s">
        <v>393</v>
      </c>
      <c r="V472" s="212" t="s">
        <v>394</v>
      </c>
      <c r="W472" s="216"/>
      <c r="X472" s="214">
        <v>100</v>
      </c>
      <c r="Y472" s="226"/>
      <c r="Z472" s="225"/>
      <c r="AA472" s="226"/>
      <c r="AB472" s="225"/>
      <c r="AC472" s="230"/>
      <c r="AD472" s="225">
        <v>100</v>
      </c>
      <c r="AE472" s="225">
        <v>-95.28</v>
      </c>
      <c r="AF472" s="228">
        <v>44499</v>
      </c>
      <c r="AG472" s="231">
        <v>8</v>
      </c>
      <c r="AH472" s="214">
        <v>5.84</v>
      </c>
      <c r="AI472" s="214">
        <v>2.16</v>
      </c>
      <c r="AJ472" s="232">
        <v>27</v>
      </c>
      <c r="AK472" s="231"/>
      <c r="AL472" s="214">
        <v>27</v>
      </c>
    </row>
    <row r="473" spans="1:38" s="138" customFormat="1" ht="16" customHeight="1">
      <c r="A473" s="563">
        <v>466</v>
      </c>
      <c r="B473" s="189"/>
      <c r="C473" s="187" t="s">
        <v>923</v>
      </c>
      <c r="D473" s="187" t="s">
        <v>924</v>
      </c>
      <c r="E473" s="187" t="s">
        <v>104</v>
      </c>
      <c r="F473" s="236">
        <v>1</v>
      </c>
      <c r="G473" s="187" t="s">
        <v>129</v>
      </c>
      <c r="H473" s="188">
        <v>42366</v>
      </c>
      <c r="I473" s="188">
        <v>42366</v>
      </c>
      <c r="J473" s="197"/>
      <c r="K473" s="194">
        <v>2120.08</v>
      </c>
      <c r="L473" s="194">
        <v>106</v>
      </c>
      <c r="M473" s="195">
        <v>100</v>
      </c>
      <c r="N473" s="195"/>
      <c r="O473" s="195">
        <v>100</v>
      </c>
      <c r="P473" s="196">
        <v>-5.6604000000000001</v>
      </c>
      <c r="Q473" s="207" t="s">
        <v>94</v>
      </c>
      <c r="R473" s="217"/>
      <c r="S473" s="209">
        <v>2120.08</v>
      </c>
      <c r="T473" s="245"/>
      <c r="U473" s="211" t="s">
        <v>393</v>
      </c>
      <c r="V473" s="212" t="s">
        <v>394</v>
      </c>
      <c r="W473" s="216"/>
      <c r="X473" s="214">
        <v>100</v>
      </c>
      <c r="Y473" s="226"/>
      <c r="Z473" s="225"/>
      <c r="AA473" s="226"/>
      <c r="AB473" s="225"/>
      <c r="AC473" s="230"/>
      <c r="AD473" s="225">
        <v>100</v>
      </c>
      <c r="AE473" s="225">
        <v>-95.28</v>
      </c>
      <c r="AF473" s="228">
        <v>44499</v>
      </c>
      <c r="AG473" s="231">
        <v>8</v>
      </c>
      <c r="AH473" s="214">
        <v>5.84</v>
      </c>
      <c r="AI473" s="214">
        <v>2.16</v>
      </c>
      <c r="AJ473" s="232">
        <v>27</v>
      </c>
      <c r="AK473" s="231"/>
      <c r="AL473" s="214">
        <v>27</v>
      </c>
    </row>
    <row r="474" spans="1:38" s="138" customFormat="1" ht="16" customHeight="1">
      <c r="A474" s="563">
        <v>467</v>
      </c>
      <c r="B474" s="189"/>
      <c r="C474" s="187" t="s">
        <v>923</v>
      </c>
      <c r="D474" s="187" t="s">
        <v>924</v>
      </c>
      <c r="E474" s="187" t="s">
        <v>104</v>
      </c>
      <c r="F474" s="236">
        <v>1</v>
      </c>
      <c r="G474" s="187" t="s">
        <v>129</v>
      </c>
      <c r="H474" s="188">
        <v>39076</v>
      </c>
      <c r="I474" s="188">
        <v>39076</v>
      </c>
      <c r="J474" s="197"/>
      <c r="K474" s="194">
        <v>2120.08</v>
      </c>
      <c r="L474" s="194">
        <v>106</v>
      </c>
      <c r="M474" s="195">
        <v>100</v>
      </c>
      <c r="N474" s="195"/>
      <c r="O474" s="195">
        <v>100</v>
      </c>
      <c r="P474" s="196">
        <v>-5.6604000000000001</v>
      </c>
      <c r="Q474" s="207" t="s">
        <v>94</v>
      </c>
      <c r="R474" s="217"/>
      <c r="S474" s="209">
        <v>2120.08</v>
      </c>
      <c r="T474" s="245"/>
      <c r="U474" s="211" t="s">
        <v>393</v>
      </c>
      <c r="V474" s="212" t="s">
        <v>394</v>
      </c>
      <c r="W474" s="216"/>
      <c r="X474" s="214">
        <v>100</v>
      </c>
      <c r="Y474" s="226"/>
      <c r="Z474" s="225"/>
      <c r="AA474" s="226"/>
      <c r="AB474" s="225"/>
      <c r="AC474" s="230"/>
      <c r="AD474" s="225">
        <v>100</v>
      </c>
      <c r="AE474" s="225">
        <v>-95.28</v>
      </c>
      <c r="AF474" s="228">
        <v>44499</v>
      </c>
      <c r="AG474" s="231">
        <v>8</v>
      </c>
      <c r="AH474" s="214">
        <v>14.86</v>
      </c>
      <c r="AI474" s="214">
        <v>-6.86</v>
      </c>
      <c r="AJ474" s="232">
        <v>0</v>
      </c>
      <c r="AK474" s="231"/>
      <c r="AL474" s="214">
        <v>0</v>
      </c>
    </row>
    <row r="475" spans="1:38" s="138" customFormat="1" ht="16" customHeight="1">
      <c r="A475" s="563">
        <v>468</v>
      </c>
      <c r="B475" s="189"/>
      <c r="C475" s="187" t="s">
        <v>923</v>
      </c>
      <c r="D475" s="187" t="s">
        <v>924</v>
      </c>
      <c r="E475" s="187" t="s">
        <v>104</v>
      </c>
      <c r="F475" s="236">
        <v>1</v>
      </c>
      <c r="G475" s="187" t="s">
        <v>129</v>
      </c>
      <c r="H475" s="188">
        <v>40364</v>
      </c>
      <c r="I475" s="188">
        <v>40364</v>
      </c>
      <c r="J475" s="197"/>
      <c r="K475" s="194">
        <v>2120.08</v>
      </c>
      <c r="L475" s="194">
        <v>106</v>
      </c>
      <c r="M475" s="195">
        <v>100</v>
      </c>
      <c r="N475" s="195"/>
      <c r="O475" s="195">
        <v>100</v>
      </c>
      <c r="P475" s="196">
        <v>-5.6604000000000001</v>
      </c>
      <c r="Q475" s="207" t="s">
        <v>94</v>
      </c>
      <c r="R475" s="217"/>
      <c r="S475" s="209">
        <v>2120.08</v>
      </c>
      <c r="T475" s="245"/>
      <c r="U475" s="211" t="s">
        <v>393</v>
      </c>
      <c r="V475" s="212" t="s">
        <v>394</v>
      </c>
      <c r="W475" s="216"/>
      <c r="X475" s="214">
        <v>100</v>
      </c>
      <c r="Y475" s="226"/>
      <c r="Z475" s="225"/>
      <c r="AA475" s="226"/>
      <c r="AB475" s="225"/>
      <c r="AC475" s="230"/>
      <c r="AD475" s="225">
        <v>100</v>
      </c>
      <c r="AE475" s="225">
        <v>-95.28</v>
      </c>
      <c r="AF475" s="228">
        <v>44499</v>
      </c>
      <c r="AG475" s="231">
        <v>8</v>
      </c>
      <c r="AH475" s="214">
        <v>11.33</v>
      </c>
      <c r="AI475" s="214">
        <v>-3.33</v>
      </c>
      <c r="AJ475" s="232">
        <v>0</v>
      </c>
      <c r="AK475" s="231"/>
      <c r="AL475" s="214">
        <v>0</v>
      </c>
    </row>
    <row r="476" spans="1:38" s="138" customFormat="1" ht="16" customHeight="1">
      <c r="A476" s="563">
        <v>469</v>
      </c>
      <c r="B476" s="189"/>
      <c r="C476" s="187" t="s">
        <v>923</v>
      </c>
      <c r="D476" s="187" t="s">
        <v>924</v>
      </c>
      <c r="E476" s="187" t="s">
        <v>104</v>
      </c>
      <c r="F476" s="236">
        <v>1</v>
      </c>
      <c r="G476" s="187" t="s">
        <v>129</v>
      </c>
      <c r="H476" s="188">
        <v>40364</v>
      </c>
      <c r="I476" s="188">
        <v>40364</v>
      </c>
      <c r="J476" s="197"/>
      <c r="K476" s="194">
        <v>2120.08</v>
      </c>
      <c r="L476" s="194">
        <v>106</v>
      </c>
      <c r="M476" s="195">
        <v>100</v>
      </c>
      <c r="N476" s="195"/>
      <c r="O476" s="195">
        <v>100</v>
      </c>
      <c r="P476" s="196">
        <v>-5.6604000000000001</v>
      </c>
      <c r="Q476" s="207" t="s">
        <v>94</v>
      </c>
      <c r="R476" s="217"/>
      <c r="S476" s="209">
        <v>2120.08</v>
      </c>
      <c r="T476" s="245"/>
      <c r="U476" s="211" t="s">
        <v>393</v>
      </c>
      <c r="V476" s="212" t="s">
        <v>394</v>
      </c>
      <c r="W476" s="216"/>
      <c r="X476" s="214">
        <v>100</v>
      </c>
      <c r="Y476" s="226"/>
      <c r="Z476" s="225"/>
      <c r="AA476" s="226"/>
      <c r="AB476" s="225"/>
      <c r="AC476" s="230"/>
      <c r="AD476" s="225">
        <v>100</v>
      </c>
      <c r="AE476" s="225">
        <v>-95.28</v>
      </c>
      <c r="AF476" s="228">
        <v>44499</v>
      </c>
      <c r="AG476" s="231">
        <v>8</v>
      </c>
      <c r="AH476" s="214">
        <v>11.33</v>
      </c>
      <c r="AI476" s="214">
        <v>-3.33</v>
      </c>
      <c r="AJ476" s="232">
        <v>0</v>
      </c>
      <c r="AK476" s="231"/>
      <c r="AL476" s="214">
        <v>0</v>
      </c>
    </row>
    <row r="477" spans="1:38" s="138" customFormat="1" ht="16" customHeight="1">
      <c r="A477" s="563">
        <v>470</v>
      </c>
      <c r="B477" s="189"/>
      <c r="C477" s="187" t="s">
        <v>923</v>
      </c>
      <c r="D477" s="187" t="s">
        <v>924</v>
      </c>
      <c r="E477" s="187" t="s">
        <v>104</v>
      </c>
      <c r="F477" s="236">
        <v>1</v>
      </c>
      <c r="G477" s="187" t="s">
        <v>129</v>
      </c>
      <c r="H477" s="188">
        <v>40364</v>
      </c>
      <c r="I477" s="188">
        <v>40364</v>
      </c>
      <c r="J477" s="197"/>
      <c r="K477" s="194">
        <v>2120.08</v>
      </c>
      <c r="L477" s="194">
        <v>106</v>
      </c>
      <c r="M477" s="195">
        <v>100</v>
      </c>
      <c r="N477" s="195"/>
      <c r="O477" s="195">
        <v>100</v>
      </c>
      <c r="P477" s="196">
        <v>-5.6604000000000001</v>
      </c>
      <c r="Q477" s="207" t="s">
        <v>94</v>
      </c>
      <c r="R477" s="217"/>
      <c r="S477" s="209">
        <v>2120.08</v>
      </c>
      <c r="T477" s="245"/>
      <c r="U477" s="211" t="s">
        <v>393</v>
      </c>
      <c r="V477" s="212" t="s">
        <v>394</v>
      </c>
      <c r="W477" s="216"/>
      <c r="X477" s="214">
        <v>100</v>
      </c>
      <c r="Y477" s="226"/>
      <c r="Z477" s="225"/>
      <c r="AA477" s="226"/>
      <c r="AB477" s="225"/>
      <c r="AC477" s="230"/>
      <c r="AD477" s="225">
        <v>100</v>
      </c>
      <c r="AE477" s="225">
        <v>-95.28</v>
      </c>
      <c r="AF477" s="228">
        <v>44499</v>
      </c>
      <c r="AG477" s="231">
        <v>8</v>
      </c>
      <c r="AH477" s="214">
        <v>11.33</v>
      </c>
      <c r="AI477" s="214">
        <v>-3.33</v>
      </c>
      <c r="AJ477" s="232">
        <v>0</v>
      </c>
      <c r="AK477" s="231"/>
      <c r="AL477" s="214">
        <v>0</v>
      </c>
    </row>
    <row r="478" spans="1:38" s="138" customFormat="1" ht="16" customHeight="1">
      <c r="A478" s="563">
        <v>471</v>
      </c>
      <c r="B478" s="189"/>
      <c r="C478" s="187" t="s">
        <v>923</v>
      </c>
      <c r="D478" s="187" t="s">
        <v>924</v>
      </c>
      <c r="E478" s="187" t="s">
        <v>104</v>
      </c>
      <c r="F478" s="236">
        <v>1</v>
      </c>
      <c r="G478" s="187" t="s">
        <v>129</v>
      </c>
      <c r="H478" s="188">
        <v>40364</v>
      </c>
      <c r="I478" s="188">
        <v>40364</v>
      </c>
      <c r="J478" s="197"/>
      <c r="K478" s="194">
        <v>2120.08</v>
      </c>
      <c r="L478" s="194">
        <v>106</v>
      </c>
      <c r="M478" s="195">
        <v>100</v>
      </c>
      <c r="N478" s="195"/>
      <c r="O478" s="195">
        <v>100</v>
      </c>
      <c r="P478" s="196">
        <v>-5.6604000000000001</v>
      </c>
      <c r="Q478" s="207" t="s">
        <v>94</v>
      </c>
      <c r="R478" s="217"/>
      <c r="S478" s="209">
        <v>2120.08</v>
      </c>
      <c r="T478" s="245"/>
      <c r="U478" s="211" t="s">
        <v>393</v>
      </c>
      <c r="V478" s="212" t="s">
        <v>394</v>
      </c>
      <c r="W478" s="216"/>
      <c r="X478" s="214">
        <v>100</v>
      </c>
      <c r="Y478" s="226"/>
      <c r="Z478" s="225"/>
      <c r="AA478" s="226"/>
      <c r="AB478" s="225"/>
      <c r="AC478" s="230"/>
      <c r="AD478" s="225">
        <v>100</v>
      </c>
      <c r="AE478" s="225">
        <v>-95.28</v>
      </c>
      <c r="AF478" s="228">
        <v>44499</v>
      </c>
      <c r="AG478" s="231">
        <v>8</v>
      </c>
      <c r="AH478" s="214">
        <v>11.33</v>
      </c>
      <c r="AI478" s="214">
        <v>-3.33</v>
      </c>
      <c r="AJ478" s="232">
        <v>0</v>
      </c>
      <c r="AK478" s="231"/>
      <c r="AL478" s="214">
        <v>0</v>
      </c>
    </row>
    <row r="479" spans="1:38" s="138" customFormat="1" ht="16" customHeight="1">
      <c r="A479" s="563">
        <v>472</v>
      </c>
      <c r="B479" s="189"/>
      <c r="C479" s="187" t="s">
        <v>923</v>
      </c>
      <c r="D479" s="187" t="s">
        <v>924</v>
      </c>
      <c r="E479" s="187" t="s">
        <v>104</v>
      </c>
      <c r="F479" s="236">
        <v>1</v>
      </c>
      <c r="G479" s="187" t="s">
        <v>129</v>
      </c>
      <c r="H479" s="188">
        <v>40037</v>
      </c>
      <c r="I479" s="188">
        <v>40037</v>
      </c>
      <c r="J479" s="197"/>
      <c r="K479" s="194">
        <v>2120.08</v>
      </c>
      <c r="L479" s="194">
        <v>106</v>
      </c>
      <c r="M479" s="195">
        <v>100</v>
      </c>
      <c r="N479" s="195"/>
      <c r="O479" s="195">
        <v>100</v>
      </c>
      <c r="P479" s="196">
        <v>-5.6604000000000001</v>
      </c>
      <c r="Q479" s="207" t="s">
        <v>94</v>
      </c>
      <c r="R479" s="217"/>
      <c r="S479" s="209">
        <v>2120.08</v>
      </c>
      <c r="T479" s="245"/>
      <c r="U479" s="211" t="s">
        <v>393</v>
      </c>
      <c r="V479" s="212" t="s">
        <v>394</v>
      </c>
      <c r="W479" s="216"/>
      <c r="X479" s="214">
        <v>100</v>
      </c>
      <c r="Y479" s="226"/>
      <c r="Z479" s="225"/>
      <c r="AA479" s="226"/>
      <c r="AB479" s="225"/>
      <c r="AC479" s="230"/>
      <c r="AD479" s="225">
        <v>100</v>
      </c>
      <c r="AE479" s="225">
        <v>-95.28</v>
      </c>
      <c r="AF479" s="228">
        <v>44499</v>
      </c>
      <c r="AG479" s="231">
        <v>8</v>
      </c>
      <c r="AH479" s="214">
        <v>12.22</v>
      </c>
      <c r="AI479" s="214">
        <v>-4.22</v>
      </c>
      <c r="AJ479" s="232">
        <v>0</v>
      </c>
      <c r="AK479" s="231"/>
      <c r="AL479" s="214">
        <v>0</v>
      </c>
    </row>
    <row r="480" spans="1:38" s="138" customFormat="1" ht="16" customHeight="1">
      <c r="A480" s="563">
        <v>473</v>
      </c>
      <c r="B480" s="189"/>
      <c r="C480" s="187" t="s">
        <v>923</v>
      </c>
      <c r="D480" s="187" t="s">
        <v>924</v>
      </c>
      <c r="E480" s="187" t="s">
        <v>104</v>
      </c>
      <c r="F480" s="236">
        <v>1</v>
      </c>
      <c r="G480" s="187" t="s">
        <v>129</v>
      </c>
      <c r="H480" s="188">
        <v>40037</v>
      </c>
      <c r="I480" s="188">
        <v>40037</v>
      </c>
      <c r="J480" s="197"/>
      <c r="K480" s="194">
        <v>2120.08</v>
      </c>
      <c r="L480" s="194">
        <v>106</v>
      </c>
      <c r="M480" s="195">
        <v>100</v>
      </c>
      <c r="N480" s="195"/>
      <c r="O480" s="195">
        <v>100</v>
      </c>
      <c r="P480" s="196">
        <v>-5.6604000000000001</v>
      </c>
      <c r="Q480" s="207" t="s">
        <v>94</v>
      </c>
      <c r="R480" s="217"/>
      <c r="S480" s="209">
        <v>2120.08</v>
      </c>
      <c r="T480" s="245"/>
      <c r="U480" s="211" t="s">
        <v>393</v>
      </c>
      <c r="V480" s="212" t="s">
        <v>394</v>
      </c>
      <c r="W480" s="216"/>
      <c r="X480" s="214">
        <v>100</v>
      </c>
      <c r="Y480" s="226"/>
      <c r="Z480" s="225"/>
      <c r="AA480" s="226"/>
      <c r="AB480" s="225"/>
      <c r="AC480" s="230"/>
      <c r="AD480" s="225">
        <v>100</v>
      </c>
      <c r="AE480" s="225">
        <v>-95.28</v>
      </c>
      <c r="AF480" s="228">
        <v>44499</v>
      </c>
      <c r="AG480" s="231">
        <v>8</v>
      </c>
      <c r="AH480" s="214">
        <v>12.22</v>
      </c>
      <c r="AI480" s="214">
        <v>-4.22</v>
      </c>
      <c r="AJ480" s="232">
        <v>0</v>
      </c>
      <c r="AK480" s="231"/>
      <c r="AL480" s="214">
        <v>0</v>
      </c>
    </row>
    <row r="481" spans="1:38" s="138" customFormat="1" ht="16" customHeight="1">
      <c r="A481" s="563">
        <v>474</v>
      </c>
      <c r="B481" s="189"/>
      <c r="C481" s="187" t="s">
        <v>923</v>
      </c>
      <c r="D481" s="187" t="s">
        <v>924</v>
      </c>
      <c r="E481" s="187" t="s">
        <v>104</v>
      </c>
      <c r="F481" s="236">
        <v>1</v>
      </c>
      <c r="G481" s="187" t="s">
        <v>129</v>
      </c>
      <c r="H481" s="188">
        <v>40037</v>
      </c>
      <c r="I481" s="188">
        <v>40037</v>
      </c>
      <c r="J481" s="197"/>
      <c r="K481" s="194">
        <v>2120.08</v>
      </c>
      <c r="L481" s="194">
        <v>106</v>
      </c>
      <c r="M481" s="195">
        <v>100</v>
      </c>
      <c r="N481" s="195"/>
      <c r="O481" s="195">
        <v>100</v>
      </c>
      <c r="P481" s="196">
        <v>-5.6604000000000001</v>
      </c>
      <c r="Q481" s="207" t="s">
        <v>94</v>
      </c>
      <c r="R481" s="217"/>
      <c r="S481" s="209">
        <v>2120.08</v>
      </c>
      <c r="T481" s="245"/>
      <c r="U481" s="211" t="s">
        <v>393</v>
      </c>
      <c r="V481" s="212" t="s">
        <v>394</v>
      </c>
      <c r="W481" s="216"/>
      <c r="X481" s="214">
        <v>100</v>
      </c>
      <c r="Y481" s="226"/>
      <c r="Z481" s="225"/>
      <c r="AA481" s="226"/>
      <c r="AB481" s="225"/>
      <c r="AC481" s="230"/>
      <c r="AD481" s="225">
        <v>100</v>
      </c>
      <c r="AE481" s="225">
        <v>-95.28</v>
      </c>
      <c r="AF481" s="228">
        <v>44499</v>
      </c>
      <c r="AG481" s="231">
        <v>8</v>
      </c>
      <c r="AH481" s="214">
        <v>12.22</v>
      </c>
      <c r="AI481" s="214">
        <v>-4.22</v>
      </c>
      <c r="AJ481" s="232">
        <v>0</v>
      </c>
      <c r="AK481" s="231"/>
      <c r="AL481" s="214">
        <v>0</v>
      </c>
    </row>
    <row r="482" spans="1:38" s="138" customFormat="1" ht="16" customHeight="1">
      <c r="A482" s="563">
        <v>475</v>
      </c>
      <c r="B482" s="189"/>
      <c r="C482" s="187" t="s">
        <v>923</v>
      </c>
      <c r="D482" s="187" t="s">
        <v>924</v>
      </c>
      <c r="E482" s="187" t="s">
        <v>104</v>
      </c>
      <c r="F482" s="236">
        <v>1</v>
      </c>
      <c r="G482" s="187" t="s">
        <v>129</v>
      </c>
      <c r="H482" s="188">
        <v>40037</v>
      </c>
      <c r="I482" s="188">
        <v>40037</v>
      </c>
      <c r="J482" s="197"/>
      <c r="K482" s="194">
        <v>2120.08</v>
      </c>
      <c r="L482" s="194">
        <v>106</v>
      </c>
      <c r="M482" s="195">
        <v>100</v>
      </c>
      <c r="N482" s="195"/>
      <c r="O482" s="195">
        <v>100</v>
      </c>
      <c r="P482" s="196">
        <v>-5.6604000000000001</v>
      </c>
      <c r="Q482" s="207" t="s">
        <v>94</v>
      </c>
      <c r="R482" s="217"/>
      <c r="S482" s="209">
        <v>2120.08</v>
      </c>
      <c r="T482" s="245"/>
      <c r="U482" s="211" t="s">
        <v>393</v>
      </c>
      <c r="V482" s="212" t="s">
        <v>394</v>
      </c>
      <c r="W482" s="216"/>
      <c r="X482" s="214">
        <v>100</v>
      </c>
      <c r="Y482" s="226"/>
      <c r="Z482" s="225"/>
      <c r="AA482" s="226"/>
      <c r="AB482" s="225"/>
      <c r="AC482" s="230"/>
      <c r="AD482" s="225">
        <v>100</v>
      </c>
      <c r="AE482" s="225">
        <v>-95.28</v>
      </c>
      <c r="AF482" s="228">
        <v>44499</v>
      </c>
      <c r="AG482" s="231">
        <v>8</v>
      </c>
      <c r="AH482" s="214">
        <v>12.22</v>
      </c>
      <c r="AI482" s="214">
        <v>-4.22</v>
      </c>
      <c r="AJ482" s="232">
        <v>0</v>
      </c>
      <c r="AK482" s="231"/>
      <c r="AL482" s="214">
        <v>0</v>
      </c>
    </row>
    <row r="483" spans="1:38" s="138" customFormat="1" ht="16" customHeight="1">
      <c r="A483" s="563">
        <v>476</v>
      </c>
      <c r="B483" s="189"/>
      <c r="C483" s="187" t="s">
        <v>923</v>
      </c>
      <c r="D483" s="187" t="s">
        <v>924</v>
      </c>
      <c r="E483" s="187" t="s">
        <v>104</v>
      </c>
      <c r="F483" s="236">
        <v>1</v>
      </c>
      <c r="G483" s="187" t="s">
        <v>129</v>
      </c>
      <c r="H483" s="188">
        <v>40037</v>
      </c>
      <c r="I483" s="188">
        <v>40037</v>
      </c>
      <c r="J483" s="197"/>
      <c r="K483" s="194">
        <v>2120.08</v>
      </c>
      <c r="L483" s="194">
        <v>106</v>
      </c>
      <c r="M483" s="195">
        <v>100</v>
      </c>
      <c r="N483" s="195"/>
      <c r="O483" s="195">
        <v>100</v>
      </c>
      <c r="P483" s="196">
        <v>-5.6604000000000001</v>
      </c>
      <c r="Q483" s="207" t="s">
        <v>94</v>
      </c>
      <c r="R483" s="217"/>
      <c r="S483" s="209">
        <v>2120.08</v>
      </c>
      <c r="T483" s="245"/>
      <c r="U483" s="211" t="s">
        <v>393</v>
      </c>
      <c r="V483" s="212" t="s">
        <v>394</v>
      </c>
      <c r="W483" s="216"/>
      <c r="X483" s="214">
        <v>100</v>
      </c>
      <c r="Y483" s="226"/>
      <c r="Z483" s="225"/>
      <c r="AA483" s="226"/>
      <c r="AB483" s="225"/>
      <c r="AC483" s="230"/>
      <c r="AD483" s="225">
        <v>100</v>
      </c>
      <c r="AE483" s="225">
        <v>-95.28</v>
      </c>
      <c r="AF483" s="228">
        <v>44499</v>
      </c>
      <c r="AG483" s="231">
        <v>8</v>
      </c>
      <c r="AH483" s="214">
        <v>12.22</v>
      </c>
      <c r="AI483" s="214">
        <v>-4.22</v>
      </c>
      <c r="AJ483" s="232">
        <v>0</v>
      </c>
      <c r="AK483" s="231"/>
      <c r="AL483" s="214">
        <v>0</v>
      </c>
    </row>
    <row r="484" spans="1:38" s="138" customFormat="1" ht="16" customHeight="1">
      <c r="A484" s="563">
        <v>477</v>
      </c>
      <c r="B484" s="189"/>
      <c r="C484" s="187" t="s">
        <v>923</v>
      </c>
      <c r="D484" s="187" t="s">
        <v>924</v>
      </c>
      <c r="E484" s="187" t="s">
        <v>104</v>
      </c>
      <c r="F484" s="236">
        <v>1</v>
      </c>
      <c r="G484" s="187" t="s">
        <v>129</v>
      </c>
      <c r="H484" s="188">
        <v>40037</v>
      </c>
      <c r="I484" s="188">
        <v>40037</v>
      </c>
      <c r="J484" s="197"/>
      <c r="K484" s="194">
        <v>2120.08</v>
      </c>
      <c r="L484" s="194">
        <v>106</v>
      </c>
      <c r="M484" s="195">
        <v>100</v>
      </c>
      <c r="N484" s="195"/>
      <c r="O484" s="195">
        <v>100</v>
      </c>
      <c r="P484" s="196">
        <v>-5.6604000000000001</v>
      </c>
      <c r="Q484" s="207" t="s">
        <v>94</v>
      </c>
      <c r="R484" s="217"/>
      <c r="S484" s="209">
        <v>2120.08</v>
      </c>
      <c r="T484" s="245"/>
      <c r="U484" s="211" t="s">
        <v>393</v>
      </c>
      <c r="V484" s="212" t="s">
        <v>394</v>
      </c>
      <c r="W484" s="216"/>
      <c r="X484" s="214">
        <v>100</v>
      </c>
      <c r="Y484" s="226"/>
      <c r="Z484" s="225"/>
      <c r="AA484" s="226"/>
      <c r="AB484" s="225"/>
      <c r="AC484" s="230"/>
      <c r="AD484" s="225">
        <v>100</v>
      </c>
      <c r="AE484" s="225">
        <v>-95.28</v>
      </c>
      <c r="AF484" s="228">
        <v>44499</v>
      </c>
      <c r="AG484" s="231">
        <v>8</v>
      </c>
      <c r="AH484" s="214">
        <v>12.22</v>
      </c>
      <c r="AI484" s="214">
        <v>-4.22</v>
      </c>
      <c r="AJ484" s="232">
        <v>0</v>
      </c>
      <c r="AK484" s="231"/>
      <c r="AL484" s="214">
        <v>0</v>
      </c>
    </row>
    <row r="485" spans="1:38" s="138" customFormat="1" ht="16" customHeight="1">
      <c r="A485" s="563">
        <v>478</v>
      </c>
      <c r="B485" s="189"/>
      <c r="C485" s="187" t="s">
        <v>923</v>
      </c>
      <c r="D485" s="187" t="s">
        <v>924</v>
      </c>
      <c r="E485" s="187" t="s">
        <v>104</v>
      </c>
      <c r="F485" s="236">
        <v>1</v>
      </c>
      <c r="G485" s="187" t="s">
        <v>129</v>
      </c>
      <c r="H485" s="188">
        <v>39406</v>
      </c>
      <c r="I485" s="188">
        <v>39406</v>
      </c>
      <c r="J485" s="197"/>
      <c r="K485" s="194">
        <v>2120.08</v>
      </c>
      <c r="L485" s="194">
        <v>106</v>
      </c>
      <c r="M485" s="195">
        <v>100</v>
      </c>
      <c r="N485" s="195"/>
      <c r="O485" s="195">
        <v>100</v>
      </c>
      <c r="P485" s="196">
        <v>-5.6604000000000001</v>
      </c>
      <c r="Q485" s="207" t="s">
        <v>94</v>
      </c>
      <c r="R485" s="217"/>
      <c r="S485" s="209">
        <v>2120.08</v>
      </c>
      <c r="T485" s="245"/>
      <c r="U485" s="211" t="s">
        <v>393</v>
      </c>
      <c r="V485" s="212" t="s">
        <v>394</v>
      </c>
      <c r="W485" s="216"/>
      <c r="X485" s="214">
        <v>100</v>
      </c>
      <c r="Y485" s="226"/>
      <c r="Z485" s="225"/>
      <c r="AA485" s="226"/>
      <c r="AB485" s="225"/>
      <c r="AC485" s="230"/>
      <c r="AD485" s="225">
        <v>100</v>
      </c>
      <c r="AE485" s="225">
        <v>-95.28</v>
      </c>
      <c r="AF485" s="228">
        <v>44499</v>
      </c>
      <c r="AG485" s="231">
        <v>8</v>
      </c>
      <c r="AH485" s="214">
        <v>13.95</v>
      </c>
      <c r="AI485" s="214">
        <v>-5.95</v>
      </c>
      <c r="AJ485" s="232">
        <v>0</v>
      </c>
      <c r="AK485" s="231"/>
      <c r="AL485" s="214">
        <v>0</v>
      </c>
    </row>
    <row r="486" spans="1:38" s="138" customFormat="1" ht="16" customHeight="1">
      <c r="A486" s="563">
        <v>479</v>
      </c>
      <c r="B486" s="189"/>
      <c r="C486" s="187" t="s">
        <v>923</v>
      </c>
      <c r="D486" s="187" t="s">
        <v>924</v>
      </c>
      <c r="E486" s="187" t="s">
        <v>104</v>
      </c>
      <c r="F486" s="236">
        <v>1</v>
      </c>
      <c r="G486" s="187" t="s">
        <v>129</v>
      </c>
      <c r="H486" s="188">
        <v>40037</v>
      </c>
      <c r="I486" s="188">
        <v>40037</v>
      </c>
      <c r="J486" s="197"/>
      <c r="K486" s="194">
        <v>2120.08</v>
      </c>
      <c r="L486" s="194">
        <v>106</v>
      </c>
      <c r="M486" s="195">
        <v>100</v>
      </c>
      <c r="N486" s="195"/>
      <c r="O486" s="195">
        <v>100</v>
      </c>
      <c r="P486" s="196">
        <v>-5.6604000000000001</v>
      </c>
      <c r="Q486" s="207" t="s">
        <v>94</v>
      </c>
      <c r="R486" s="217"/>
      <c r="S486" s="209">
        <v>2120.08</v>
      </c>
      <c r="T486" s="245"/>
      <c r="U486" s="211" t="s">
        <v>393</v>
      </c>
      <c r="V486" s="212" t="s">
        <v>394</v>
      </c>
      <c r="W486" s="216"/>
      <c r="X486" s="214">
        <v>100</v>
      </c>
      <c r="Y486" s="226"/>
      <c r="Z486" s="225"/>
      <c r="AA486" s="226"/>
      <c r="AB486" s="225"/>
      <c r="AC486" s="230"/>
      <c r="AD486" s="225">
        <v>100</v>
      </c>
      <c r="AE486" s="225">
        <v>-95.28</v>
      </c>
      <c r="AF486" s="228">
        <v>44499</v>
      </c>
      <c r="AG486" s="231">
        <v>8</v>
      </c>
      <c r="AH486" s="214">
        <v>12.22</v>
      </c>
      <c r="AI486" s="214">
        <v>-4.22</v>
      </c>
      <c r="AJ486" s="232">
        <v>0</v>
      </c>
      <c r="AK486" s="231"/>
      <c r="AL486" s="214">
        <v>0</v>
      </c>
    </row>
    <row r="487" spans="1:38" s="138" customFormat="1" ht="16" customHeight="1">
      <c r="A487" s="563">
        <v>480</v>
      </c>
      <c r="B487" s="189"/>
      <c r="C487" s="187" t="s">
        <v>923</v>
      </c>
      <c r="D487" s="187" t="s">
        <v>924</v>
      </c>
      <c r="E487" s="187" t="s">
        <v>104</v>
      </c>
      <c r="F487" s="236">
        <v>1</v>
      </c>
      <c r="G487" s="187" t="s">
        <v>129</v>
      </c>
      <c r="H487" s="188">
        <v>38349</v>
      </c>
      <c r="I487" s="188">
        <v>38349</v>
      </c>
      <c r="J487" s="197"/>
      <c r="K487" s="194">
        <v>2120.08</v>
      </c>
      <c r="L487" s="194">
        <v>106</v>
      </c>
      <c r="M487" s="195">
        <v>100</v>
      </c>
      <c r="N487" s="195"/>
      <c r="O487" s="195">
        <v>100</v>
      </c>
      <c r="P487" s="196">
        <v>-5.6604000000000001</v>
      </c>
      <c r="Q487" s="207" t="s">
        <v>94</v>
      </c>
      <c r="R487" s="217"/>
      <c r="S487" s="209">
        <v>2120.08</v>
      </c>
      <c r="T487" s="245"/>
      <c r="U487" s="211" t="s">
        <v>393</v>
      </c>
      <c r="V487" s="212" t="s">
        <v>394</v>
      </c>
      <c r="W487" s="216"/>
      <c r="X487" s="214">
        <v>100</v>
      </c>
      <c r="Y487" s="226"/>
      <c r="Z487" s="225"/>
      <c r="AA487" s="226"/>
      <c r="AB487" s="225"/>
      <c r="AC487" s="230"/>
      <c r="AD487" s="225">
        <v>100</v>
      </c>
      <c r="AE487" s="225">
        <v>-95.28</v>
      </c>
      <c r="AF487" s="228">
        <v>44499</v>
      </c>
      <c r="AG487" s="231">
        <v>8</v>
      </c>
      <c r="AH487" s="214">
        <v>16.850000000000001</v>
      </c>
      <c r="AI487" s="214">
        <v>-8.85</v>
      </c>
      <c r="AJ487" s="232">
        <v>0</v>
      </c>
      <c r="AK487" s="231"/>
      <c r="AL487" s="214">
        <v>0</v>
      </c>
    </row>
    <row r="488" spans="1:38" s="138" customFormat="1" ht="16" customHeight="1">
      <c r="A488" s="563">
        <v>481</v>
      </c>
      <c r="B488" s="189"/>
      <c r="C488" s="187" t="s">
        <v>923</v>
      </c>
      <c r="D488" s="187" t="s">
        <v>924</v>
      </c>
      <c r="E488" s="187" t="s">
        <v>104</v>
      </c>
      <c r="F488" s="236">
        <v>1</v>
      </c>
      <c r="G488" s="187" t="s">
        <v>129</v>
      </c>
      <c r="H488" s="188">
        <v>38349</v>
      </c>
      <c r="I488" s="188">
        <v>38349</v>
      </c>
      <c r="J488" s="197"/>
      <c r="K488" s="194">
        <v>2120.08</v>
      </c>
      <c r="L488" s="194">
        <v>106</v>
      </c>
      <c r="M488" s="195">
        <v>100</v>
      </c>
      <c r="N488" s="195"/>
      <c r="O488" s="195">
        <v>100</v>
      </c>
      <c r="P488" s="196">
        <v>-5.6604000000000001</v>
      </c>
      <c r="Q488" s="207" t="s">
        <v>94</v>
      </c>
      <c r="R488" s="217"/>
      <c r="S488" s="209">
        <v>2120.08</v>
      </c>
      <c r="T488" s="245"/>
      <c r="U488" s="211" t="s">
        <v>393</v>
      </c>
      <c r="V488" s="212" t="s">
        <v>394</v>
      </c>
      <c r="W488" s="216"/>
      <c r="X488" s="214">
        <v>100</v>
      </c>
      <c r="Y488" s="226"/>
      <c r="Z488" s="225"/>
      <c r="AA488" s="226"/>
      <c r="AB488" s="225"/>
      <c r="AC488" s="230"/>
      <c r="AD488" s="225">
        <v>100</v>
      </c>
      <c r="AE488" s="225">
        <v>-95.28</v>
      </c>
      <c r="AF488" s="228">
        <v>44499</v>
      </c>
      <c r="AG488" s="231">
        <v>8</v>
      </c>
      <c r="AH488" s="214">
        <v>16.850000000000001</v>
      </c>
      <c r="AI488" s="214">
        <v>-8.85</v>
      </c>
      <c r="AJ488" s="232">
        <v>0</v>
      </c>
      <c r="AK488" s="231"/>
      <c r="AL488" s="214">
        <v>0</v>
      </c>
    </row>
    <row r="489" spans="1:38" s="138" customFormat="1" ht="16" customHeight="1">
      <c r="A489" s="563">
        <v>482</v>
      </c>
      <c r="B489" s="189"/>
      <c r="C489" s="187" t="s">
        <v>923</v>
      </c>
      <c r="D489" s="187" t="s">
        <v>924</v>
      </c>
      <c r="E489" s="187" t="s">
        <v>104</v>
      </c>
      <c r="F489" s="236">
        <v>1</v>
      </c>
      <c r="G489" s="187" t="s">
        <v>129</v>
      </c>
      <c r="H489" s="188">
        <v>38349</v>
      </c>
      <c r="I489" s="188">
        <v>38349</v>
      </c>
      <c r="J489" s="197"/>
      <c r="K489" s="194">
        <v>2120.08</v>
      </c>
      <c r="L489" s="194">
        <v>106</v>
      </c>
      <c r="M489" s="195">
        <v>100</v>
      </c>
      <c r="N489" s="195"/>
      <c r="O489" s="195">
        <v>100</v>
      </c>
      <c r="P489" s="196">
        <v>-5.6604000000000001</v>
      </c>
      <c r="Q489" s="207" t="s">
        <v>94</v>
      </c>
      <c r="R489" s="217"/>
      <c r="S489" s="209">
        <v>2120.08</v>
      </c>
      <c r="T489" s="245"/>
      <c r="U489" s="211" t="s">
        <v>393</v>
      </c>
      <c r="V489" s="212" t="s">
        <v>394</v>
      </c>
      <c r="W489" s="216"/>
      <c r="X489" s="214">
        <v>100</v>
      </c>
      <c r="Y489" s="226"/>
      <c r="Z489" s="225"/>
      <c r="AA489" s="226"/>
      <c r="AB489" s="225"/>
      <c r="AC489" s="230"/>
      <c r="AD489" s="225">
        <v>100</v>
      </c>
      <c r="AE489" s="225">
        <v>-95.28</v>
      </c>
      <c r="AF489" s="228">
        <v>44499</v>
      </c>
      <c r="AG489" s="231">
        <v>8</v>
      </c>
      <c r="AH489" s="214">
        <v>16.850000000000001</v>
      </c>
      <c r="AI489" s="214">
        <v>-8.85</v>
      </c>
      <c r="AJ489" s="232">
        <v>0</v>
      </c>
      <c r="AK489" s="231"/>
      <c r="AL489" s="214">
        <v>0</v>
      </c>
    </row>
    <row r="490" spans="1:38" s="138" customFormat="1" ht="16" customHeight="1">
      <c r="A490" s="563">
        <v>483</v>
      </c>
      <c r="B490" s="189"/>
      <c r="C490" s="187" t="s">
        <v>923</v>
      </c>
      <c r="D490" s="187" t="s">
        <v>924</v>
      </c>
      <c r="E490" s="187" t="s">
        <v>104</v>
      </c>
      <c r="F490" s="236">
        <v>1</v>
      </c>
      <c r="G490" s="187" t="s">
        <v>129</v>
      </c>
      <c r="H490" s="188">
        <v>38349</v>
      </c>
      <c r="I490" s="188">
        <v>38349</v>
      </c>
      <c r="J490" s="197"/>
      <c r="K490" s="194">
        <v>2120.08</v>
      </c>
      <c r="L490" s="194">
        <v>106</v>
      </c>
      <c r="M490" s="195">
        <v>100</v>
      </c>
      <c r="N490" s="195"/>
      <c r="O490" s="195">
        <v>100</v>
      </c>
      <c r="P490" s="196">
        <v>-5.6604000000000001</v>
      </c>
      <c r="Q490" s="207" t="s">
        <v>94</v>
      </c>
      <c r="R490" s="217"/>
      <c r="S490" s="209">
        <v>2120.08</v>
      </c>
      <c r="T490" s="245"/>
      <c r="U490" s="211" t="s">
        <v>393</v>
      </c>
      <c r="V490" s="212" t="s">
        <v>394</v>
      </c>
      <c r="W490" s="216"/>
      <c r="X490" s="214">
        <v>100</v>
      </c>
      <c r="Y490" s="226"/>
      <c r="Z490" s="225"/>
      <c r="AA490" s="226"/>
      <c r="AB490" s="225"/>
      <c r="AC490" s="230"/>
      <c r="AD490" s="225">
        <v>100</v>
      </c>
      <c r="AE490" s="225">
        <v>-95.28</v>
      </c>
      <c r="AF490" s="228">
        <v>44499</v>
      </c>
      <c r="AG490" s="231">
        <v>8</v>
      </c>
      <c r="AH490" s="214">
        <v>16.850000000000001</v>
      </c>
      <c r="AI490" s="214">
        <v>-8.85</v>
      </c>
      <c r="AJ490" s="232">
        <v>0</v>
      </c>
      <c r="AK490" s="231"/>
      <c r="AL490" s="214">
        <v>0</v>
      </c>
    </row>
    <row r="491" spans="1:38" s="138" customFormat="1" ht="16" customHeight="1">
      <c r="A491" s="563">
        <v>484</v>
      </c>
      <c r="B491" s="189"/>
      <c r="C491" s="187" t="s">
        <v>923</v>
      </c>
      <c r="D491" s="187" t="s">
        <v>924</v>
      </c>
      <c r="E491" s="187" t="s">
        <v>104</v>
      </c>
      <c r="F491" s="236">
        <v>1</v>
      </c>
      <c r="G491" s="187" t="s">
        <v>129</v>
      </c>
      <c r="H491" s="188">
        <v>38349</v>
      </c>
      <c r="I491" s="188">
        <v>38349</v>
      </c>
      <c r="J491" s="197"/>
      <c r="K491" s="194">
        <v>2120.08</v>
      </c>
      <c r="L491" s="194">
        <v>106</v>
      </c>
      <c r="M491" s="195">
        <v>100</v>
      </c>
      <c r="N491" s="195"/>
      <c r="O491" s="195">
        <v>100</v>
      </c>
      <c r="P491" s="196">
        <v>-5.6604000000000001</v>
      </c>
      <c r="Q491" s="207" t="s">
        <v>94</v>
      </c>
      <c r="R491" s="217"/>
      <c r="S491" s="209">
        <v>2120.08</v>
      </c>
      <c r="T491" s="245"/>
      <c r="U491" s="211" t="s">
        <v>393</v>
      </c>
      <c r="V491" s="212" t="s">
        <v>394</v>
      </c>
      <c r="W491" s="216"/>
      <c r="X491" s="214">
        <v>100</v>
      </c>
      <c r="Y491" s="226"/>
      <c r="Z491" s="225"/>
      <c r="AA491" s="226"/>
      <c r="AB491" s="225"/>
      <c r="AC491" s="230"/>
      <c r="AD491" s="225">
        <v>100</v>
      </c>
      <c r="AE491" s="225">
        <v>-95.28</v>
      </c>
      <c r="AF491" s="228">
        <v>44499</v>
      </c>
      <c r="AG491" s="231">
        <v>8</v>
      </c>
      <c r="AH491" s="214">
        <v>16.850000000000001</v>
      </c>
      <c r="AI491" s="214">
        <v>-8.85</v>
      </c>
      <c r="AJ491" s="232">
        <v>0</v>
      </c>
      <c r="AK491" s="231"/>
      <c r="AL491" s="214">
        <v>0</v>
      </c>
    </row>
    <row r="492" spans="1:38" s="138" customFormat="1" ht="16" customHeight="1">
      <c r="A492" s="563">
        <v>485</v>
      </c>
      <c r="B492" s="189"/>
      <c r="C492" s="187" t="s">
        <v>923</v>
      </c>
      <c r="D492" s="187" t="s">
        <v>924</v>
      </c>
      <c r="E492" s="187" t="s">
        <v>104</v>
      </c>
      <c r="F492" s="236">
        <v>1</v>
      </c>
      <c r="G492" s="187" t="s">
        <v>129</v>
      </c>
      <c r="H492" s="188">
        <v>38349</v>
      </c>
      <c r="I492" s="188">
        <v>38349</v>
      </c>
      <c r="J492" s="197"/>
      <c r="K492" s="194">
        <v>2120.08</v>
      </c>
      <c r="L492" s="194">
        <v>106</v>
      </c>
      <c r="M492" s="195">
        <v>100</v>
      </c>
      <c r="N492" s="195"/>
      <c r="O492" s="195">
        <v>100</v>
      </c>
      <c r="P492" s="196">
        <v>-5.6604000000000001</v>
      </c>
      <c r="Q492" s="207" t="s">
        <v>94</v>
      </c>
      <c r="R492" s="217"/>
      <c r="S492" s="209">
        <v>2120.08</v>
      </c>
      <c r="T492" s="245"/>
      <c r="U492" s="211" t="s">
        <v>393</v>
      </c>
      <c r="V492" s="212" t="s">
        <v>394</v>
      </c>
      <c r="W492" s="216"/>
      <c r="X492" s="214">
        <v>100</v>
      </c>
      <c r="Y492" s="226"/>
      <c r="Z492" s="225"/>
      <c r="AA492" s="226"/>
      <c r="AB492" s="225"/>
      <c r="AC492" s="230"/>
      <c r="AD492" s="225">
        <v>100</v>
      </c>
      <c r="AE492" s="225">
        <v>-95.28</v>
      </c>
      <c r="AF492" s="228">
        <v>44499</v>
      </c>
      <c r="AG492" s="231">
        <v>8</v>
      </c>
      <c r="AH492" s="214">
        <v>16.850000000000001</v>
      </c>
      <c r="AI492" s="214">
        <v>-8.85</v>
      </c>
      <c r="AJ492" s="232">
        <v>0</v>
      </c>
      <c r="AK492" s="231"/>
      <c r="AL492" s="214">
        <v>0</v>
      </c>
    </row>
    <row r="493" spans="1:38" s="138" customFormat="1" ht="16" customHeight="1">
      <c r="A493" s="563">
        <v>486</v>
      </c>
      <c r="B493" s="189"/>
      <c r="C493" s="187" t="s">
        <v>923</v>
      </c>
      <c r="D493" s="187" t="s">
        <v>924</v>
      </c>
      <c r="E493" s="187" t="s">
        <v>104</v>
      </c>
      <c r="F493" s="236">
        <v>1</v>
      </c>
      <c r="G493" s="187" t="s">
        <v>129</v>
      </c>
      <c r="H493" s="188">
        <v>38349</v>
      </c>
      <c r="I493" s="188">
        <v>38349</v>
      </c>
      <c r="J493" s="197"/>
      <c r="K493" s="194">
        <v>2120.08</v>
      </c>
      <c r="L493" s="194">
        <v>106</v>
      </c>
      <c r="M493" s="195">
        <v>100</v>
      </c>
      <c r="N493" s="195"/>
      <c r="O493" s="195">
        <v>100</v>
      </c>
      <c r="P493" s="196">
        <v>-5.6604000000000001</v>
      </c>
      <c r="Q493" s="207" t="s">
        <v>94</v>
      </c>
      <c r="R493" s="217"/>
      <c r="S493" s="209">
        <v>2120.08</v>
      </c>
      <c r="T493" s="245"/>
      <c r="U493" s="211" t="s">
        <v>393</v>
      </c>
      <c r="V493" s="212" t="s">
        <v>394</v>
      </c>
      <c r="W493" s="216"/>
      <c r="X493" s="214">
        <v>100</v>
      </c>
      <c r="Y493" s="226"/>
      <c r="Z493" s="225"/>
      <c r="AA493" s="226"/>
      <c r="AB493" s="225"/>
      <c r="AC493" s="230"/>
      <c r="AD493" s="225">
        <v>100</v>
      </c>
      <c r="AE493" s="225">
        <v>-95.28</v>
      </c>
      <c r="AF493" s="228">
        <v>44499</v>
      </c>
      <c r="AG493" s="231">
        <v>8</v>
      </c>
      <c r="AH493" s="214">
        <v>16.850000000000001</v>
      </c>
      <c r="AI493" s="214">
        <v>-8.85</v>
      </c>
      <c r="AJ493" s="232">
        <v>0</v>
      </c>
      <c r="AK493" s="231"/>
      <c r="AL493" s="214">
        <v>0</v>
      </c>
    </row>
    <row r="494" spans="1:38" s="138" customFormat="1" ht="16" customHeight="1">
      <c r="A494" s="563">
        <v>487</v>
      </c>
      <c r="B494" s="189"/>
      <c r="C494" s="187" t="s">
        <v>923</v>
      </c>
      <c r="D494" s="187" t="s">
        <v>924</v>
      </c>
      <c r="E494" s="187" t="s">
        <v>104</v>
      </c>
      <c r="F494" s="236">
        <v>1</v>
      </c>
      <c r="G494" s="187" t="s">
        <v>129</v>
      </c>
      <c r="H494" s="188">
        <v>38349</v>
      </c>
      <c r="I494" s="188">
        <v>38349</v>
      </c>
      <c r="J494" s="197"/>
      <c r="K494" s="194">
        <v>2120.08</v>
      </c>
      <c r="L494" s="194">
        <v>106</v>
      </c>
      <c r="M494" s="195">
        <v>100</v>
      </c>
      <c r="N494" s="195"/>
      <c r="O494" s="195">
        <v>100</v>
      </c>
      <c r="P494" s="196">
        <v>-5.6604000000000001</v>
      </c>
      <c r="Q494" s="207" t="s">
        <v>94</v>
      </c>
      <c r="R494" s="217"/>
      <c r="S494" s="209">
        <v>2120.08</v>
      </c>
      <c r="T494" s="245"/>
      <c r="U494" s="211" t="s">
        <v>393</v>
      </c>
      <c r="V494" s="212" t="s">
        <v>394</v>
      </c>
      <c r="W494" s="216"/>
      <c r="X494" s="214">
        <v>100</v>
      </c>
      <c r="Y494" s="226"/>
      <c r="Z494" s="225"/>
      <c r="AA494" s="226"/>
      <c r="AB494" s="225"/>
      <c r="AC494" s="230"/>
      <c r="AD494" s="225">
        <v>100</v>
      </c>
      <c r="AE494" s="225">
        <v>-95.28</v>
      </c>
      <c r="AF494" s="228">
        <v>44499</v>
      </c>
      <c r="AG494" s="231">
        <v>8</v>
      </c>
      <c r="AH494" s="214">
        <v>16.850000000000001</v>
      </c>
      <c r="AI494" s="214">
        <v>-8.85</v>
      </c>
      <c r="AJ494" s="232">
        <v>0</v>
      </c>
      <c r="AK494" s="231"/>
      <c r="AL494" s="214">
        <v>0</v>
      </c>
    </row>
    <row r="495" spans="1:38" s="138" customFormat="1" ht="16" customHeight="1">
      <c r="A495" s="563">
        <v>488</v>
      </c>
      <c r="B495" s="189"/>
      <c r="C495" s="187" t="s">
        <v>923</v>
      </c>
      <c r="D495" s="187" t="s">
        <v>924</v>
      </c>
      <c r="E495" s="187" t="s">
        <v>104</v>
      </c>
      <c r="F495" s="236">
        <v>1</v>
      </c>
      <c r="G495" s="187" t="s">
        <v>129</v>
      </c>
      <c r="H495" s="188">
        <v>38349</v>
      </c>
      <c r="I495" s="188">
        <v>38349</v>
      </c>
      <c r="J495" s="197"/>
      <c r="K495" s="194">
        <v>2120.08</v>
      </c>
      <c r="L495" s="194">
        <v>106</v>
      </c>
      <c r="M495" s="195">
        <v>100</v>
      </c>
      <c r="N495" s="195"/>
      <c r="O495" s="195">
        <v>100</v>
      </c>
      <c r="P495" s="196">
        <v>-5.6604000000000001</v>
      </c>
      <c r="Q495" s="207" t="s">
        <v>94</v>
      </c>
      <c r="R495" s="217"/>
      <c r="S495" s="209">
        <v>2120.08</v>
      </c>
      <c r="T495" s="245"/>
      <c r="U495" s="211" t="s">
        <v>393</v>
      </c>
      <c r="V495" s="212" t="s">
        <v>394</v>
      </c>
      <c r="W495" s="216"/>
      <c r="X495" s="214">
        <v>100</v>
      </c>
      <c r="Y495" s="226"/>
      <c r="Z495" s="225"/>
      <c r="AA495" s="226"/>
      <c r="AB495" s="225"/>
      <c r="AC495" s="230"/>
      <c r="AD495" s="225">
        <v>100</v>
      </c>
      <c r="AE495" s="225">
        <v>-95.28</v>
      </c>
      <c r="AF495" s="228">
        <v>44499</v>
      </c>
      <c r="AG495" s="231">
        <v>8</v>
      </c>
      <c r="AH495" s="214">
        <v>16.850000000000001</v>
      </c>
      <c r="AI495" s="214">
        <v>-8.85</v>
      </c>
      <c r="AJ495" s="232">
        <v>0</v>
      </c>
      <c r="AK495" s="231"/>
      <c r="AL495" s="214">
        <v>0</v>
      </c>
    </row>
    <row r="496" spans="1:38" s="138" customFormat="1" ht="16" customHeight="1">
      <c r="A496" s="563">
        <v>489</v>
      </c>
      <c r="B496" s="189"/>
      <c r="C496" s="187" t="s">
        <v>923</v>
      </c>
      <c r="D496" s="187" t="s">
        <v>924</v>
      </c>
      <c r="E496" s="187" t="s">
        <v>104</v>
      </c>
      <c r="F496" s="236">
        <v>1</v>
      </c>
      <c r="G496" s="187" t="s">
        <v>129</v>
      </c>
      <c r="H496" s="188">
        <v>38349</v>
      </c>
      <c r="I496" s="188">
        <v>38349</v>
      </c>
      <c r="J496" s="197"/>
      <c r="K496" s="194">
        <v>2120.08</v>
      </c>
      <c r="L496" s="194">
        <v>106</v>
      </c>
      <c r="M496" s="195">
        <v>100</v>
      </c>
      <c r="N496" s="195"/>
      <c r="O496" s="195">
        <v>100</v>
      </c>
      <c r="P496" s="196">
        <v>-5.6604000000000001</v>
      </c>
      <c r="Q496" s="207" t="s">
        <v>94</v>
      </c>
      <c r="R496" s="217"/>
      <c r="S496" s="209">
        <v>2120.08</v>
      </c>
      <c r="T496" s="245"/>
      <c r="U496" s="211" t="s">
        <v>393</v>
      </c>
      <c r="V496" s="212" t="s">
        <v>394</v>
      </c>
      <c r="W496" s="216"/>
      <c r="X496" s="214">
        <v>100</v>
      </c>
      <c r="Y496" s="226"/>
      <c r="Z496" s="225"/>
      <c r="AA496" s="226"/>
      <c r="AB496" s="225"/>
      <c r="AC496" s="230"/>
      <c r="AD496" s="225">
        <v>100</v>
      </c>
      <c r="AE496" s="225">
        <v>-95.28</v>
      </c>
      <c r="AF496" s="228">
        <v>44499</v>
      </c>
      <c r="AG496" s="231">
        <v>8</v>
      </c>
      <c r="AH496" s="214">
        <v>16.850000000000001</v>
      </c>
      <c r="AI496" s="214">
        <v>-8.85</v>
      </c>
      <c r="AJ496" s="232">
        <v>0</v>
      </c>
      <c r="AK496" s="231"/>
      <c r="AL496" s="214">
        <v>0</v>
      </c>
    </row>
    <row r="497" spans="1:38" s="138" customFormat="1" ht="16" customHeight="1">
      <c r="A497" s="563">
        <v>490</v>
      </c>
      <c r="B497" s="189"/>
      <c r="C497" s="187" t="s">
        <v>923</v>
      </c>
      <c r="D497" s="187" t="s">
        <v>924</v>
      </c>
      <c r="E497" s="187" t="s">
        <v>104</v>
      </c>
      <c r="F497" s="236">
        <v>1</v>
      </c>
      <c r="G497" s="187" t="s">
        <v>129</v>
      </c>
      <c r="H497" s="188">
        <v>38349</v>
      </c>
      <c r="I497" s="188">
        <v>38349</v>
      </c>
      <c r="J497" s="197"/>
      <c r="K497" s="194">
        <v>2120.08</v>
      </c>
      <c r="L497" s="194">
        <v>106</v>
      </c>
      <c r="M497" s="195">
        <v>100</v>
      </c>
      <c r="N497" s="195"/>
      <c r="O497" s="195">
        <v>100</v>
      </c>
      <c r="P497" s="196">
        <v>-5.6604000000000001</v>
      </c>
      <c r="Q497" s="207" t="s">
        <v>94</v>
      </c>
      <c r="R497" s="217"/>
      <c r="S497" s="209">
        <v>2120.08</v>
      </c>
      <c r="T497" s="245"/>
      <c r="U497" s="211" t="s">
        <v>393</v>
      </c>
      <c r="V497" s="212" t="s">
        <v>394</v>
      </c>
      <c r="W497" s="216"/>
      <c r="X497" s="214">
        <v>100</v>
      </c>
      <c r="Y497" s="226"/>
      <c r="Z497" s="225"/>
      <c r="AA497" s="226"/>
      <c r="AB497" s="225"/>
      <c r="AC497" s="230"/>
      <c r="AD497" s="225">
        <v>100</v>
      </c>
      <c r="AE497" s="225">
        <v>-95.28</v>
      </c>
      <c r="AF497" s="228">
        <v>44499</v>
      </c>
      <c r="AG497" s="231">
        <v>8</v>
      </c>
      <c r="AH497" s="214">
        <v>16.850000000000001</v>
      </c>
      <c r="AI497" s="214">
        <v>-8.85</v>
      </c>
      <c r="AJ497" s="232">
        <v>0</v>
      </c>
      <c r="AK497" s="231"/>
      <c r="AL497" s="214">
        <v>0</v>
      </c>
    </row>
    <row r="498" spans="1:38" s="138" customFormat="1" ht="16" customHeight="1">
      <c r="A498" s="563">
        <v>491</v>
      </c>
      <c r="B498" s="189"/>
      <c r="C498" s="187" t="s">
        <v>923</v>
      </c>
      <c r="D498" s="187" t="s">
        <v>924</v>
      </c>
      <c r="E498" s="187" t="s">
        <v>104</v>
      </c>
      <c r="F498" s="236">
        <v>1</v>
      </c>
      <c r="G498" s="187" t="s">
        <v>129</v>
      </c>
      <c r="H498" s="188">
        <v>38349</v>
      </c>
      <c r="I498" s="188">
        <v>38349</v>
      </c>
      <c r="J498" s="197"/>
      <c r="K498" s="194">
        <v>2120.08</v>
      </c>
      <c r="L498" s="194">
        <v>106</v>
      </c>
      <c r="M498" s="195">
        <v>100</v>
      </c>
      <c r="N498" s="195"/>
      <c r="O498" s="195">
        <v>100</v>
      </c>
      <c r="P498" s="196">
        <v>-5.6604000000000001</v>
      </c>
      <c r="Q498" s="207" t="s">
        <v>94</v>
      </c>
      <c r="R498" s="217"/>
      <c r="S498" s="209">
        <v>2120.08</v>
      </c>
      <c r="T498" s="245"/>
      <c r="U498" s="211" t="s">
        <v>393</v>
      </c>
      <c r="V498" s="212" t="s">
        <v>394</v>
      </c>
      <c r="W498" s="216"/>
      <c r="X498" s="214">
        <v>100</v>
      </c>
      <c r="Y498" s="226"/>
      <c r="Z498" s="225"/>
      <c r="AA498" s="226"/>
      <c r="AB498" s="225"/>
      <c r="AC498" s="230"/>
      <c r="AD498" s="225">
        <v>100</v>
      </c>
      <c r="AE498" s="225">
        <v>-95.28</v>
      </c>
      <c r="AF498" s="228">
        <v>44499</v>
      </c>
      <c r="AG498" s="231">
        <v>8</v>
      </c>
      <c r="AH498" s="214">
        <v>16.850000000000001</v>
      </c>
      <c r="AI498" s="214">
        <v>-8.85</v>
      </c>
      <c r="AJ498" s="232">
        <v>0</v>
      </c>
      <c r="AK498" s="231"/>
      <c r="AL498" s="214">
        <v>0</v>
      </c>
    </row>
    <row r="499" spans="1:38" s="138" customFormat="1" ht="16" customHeight="1">
      <c r="A499" s="563">
        <v>492</v>
      </c>
      <c r="B499" s="189"/>
      <c r="C499" s="187" t="s">
        <v>923</v>
      </c>
      <c r="D499" s="187" t="s">
        <v>924</v>
      </c>
      <c r="E499" s="187" t="s">
        <v>104</v>
      </c>
      <c r="F499" s="236">
        <v>1</v>
      </c>
      <c r="G499" s="187" t="s">
        <v>129</v>
      </c>
      <c r="H499" s="188">
        <v>38349</v>
      </c>
      <c r="I499" s="188">
        <v>38349</v>
      </c>
      <c r="J499" s="197"/>
      <c r="K499" s="194">
        <v>2120.08</v>
      </c>
      <c r="L499" s="194">
        <v>106</v>
      </c>
      <c r="M499" s="195">
        <v>100</v>
      </c>
      <c r="N499" s="195"/>
      <c r="O499" s="195">
        <v>100</v>
      </c>
      <c r="P499" s="196">
        <v>-5.6604000000000001</v>
      </c>
      <c r="Q499" s="207" t="s">
        <v>94</v>
      </c>
      <c r="R499" s="217"/>
      <c r="S499" s="209">
        <v>2120.08</v>
      </c>
      <c r="T499" s="245"/>
      <c r="U499" s="211" t="s">
        <v>393</v>
      </c>
      <c r="V499" s="212" t="s">
        <v>394</v>
      </c>
      <c r="W499" s="216"/>
      <c r="X499" s="214">
        <v>100</v>
      </c>
      <c r="Y499" s="226"/>
      <c r="Z499" s="225"/>
      <c r="AA499" s="226"/>
      <c r="AB499" s="225"/>
      <c r="AC499" s="230"/>
      <c r="AD499" s="225">
        <v>100</v>
      </c>
      <c r="AE499" s="225">
        <v>-95.28</v>
      </c>
      <c r="AF499" s="228">
        <v>44499</v>
      </c>
      <c r="AG499" s="231">
        <v>8</v>
      </c>
      <c r="AH499" s="214">
        <v>16.850000000000001</v>
      </c>
      <c r="AI499" s="214">
        <v>-8.85</v>
      </c>
      <c r="AJ499" s="232">
        <v>0</v>
      </c>
      <c r="AK499" s="231"/>
      <c r="AL499" s="214">
        <v>0</v>
      </c>
    </row>
    <row r="500" spans="1:38" s="138" customFormat="1" ht="16" customHeight="1">
      <c r="A500" s="563">
        <v>493</v>
      </c>
      <c r="B500" s="189"/>
      <c r="C500" s="187" t="s">
        <v>923</v>
      </c>
      <c r="D500" s="187" t="s">
        <v>924</v>
      </c>
      <c r="E500" s="187" t="s">
        <v>104</v>
      </c>
      <c r="F500" s="236">
        <v>1</v>
      </c>
      <c r="G500" s="187" t="s">
        <v>129</v>
      </c>
      <c r="H500" s="188">
        <v>38349</v>
      </c>
      <c r="I500" s="188">
        <v>38349</v>
      </c>
      <c r="J500" s="197"/>
      <c r="K500" s="194">
        <v>2120.08</v>
      </c>
      <c r="L500" s="194">
        <v>106</v>
      </c>
      <c r="M500" s="195">
        <v>100</v>
      </c>
      <c r="N500" s="195"/>
      <c r="O500" s="195">
        <v>100</v>
      </c>
      <c r="P500" s="196">
        <v>-5.6604000000000001</v>
      </c>
      <c r="Q500" s="207" t="s">
        <v>94</v>
      </c>
      <c r="R500" s="217"/>
      <c r="S500" s="209">
        <v>2120.08</v>
      </c>
      <c r="T500" s="245"/>
      <c r="U500" s="211" t="s">
        <v>393</v>
      </c>
      <c r="V500" s="212" t="s">
        <v>394</v>
      </c>
      <c r="W500" s="216"/>
      <c r="X500" s="214">
        <v>100</v>
      </c>
      <c r="Y500" s="226"/>
      <c r="Z500" s="225"/>
      <c r="AA500" s="226"/>
      <c r="AB500" s="225"/>
      <c r="AC500" s="230"/>
      <c r="AD500" s="225">
        <v>100</v>
      </c>
      <c r="AE500" s="225">
        <v>-95.28</v>
      </c>
      <c r="AF500" s="228">
        <v>44499</v>
      </c>
      <c r="AG500" s="231">
        <v>8</v>
      </c>
      <c r="AH500" s="214">
        <v>16.850000000000001</v>
      </c>
      <c r="AI500" s="214">
        <v>-8.85</v>
      </c>
      <c r="AJ500" s="232">
        <v>0</v>
      </c>
      <c r="AK500" s="231"/>
      <c r="AL500" s="214">
        <v>0</v>
      </c>
    </row>
    <row r="501" spans="1:38" s="138" customFormat="1" ht="16" customHeight="1">
      <c r="A501" s="563">
        <v>494</v>
      </c>
      <c r="B501" s="189"/>
      <c r="C501" s="187" t="s">
        <v>923</v>
      </c>
      <c r="D501" s="187" t="s">
        <v>924</v>
      </c>
      <c r="E501" s="187" t="s">
        <v>104</v>
      </c>
      <c r="F501" s="236">
        <v>1</v>
      </c>
      <c r="G501" s="187" t="s">
        <v>129</v>
      </c>
      <c r="H501" s="188">
        <v>38349</v>
      </c>
      <c r="I501" s="188">
        <v>38349</v>
      </c>
      <c r="J501" s="197"/>
      <c r="K501" s="194">
        <v>2120.13</v>
      </c>
      <c r="L501" s="194">
        <v>106.13</v>
      </c>
      <c r="M501" s="195">
        <v>100</v>
      </c>
      <c r="N501" s="195"/>
      <c r="O501" s="195">
        <v>100</v>
      </c>
      <c r="P501" s="196">
        <v>-5.7759</v>
      </c>
      <c r="Q501" s="207" t="s">
        <v>94</v>
      </c>
      <c r="R501" s="217"/>
      <c r="S501" s="209">
        <v>2120.13</v>
      </c>
      <c r="T501" s="245"/>
      <c r="U501" s="211" t="s">
        <v>393</v>
      </c>
      <c r="V501" s="212" t="s">
        <v>394</v>
      </c>
      <c r="W501" s="216"/>
      <c r="X501" s="214">
        <v>100</v>
      </c>
      <c r="Y501" s="226"/>
      <c r="Z501" s="225"/>
      <c r="AA501" s="226"/>
      <c r="AB501" s="225"/>
      <c r="AC501" s="230"/>
      <c r="AD501" s="225">
        <v>100</v>
      </c>
      <c r="AE501" s="225">
        <v>-95.28</v>
      </c>
      <c r="AF501" s="228">
        <v>44499</v>
      </c>
      <c r="AG501" s="231">
        <v>8</v>
      </c>
      <c r="AH501" s="214">
        <v>16.850000000000001</v>
      </c>
      <c r="AI501" s="214">
        <v>-8.85</v>
      </c>
      <c r="AJ501" s="232">
        <v>0</v>
      </c>
      <c r="AK501" s="231"/>
      <c r="AL501" s="214">
        <v>0</v>
      </c>
    </row>
    <row r="502" spans="1:38" s="138" customFormat="1" ht="16" customHeight="1">
      <c r="A502" s="563">
        <v>495</v>
      </c>
      <c r="B502" s="189"/>
      <c r="C502" s="187" t="s">
        <v>925</v>
      </c>
      <c r="D502" s="187" t="s">
        <v>926</v>
      </c>
      <c r="E502" s="187" t="s">
        <v>104</v>
      </c>
      <c r="F502" s="236">
        <v>1</v>
      </c>
      <c r="G502" s="187" t="s">
        <v>129</v>
      </c>
      <c r="H502" s="188">
        <v>38349</v>
      </c>
      <c r="I502" s="188">
        <v>38349</v>
      </c>
      <c r="J502" s="197"/>
      <c r="K502" s="194">
        <v>5139.59</v>
      </c>
      <c r="L502" s="194">
        <v>256.98</v>
      </c>
      <c r="M502" s="195">
        <v>100</v>
      </c>
      <c r="N502" s="195"/>
      <c r="O502" s="195">
        <v>100</v>
      </c>
      <c r="P502" s="196">
        <v>-61.086500000000001</v>
      </c>
      <c r="Q502" s="207" t="s">
        <v>94</v>
      </c>
      <c r="R502" s="217"/>
      <c r="S502" s="209">
        <v>5139.59</v>
      </c>
      <c r="T502" s="245"/>
      <c r="U502" s="211" t="s">
        <v>393</v>
      </c>
      <c r="V502" s="212" t="s">
        <v>394</v>
      </c>
      <c r="W502" s="216"/>
      <c r="X502" s="214">
        <v>100</v>
      </c>
      <c r="Y502" s="226"/>
      <c r="Z502" s="225"/>
      <c r="AA502" s="226"/>
      <c r="AB502" s="225"/>
      <c r="AC502" s="230"/>
      <c r="AD502" s="225">
        <v>100</v>
      </c>
      <c r="AE502" s="225">
        <v>-98.05</v>
      </c>
      <c r="AF502" s="228">
        <v>44499</v>
      </c>
      <c r="AG502" s="231">
        <v>8</v>
      </c>
      <c r="AH502" s="214">
        <v>16.850000000000001</v>
      </c>
      <c r="AI502" s="214">
        <v>-8.85</v>
      </c>
      <c r="AJ502" s="232">
        <v>0</v>
      </c>
      <c r="AK502" s="231"/>
      <c r="AL502" s="214">
        <v>0</v>
      </c>
    </row>
    <row r="503" spans="1:38" s="138" customFormat="1" ht="16" customHeight="1">
      <c r="A503" s="563">
        <v>496</v>
      </c>
      <c r="B503" s="189"/>
      <c r="C503" s="187" t="s">
        <v>925</v>
      </c>
      <c r="D503" s="187" t="s">
        <v>926</v>
      </c>
      <c r="E503" s="187" t="s">
        <v>104</v>
      </c>
      <c r="F503" s="236">
        <v>1</v>
      </c>
      <c r="G503" s="187" t="s">
        <v>129</v>
      </c>
      <c r="H503" s="188">
        <v>38349</v>
      </c>
      <c r="I503" s="188">
        <v>38349</v>
      </c>
      <c r="J503" s="197"/>
      <c r="K503" s="194">
        <v>5139.59</v>
      </c>
      <c r="L503" s="194">
        <v>256.98</v>
      </c>
      <c r="M503" s="195">
        <v>100</v>
      </c>
      <c r="N503" s="195"/>
      <c r="O503" s="195">
        <v>100</v>
      </c>
      <c r="P503" s="196">
        <v>-61.086500000000001</v>
      </c>
      <c r="Q503" s="207" t="s">
        <v>94</v>
      </c>
      <c r="R503" s="217"/>
      <c r="S503" s="209">
        <v>5139.59</v>
      </c>
      <c r="T503" s="245"/>
      <c r="U503" s="211" t="s">
        <v>393</v>
      </c>
      <c r="V503" s="212" t="s">
        <v>394</v>
      </c>
      <c r="W503" s="216"/>
      <c r="X503" s="214">
        <v>100</v>
      </c>
      <c r="Y503" s="226"/>
      <c r="Z503" s="225"/>
      <c r="AA503" s="226"/>
      <c r="AB503" s="225"/>
      <c r="AC503" s="230"/>
      <c r="AD503" s="225">
        <v>100</v>
      </c>
      <c r="AE503" s="225">
        <v>-98.05</v>
      </c>
      <c r="AF503" s="228">
        <v>44499</v>
      </c>
      <c r="AG503" s="231">
        <v>8</v>
      </c>
      <c r="AH503" s="214">
        <v>16.850000000000001</v>
      </c>
      <c r="AI503" s="214">
        <v>-8.85</v>
      </c>
      <c r="AJ503" s="232">
        <v>0</v>
      </c>
      <c r="AK503" s="231"/>
      <c r="AL503" s="214">
        <v>0</v>
      </c>
    </row>
    <row r="504" spans="1:38" s="138" customFormat="1" ht="16" customHeight="1">
      <c r="A504" s="563">
        <v>497</v>
      </c>
      <c r="B504" s="189"/>
      <c r="C504" s="187" t="s">
        <v>925</v>
      </c>
      <c r="D504" s="187" t="s">
        <v>926</v>
      </c>
      <c r="E504" s="187" t="s">
        <v>104</v>
      </c>
      <c r="F504" s="236">
        <v>1</v>
      </c>
      <c r="G504" s="187" t="s">
        <v>129</v>
      </c>
      <c r="H504" s="188">
        <v>42369</v>
      </c>
      <c r="I504" s="188">
        <v>42369</v>
      </c>
      <c r="J504" s="197"/>
      <c r="K504" s="194">
        <v>5139.59</v>
      </c>
      <c r="L504" s="194">
        <v>256.98</v>
      </c>
      <c r="M504" s="195">
        <v>100</v>
      </c>
      <c r="N504" s="195"/>
      <c r="O504" s="195">
        <v>100</v>
      </c>
      <c r="P504" s="196">
        <v>-61.086500000000001</v>
      </c>
      <c r="Q504" s="207" t="s">
        <v>94</v>
      </c>
      <c r="R504" s="217"/>
      <c r="S504" s="209">
        <v>5139.59</v>
      </c>
      <c r="T504" s="245"/>
      <c r="U504" s="211" t="s">
        <v>393</v>
      </c>
      <c r="V504" s="212" t="s">
        <v>394</v>
      </c>
      <c r="W504" s="216"/>
      <c r="X504" s="214">
        <v>100</v>
      </c>
      <c r="Y504" s="226"/>
      <c r="Z504" s="225"/>
      <c r="AA504" s="226"/>
      <c r="AB504" s="225"/>
      <c r="AC504" s="230"/>
      <c r="AD504" s="225">
        <v>100</v>
      </c>
      <c r="AE504" s="225">
        <v>-98.05</v>
      </c>
      <c r="AF504" s="228">
        <v>44499</v>
      </c>
      <c r="AG504" s="231">
        <v>8</v>
      </c>
      <c r="AH504" s="214">
        <v>5.84</v>
      </c>
      <c r="AI504" s="214">
        <v>2.16</v>
      </c>
      <c r="AJ504" s="232">
        <v>27</v>
      </c>
      <c r="AK504" s="231"/>
      <c r="AL504" s="214">
        <v>27</v>
      </c>
    </row>
    <row r="505" spans="1:38" s="138" customFormat="1" ht="16" customHeight="1">
      <c r="A505" s="563">
        <v>498</v>
      </c>
      <c r="B505" s="189"/>
      <c r="C505" s="187" t="s">
        <v>925</v>
      </c>
      <c r="D505" s="187" t="s">
        <v>926</v>
      </c>
      <c r="E505" s="187" t="s">
        <v>104</v>
      </c>
      <c r="F505" s="236">
        <v>1</v>
      </c>
      <c r="G505" s="187" t="s">
        <v>129</v>
      </c>
      <c r="H505" s="188">
        <v>42369</v>
      </c>
      <c r="I505" s="188">
        <v>42369</v>
      </c>
      <c r="J505" s="197"/>
      <c r="K505" s="194">
        <v>5139.6000000000004</v>
      </c>
      <c r="L505" s="194">
        <v>256.98</v>
      </c>
      <c r="M505" s="195">
        <v>100</v>
      </c>
      <c r="N505" s="195"/>
      <c r="O505" s="195">
        <v>100</v>
      </c>
      <c r="P505" s="196">
        <v>-61.086500000000001</v>
      </c>
      <c r="Q505" s="207" t="s">
        <v>94</v>
      </c>
      <c r="R505" s="217"/>
      <c r="S505" s="209">
        <v>5139.6000000000004</v>
      </c>
      <c r="T505" s="245"/>
      <c r="U505" s="211" t="s">
        <v>393</v>
      </c>
      <c r="V505" s="212" t="s">
        <v>394</v>
      </c>
      <c r="W505" s="216"/>
      <c r="X505" s="214">
        <v>100</v>
      </c>
      <c r="Y505" s="226"/>
      <c r="Z505" s="225"/>
      <c r="AA505" s="226"/>
      <c r="AB505" s="225"/>
      <c r="AC505" s="230"/>
      <c r="AD505" s="225">
        <v>100</v>
      </c>
      <c r="AE505" s="225">
        <v>-98.05</v>
      </c>
      <c r="AF505" s="228">
        <v>44499</v>
      </c>
      <c r="AG505" s="231">
        <v>8</v>
      </c>
      <c r="AH505" s="214">
        <v>5.84</v>
      </c>
      <c r="AI505" s="214">
        <v>2.16</v>
      </c>
      <c r="AJ505" s="232">
        <v>27</v>
      </c>
      <c r="AK505" s="231"/>
      <c r="AL505" s="214">
        <v>27</v>
      </c>
    </row>
    <row r="506" spans="1:38" s="138" customFormat="1" ht="16" customHeight="1">
      <c r="A506" s="563">
        <v>499</v>
      </c>
      <c r="B506" s="189"/>
      <c r="C506" s="7" t="s">
        <v>927</v>
      </c>
      <c r="D506" s="7"/>
      <c r="E506" s="7" t="s">
        <v>114</v>
      </c>
      <c r="F506" s="247">
        <v>1</v>
      </c>
      <c r="G506" s="7" t="s">
        <v>93</v>
      </c>
      <c r="H506" s="188">
        <v>40172</v>
      </c>
      <c r="I506" s="188">
        <v>40172</v>
      </c>
      <c r="J506" s="197"/>
      <c r="K506" s="257">
        <v>777513.31</v>
      </c>
      <c r="L506" s="257">
        <v>38875.660000000003</v>
      </c>
      <c r="M506" s="237">
        <v>0</v>
      </c>
      <c r="N506" s="195"/>
      <c r="O506" s="195">
        <v>0</v>
      </c>
      <c r="P506" s="196">
        <v>-100</v>
      </c>
      <c r="Q506" s="240" t="s">
        <v>569</v>
      </c>
      <c r="R506" s="217"/>
      <c r="S506" s="209">
        <v>777513.31</v>
      </c>
      <c r="T506" s="245"/>
      <c r="U506" s="211" t="s">
        <v>570</v>
      </c>
      <c r="V506" s="240" t="s">
        <v>569</v>
      </c>
      <c r="W506" s="216"/>
      <c r="X506" s="238"/>
      <c r="Y506" s="226"/>
      <c r="Z506" s="225"/>
      <c r="AA506" s="226"/>
      <c r="AB506" s="225"/>
      <c r="AC506" s="230"/>
      <c r="AD506" s="225">
        <v>0</v>
      </c>
      <c r="AE506" s="225">
        <v>-100</v>
      </c>
      <c r="AF506" s="228">
        <v>44499</v>
      </c>
      <c r="AG506" s="231">
        <v>10</v>
      </c>
      <c r="AH506" s="214">
        <v>11.85</v>
      </c>
      <c r="AI506" s="214">
        <v>-1.85</v>
      </c>
      <c r="AJ506" s="232">
        <v>0</v>
      </c>
      <c r="AK506" s="231"/>
      <c r="AL506" s="214">
        <v>0</v>
      </c>
    </row>
    <row r="507" spans="1:38" ht="16" customHeight="1">
      <c r="A507" s="248"/>
      <c r="B507" s="249"/>
      <c r="C507" s="249"/>
      <c r="D507" s="249"/>
      <c r="E507" s="248"/>
      <c r="F507" s="248"/>
      <c r="G507" s="248"/>
      <c r="H507" s="250"/>
      <c r="I507" s="250"/>
      <c r="J507" s="258"/>
      <c r="K507" s="259"/>
      <c r="L507" s="259"/>
      <c r="M507" s="260"/>
      <c r="N507" s="260"/>
      <c r="O507" s="260"/>
      <c r="P507" s="261"/>
      <c r="Q507" s="266"/>
      <c r="U507" s="211"/>
      <c r="V507" s="220"/>
      <c r="W507" s="215"/>
      <c r="X507" s="230"/>
      <c r="Y507" s="226"/>
      <c r="Z507" s="225"/>
      <c r="AA507" s="226"/>
      <c r="AB507" s="225"/>
      <c r="AC507" s="229"/>
      <c r="AD507" s="229"/>
      <c r="AE507" s="272"/>
      <c r="AF507" s="228"/>
      <c r="AG507" s="231"/>
      <c r="AH507" s="214"/>
      <c r="AI507" s="214"/>
      <c r="AJ507" s="233"/>
      <c r="AK507" s="233"/>
      <c r="AL507" s="235"/>
    </row>
    <row r="508" spans="1:38" ht="16" customHeight="1">
      <c r="A508" s="2"/>
      <c r="B508" s="251"/>
      <c r="C508" s="251"/>
      <c r="D508" s="251"/>
      <c r="E508" s="2"/>
      <c r="F508" s="2"/>
      <c r="G508" s="2"/>
      <c r="H508" s="252"/>
      <c r="I508" s="252"/>
      <c r="J508" s="262"/>
      <c r="K508" s="255"/>
      <c r="L508" s="255"/>
      <c r="M508" s="256"/>
      <c r="N508" s="256"/>
      <c r="O508" s="256"/>
      <c r="P508" s="263"/>
      <c r="Q508" s="266"/>
      <c r="U508" s="267"/>
      <c r="V508" s="268"/>
      <c r="W508" s="269"/>
      <c r="X508" s="270"/>
      <c r="Y508" s="273"/>
      <c r="Z508" s="274"/>
      <c r="AA508" s="273"/>
      <c r="AB508" s="274"/>
      <c r="AC508" s="275"/>
      <c r="AD508" s="275"/>
      <c r="AE508" s="276"/>
      <c r="AF508" s="277"/>
      <c r="AG508" s="278"/>
      <c r="AH508" s="279"/>
      <c r="AI508" s="279"/>
      <c r="AJ508" s="280"/>
      <c r="AK508" s="280"/>
      <c r="AL508" s="281"/>
    </row>
    <row r="509" spans="1:38" ht="16" customHeight="1">
      <c r="A509" s="659" t="s">
        <v>928</v>
      </c>
      <c r="B509" s="659"/>
      <c r="C509" s="659"/>
      <c r="D509" s="254"/>
      <c r="E509" s="253"/>
      <c r="F509" s="255"/>
      <c r="G509" s="255"/>
      <c r="H509" s="255"/>
      <c r="I509" s="255"/>
      <c r="J509" s="255"/>
      <c r="K509" s="255">
        <v>14082765.469999993</v>
      </c>
      <c r="L509" s="255">
        <v>703636.58000000031</v>
      </c>
      <c r="M509" s="255">
        <v>38300</v>
      </c>
      <c r="N509" s="255"/>
      <c r="O509" s="255">
        <v>38300</v>
      </c>
      <c r="P509" s="196">
        <v>-94.556799999999996</v>
      </c>
      <c r="Q509" s="266"/>
    </row>
    <row r="510" spans="1:38" ht="16" customHeight="1">
      <c r="A510" s="659" t="s">
        <v>929</v>
      </c>
      <c r="B510" s="659"/>
      <c r="C510" s="659"/>
      <c r="D510" s="255"/>
      <c r="E510" s="255"/>
      <c r="F510" s="255"/>
      <c r="G510" s="255"/>
      <c r="H510" s="255"/>
      <c r="I510" s="255"/>
      <c r="J510" s="255"/>
      <c r="K510" s="255"/>
      <c r="L510" s="255"/>
      <c r="M510" s="255"/>
      <c r="N510" s="255"/>
      <c r="O510" s="255"/>
      <c r="P510" s="264"/>
      <c r="Q510" s="266"/>
    </row>
    <row r="511" spans="1:38" ht="16" customHeight="1">
      <c r="A511" s="659" t="s">
        <v>930</v>
      </c>
      <c r="B511" s="659"/>
      <c r="C511" s="659"/>
      <c r="D511" s="254"/>
      <c r="E511" s="253"/>
      <c r="F511" s="256"/>
      <c r="G511" s="256"/>
      <c r="H511" s="256"/>
      <c r="I511" s="256"/>
      <c r="J511" s="256"/>
      <c r="K511" s="255">
        <v>14082765.469999993</v>
      </c>
      <c r="L511" s="255">
        <v>703636.58000000031</v>
      </c>
      <c r="M511" s="255">
        <v>38300</v>
      </c>
      <c r="N511" s="255"/>
      <c r="O511" s="255">
        <v>38300</v>
      </c>
      <c r="P511" s="196">
        <v>-94.556799999999996</v>
      </c>
      <c r="Q511" s="266"/>
    </row>
    <row r="512" spans="1:38">
      <c r="A512" s="180" t="s">
        <v>65</v>
      </c>
      <c r="Q512" s="271" t="s">
        <v>66</v>
      </c>
    </row>
    <row r="513" spans="1:1">
      <c r="A513" s="180" t="s">
        <v>67</v>
      </c>
    </row>
  </sheetData>
  <autoFilter ref="A7:AL506" xr:uid="{00000000-0009-0000-0000-000004000000}"/>
  <mergeCells count="41">
    <mergeCell ref="A2:Q2"/>
    <mergeCell ref="A3:Q3"/>
    <mergeCell ref="A5:D5"/>
    <mergeCell ref="K6:L6"/>
    <mergeCell ref="M6:O6"/>
    <mergeCell ref="D6:D7"/>
    <mergeCell ref="E6:E7"/>
    <mergeCell ref="F6:F7"/>
    <mergeCell ref="G6:G7"/>
    <mergeCell ref="H6:H7"/>
    <mergeCell ref="I6:I7"/>
    <mergeCell ref="J6:J7"/>
    <mergeCell ref="P6:P7"/>
    <mergeCell ref="Q6:Q7"/>
    <mergeCell ref="A509:C509"/>
    <mergeCell ref="A510:C510"/>
    <mergeCell ref="A511:C511"/>
    <mergeCell ref="A6:A7"/>
    <mergeCell ref="B6:B7"/>
    <mergeCell ref="C6:C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L6:AL7"/>
    <mergeCell ref="AG6:AG7"/>
    <mergeCell ref="AH6:AH7"/>
    <mergeCell ref="AI6:AI7"/>
    <mergeCell ref="AJ6:AJ7"/>
    <mergeCell ref="AK6:AK7"/>
  </mergeCells>
  <phoneticPr fontId="25" type="noConversion"/>
  <conditionalFormatting sqref="AF8:AF506">
    <cfRule type="cellIs" dxfId="2" priority="1" stopIfTrue="1" operator="equal">
      <formula>#DIV/0!</formula>
    </cfRule>
  </conditionalFormatting>
  <conditionalFormatting sqref="AF507:AF508">
    <cfRule type="cellIs" dxfId="1" priority="5" stopIfTrue="1" operator="equal">
      <formula>#DIV/0!</formula>
    </cfRule>
  </conditionalFormatting>
  <conditionalFormatting sqref="AJ8:AJ506">
    <cfRule type="cellIs" dxfId="0" priority="3" stopIfTrue="1" operator="equal">
      <formula>#DIV/0!</formula>
    </cfRule>
  </conditionalFormatting>
  <dataValidations count="1">
    <dataValidation type="list" allowBlank="1" showInputMessage="1" showErrorMessage="1" sqref="AF5" xr:uid="{00000000-0002-0000-0400-000000000000}">
      <formula1>"中限,下限,上限"</formula1>
    </dataValidation>
  </dataValidations>
  <pageMargins left="0.74803149606299213" right="0.74803149606299213" top="0.98425196850393704" bottom="0.98425196850393704" header="0.51181102362204722" footer="0.51181102362204722"/>
  <pageSetup paperSize="9" scale="7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#REF!</xm:f>
          </x14:formula1>
          <xm:sqref>U8:U506</xm:sqref>
        </x14:dataValidation>
        <x14:dataValidation type="list" allowBlank="1" showInputMessage="1" showErrorMessage="1" xr:uid="{00000000-0002-0000-0400-000002000000}">
          <x14:formula1>
            <xm:f>#REF!</xm:f>
          </x14:formula1>
          <xm:sqref>U507:U508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4"/>
  <sheetViews>
    <sheetView topLeftCell="A31" workbookViewId="0">
      <selection activeCell="D14" sqref="D14"/>
    </sheetView>
  </sheetViews>
  <sheetFormatPr defaultColWidth="8.83203125" defaultRowHeight="15.5"/>
  <cols>
    <col min="1" max="14" width="8.83203125" style="140"/>
    <col min="15" max="15" width="9.5" style="140"/>
    <col min="16" max="18" width="12.83203125" style="140"/>
    <col min="19" max="16384" width="8.83203125" style="140"/>
  </cols>
  <sheetData>
    <row r="1" spans="1:17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677" t="s">
        <v>931</v>
      </c>
      <c r="L1" s="677"/>
      <c r="M1" s="677"/>
      <c r="N1" s="677"/>
    </row>
    <row r="2" spans="1:17" ht="26">
      <c r="A2" s="142" t="s">
        <v>932</v>
      </c>
      <c r="B2" s="143" t="s">
        <v>933</v>
      </c>
      <c r="C2" s="144"/>
      <c r="D2" s="144"/>
      <c r="E2" s="144"/>
      <c r="F2" s="683" t="s">
        <v>934</v>
      </c>
      <c r="G2" s="145" t="s">
        <v>935</v>
      </c>
      <c r="H2" s="145" t="s">
        <v>936</v>
      </c>
      <c r="I2" s="145" t="s">
        <v>936</v>
      </c>
      <c r="J2" s="145" t="s">
        <v>936</v>
      </c>
      <c r="K2" s="630" t="s">
        <v>934</v>
      </c>
      <c r="L2" s="148" t="s">
        <v>937</v>
      </c>
      <c r="M2" s="148" t="s">
        <v>937</v>
      </c>
      <c r="N2" s="148" t="s">
        <v>937</v>
      </c>
      <c r="O2" s="140" t="s">
        <v>8</v>
      </c>
      <c r="P2" s="172" t="s">
        <v>938</v>
      </c>
    </row>
    <row r="3" spans="1:17" ht="16">
      <c r="A3" s="146"/>
      <c r="B3" s="147"/>
      <c r="C3" s="147"/>
      <c r="D3" s="147"/>
      <c r="E3" s="147"/>
      <c r="F3" s="684"/>
      <c r="G3" s="148" t="s">
        <v>939</v>
      </c>
      <c r="H3" s="149" t="s">
        <v>8</v>
      </c>
      <c r="I3" s="149" t="s">
        <v>9</v>
      </c>
      <c r="J3" s="149" t="s">
        <v>940</v>
      </c>
      <c r="K3" s="685"/>
      <c r="L3" s="149" t="s">
        <v>8</v>
      </c>
      <c r="M3" s="149" t="s">
        <v>9</v>
      </c>
      <c r="N3" s="149" t="s">
        <v>940</v>
      </c>
      <c r="O3" s="140" t="s">
        <v>9</v>
      </c>
      <c r="P3" s="172" t="s">
        <v>941</v>
      </c>
    </row>
    <row r="4" spans="1:17" ht="16">
      <c r="A4" s="678" t="s">
        <v>942</v>
      </c>
      <c r="B4" s="679"/>
      <c r="C4" s="151" t="s">
        <v>8</v>
      </c>
      <c r="D4" s="151" t="s">
        <v>9</v>
      </c>
      <c r="E4" s="152" t="s">
        <v>940</v>
      </c>
      <c r="F4" s="148" t="s">
        <v>943</v>
      </c>
      <c r="G4" s="149"/>
      <c r="H4" s="149">
        <v>26800</v>
      </c>
      <c r="I4" s="149">
        <v>28800</v>
      </c>
      <c r="J4" s="149">
        <v>29500</v>
      </c>
      <c r="K4" s="148" t="s">
        <v>943</v>
      </c>
      <c r="L4" s="173">
        <f t="shared" ref="L4:N4" si="0">H4</f>
        <v>26800</v>
      </c>
      <c r="M4" s="173">
        <f t="shared" si="0"/>
        <v>28800</v>
      </c>
      <c r="N4" s="173">
        <f t="shared" si="0"/>
        <v>29500</v>
      </c>
      <c r="O4" s="140" t="s">
        <v>940</v>
      </c>
      <c r="P4" s="172" t="s">
        <v>944</v>
      </c>
    </row>
    <row r="5" spans="1:17" ht="24">
      <c r="A5" s="150" t="s">
        <v>945</v>
      </c>
      <c r="B5" s="150" t="s">
        <v>946</v>
      </c>
      <c r="C5" s="150" t="s">
        <v>946</v>
      </c>
      <c r="D5" s="150" t="s">
        <v>946</v>
      </c>
      <c r="E5" s="153" t="s">
        <v>946</v>
      </c>
      <c r="F5" s="154" t="s">
        <v>947</v>
      </c>
      <c r="G5" s="155">
        <v>100</v>
      </c>
      <c r="H5" s="155">
        <v>100</v>
      </c>
      <c r="I5" s="155">
        <v>100</v>
      </c>
      <c r="J5" s="155">
        <v>100</v>
      </c>
      <c r="K5" s="154" t="s">
        <v>947</v>
      </c>
      <c r="L5" s="174">
        <f t="shared" ref="L5:N5" si="1">ROUND($G5/H5,2)</f>
        <v>1</v>
      </c>
      <c r="M5" s="174">
        <f t="shared" si="1"/>
        <v>1</v>
      </c>
      <c r="N5" s="174">
        <f t="shared" si="1"/>
        <v>1</v>
      </c>
      <c r="O5" s="175">
        <f>M4/L4-1</f>
        <v>7.4626865671641784E-2</v>
      </c>
    </row>
    <row r="6" spans="1:17">
      <c r="A6" s="150" t="s">
        <v>948</v>
      </c>
      <c r="B6" s="156">
        <v>39203</v>
      </c>
      <c r="C6" s="156">
        <v>38540</v>
      </c>
      <c r="D6" s="156">
        <v>37803</v>
      </c>
      <c r="E6" s="157">
        <v>39114</v>
      </c>
      <c r="F6" s="154" t="s">
        <v>948</v>
      </c>
      <c r="G6" s="155">
        <v>100</v>
      </c>
      <c r="H6" s="155">
        <v>99</v>
      </c>
      <c r="I6" s="155">
        <v>99</v>
      </c>
      <c r="J6" s="155">
        <v>99</v>
      </c>
      <c r="K6" s="154" t="s">
        <v>948</v>
      </c>
      <c r="L6" s="174">
        <f>ROUND($G6/H6,2)</f>
        <v>1.01</v>
      </c>
      <c r="M6" s="174">
        <f t="shared" ref="M6:N6" si="2">ROUND($G6/I6,2)</f>
        <v>1.01</v>
      </c>
      <c r="N6" s="174">
        <f t="shared" si="2"/>
        <v>1.01</v>
      </c>
    </row>
    <row r="7" spans="1:17">
      <c r="A7" s="150" t="s">
        <v>949</v>
      </c>
      <c r="B7" s="150" t="s">
        <v>950</v>
      </c>
      <c r="C7" s="158">
        <v>44541</v>
      </c>
      <c r="D7" s="158">
        <v>44510</v>
      </c>
      <c r="E7" s="158">
        <v>44485</v>
      </c>
      <c r="F7" s="154" t="s">
        <v>949</v>
      </c>
      <c r="G7" s="155">
        <v>100</v>
      </c>
      <c r="H7" s="155">
        <v>100</v>
      </c>
      <c r="I7" s="155">
        <v>100</v>
      </c>
      <c r="J7" s="155">
        <v>100</v>
      </c>
      <c r="K7" s="154" t="s">
        <v>949</v>
      </c>
      <c r="L7" s="174">
        <f t="shared" ref="L7:N7" si="3">ROUND($G7/H7,2)</f>
        <v>1</v>
      </c>
      <c r="M7" s="174">
        <f t="shared" si="3"/>
        <v>1</v>
      </c>
      <c r="N7" s="174">
        <f t="shared" si="3"/>
        <v>1</v>
      </c>
    </row>
    <row r="8" spans="1:17">
      <c r="A8" s="150" t="s">
        <v>951</v>
      </c>
      <c r="B8" s="150" t="s">
        <v>950</v>
      </c>
      <c r="C8" s="150" t="s">
        <v>952</v>
      </c>
      <c r="D8" s="150" t="s">
        <v>952</v>
      </c>
      <c r="E8" s="153" t="s">
        <v>952</v>
      </c>
      <c r="F8" s="154" t="s">
        <v>953</v>
      </c>
      <c r="G8" s="155">
        <v>100</v>
      </c>
      <c r="H8" s="155">
        <v>100</v>
      </c>
      <c r="I8" s="155">
        <v>100</v>
      </c>
      <c r="J8" s="155">
        <v>100</v>
      </c>
      <c r="K8" s="154" t="s">
        <v>953</v>
      </c>
      <c r="L8" s="174">
        <f t="shared" ref="L8:N8" si="4">ROUND($G8/H8,2)</f>
        <v>1</v>
      </c>
      <c r="M8" s="174">
        <f t="shared" si="4"/>
        <v>1</v>
      </c>
      <c r="N8" s="174">
        <f t="shared" si="4"/>
        <v>1</v>
      </c>
    </row>
    <row r="9" spans="1:17" ht="24">
      <c r="A9" s="150" t="s">
        <v>954</v>
      </c>
      <c r="B9" s="150" t="s">
        <v>955</v>
      </c>
      <c r="C9" s="150" t="s">
        <v>955</v>
      </c>
      <c r="D9" s="150" t="s">
        <v>955</v>
      </c>
      <c r="E9" s="150" t="s">
        <v>955</v>
      </c>
      <c r="F9" s="154" t="s">
        <v>954</v>
      </c>
      <c r="G9" s="155">
        <v>100</v>
      </c>
      <c r="H9" s="155">
        <v>100</v>
      </c>
      <c r="I9" s="155">
        <v>100</v>
      </c>
      <c r="J9" s="155">
        <v>100</v>
      </c>
      <c r="K9" s="154" t="s">
        <v>954</v>
      </c>
      <c r="L9" s="174">
        <f t="shared" ref="L9:N9" si="5">ROUND($G9/H9,2)</f>
        <v>1</v>
      </c>
      <c r="M9" s="174">
        <f t="shared" si="5"/>
        <v>1</v>
      </c>
      <c r="N9" s="174">
        <f t="shared" si="5"/>
        <v>1</v>
      </c>
    </row>
    <row r="10" spans="1:17" ht="60">
      <c r="A10" s="150" t="s">
        <v>956</v>
      </c>
      <c r="B10" s="150" t="s">
        <v>957</v>
      </c>
      <c r="C10" s="150" t="s">
        <v>957</v>
      </c>
      <c r="D10" s="150" t="s">
        <v>957</v>
      </c>
      <c r="E10" s="150" t="s">
        <v>957</v>
      </c>
      <c r="F10" s="154" t="s">
        <v>956</v>
      </c>
      <c r="G10" s="155">
        <v>100</v>
      </c>
      <c r="H10" s="155">
        <v>100</v>
      </c>
      <c r="I10" s="155">
        <v>100</v>
      </c>
      <c r="J10" s="155">
        <v>100</v>
      </c>
      <c r="K10" s="154" t="s">
        <v>956</v>
      </c>
      <c r="L10" s="174">
        <f t="shared" ref="L10:N10" si="6">ROUND($G10/H10,2)</f>
        <v>1</v>
      </c>
      <c r="M10" s="174">
        <f t="shared" si="6"/>
        <v>1</v>
      </c>
      <c r="N10" s="174">
        <f t="shared" si="6"/>
        <v>1</v>
      </c>
    </row>
    <row r="11" spans="1:17" s="138" customFormat="1" ht="72">
      <c r="A11" s="159" t="s">
        <v>958</v>
      </c>
      <c r="B11" s="159" t="s">
        <v>959</v>
      </c>
      <c r="C11" s="159" t="s">
        <v>960</v>
      </c>
      <c r="D11" s="159" t="s">
        <v>961</v>
      </c>
      <c r="E11" s="160" t="s">
        <v>961</v>
      </c>
      <c r="F11" s="161" t="s">
        <v>958</v>
      </c>
      <c r="G11" s="162">
        <v>100</v>
      </c>
      <c r="H11" s="162">
        <v>101</v>
      </c>
      <c r="I11" s="162">
        <v>101</v>
      </c>
      <c r="J11" s="162">
        <v>101</v>
      </c>
      <c r="K11" s="161" t="s">
        <v>958</v>
      </c>
      <c r="L11" s="176">
        <f t="shared" ref="L11:N11" si="7">ROUND($G11/H11,2)</f>
        <v>0.99</v>
      </c>
      <c r="M11" s="176">
        <f t="shared" si="7"/>
        <v>0.99</v>
      </c>
      <c r="N11" s="176">
        <f t="shared" si="7"/>
        <v>0.99</v>
      </c>
    </row>
    <row r="12" spans="1:17" s="138" customFormat="1" ht="24">
      <c r="A12" s="159" t="s">
        <v>962</v>
      </c>
      <c r="B12" s="159" t="s">
        <v>963</v>
      </c>
      <c r="C12" s="159" t="s">
        <v>964</v>
      </c>
      <c r="D12" s="159" t="s">
        <v>965</v>
      </c>
      <c r="E12" s="159" t="s">
        <v>965</v>
      </c>
      <c r="F12" s="161" t="s">
        <v>962</v>
      </c>
      <c r="G12" s="162">
        <v>100</v>
      </c>
      <c r="H12" s="162">
        <v>98</v>
      </c>
      <c r="I12" s="162">
        <v>101</v>
      </c>
      <c r="J12" s="162">
        <v>101</v>
      </c>
      <c r="K12" s="161" t="s">
        <v>962</v>
      </c>
      <c r="L12" s="176">
        <f t="shared" ref="L12:N12" si="8">ROUND($G12/H12,2)</f>
        <v>1.02</v>
      </c>
      <c r="M12" s="176">
        <f t="shared" si="8"/>
        <v>0.99</v>
      </c>
      <c r="N12" s="176">
        <f t="shared" si="8"/>
        <v>0.99</v>
      </c>
    </row>
    <row r="13" spans="1:17" s="138" customFormat="1" ht="48">
      <c r="A13" s="159" t="s">
        <v>966</v>
      </c>
      <c r="B13" s="159" t="s">
        <v>967</v>
      </c>
      <c r="C13" s="159" t="s">
        <v>968</v>
      </c>
      <c r="D13" s="159" t="s">
        <v>969</v>
      </c>
      <c r="E13" s="159" t="s">
        <v>970</v>
      </c>
      <c r="F13" s="161" t="s">
        <v>966</v>
      </c>
      <c r="G13" s="162">
        <v>100</v>
      </c>
      <c r="H13" s="162">
        <v>98</v>
      </c>
      <c r="I13" s="162">
        <v>101</v>
      </c>
      <c r="J13" s="162">
        <v>100</v>
      </c>
      <c r="K13" s="161" t="s">
        <v>966</v>
      </c>
      <c r="L13" s="176">
        <f t="shared" ref="L13:N13" si="9">ROUND($G13/H13,2)</f>
        <v>1.02</v>
      </c>
      <c r="M13" s="176">
        <f t="shared" si="9"/>
        <v>0.99</v>
      </c>
      <c r="N13" s="176">
        <f t="shared" si="9"/>
        <v>1</v>
      </c>
    </row>
    <row r="14" spans="1:17">
      <c r="A14" s="150" t="s">
        <v>971</v>
      </c>
      <c r="B14" s="150" t="s">
        <v>972</v>
      </c>
      <c r="C14" s="150" t="s">
        <v>973</v>
      </c>
      <c r="D14" s="150" t="s">
        <v>974</v>
      </c>
      <c r="E14" s="150" t="s">
        <v>973</v>
      </c>
      <c r="F14" s="154" t="s">
        <v>975</v>
      </c>
      <c r="G14" s="155">
        <v>100</v>
      </c>
      <c r="H14" s="155">
        <v>100</v>
      </c>
      <c r="I14" s="155">
        <v>100</v>
      </c>
      <c r="J14" s="155">
        <v>100</v>
      </c>
      <c r="K14" s="154" t="s">
        <v>975</v>
      </c>
      <c r="L14" s="174">
        <f t="shared" ref="L14:N14" si="10">ROUND($G14/H14,2)</f>
        <v>1</v>
      </c>
      <c r="M14" s="174">
        <f t="shared" si="10"/>
        <v>1</v>
      </c>
      <c r="N14" s="174">
        <f t="shared" si="10"/>
        <v>1</v>
      </c>
    </row>
    <row r="15" spans="1:17">
      <c r="A15" s="150" t="s">
        <v>976</v>
      </c>
      <c r="B15" s="163">
        <v>26.23</v>
      </c>
      <c r="C15" s="163">
        <v>15</v>
      </c>
      <c r="D15" s="163">
        <v>16</v>
      </c>
      <c r="E15" s="163">
        <v>15</v>
      </c>
      <c r="F15" s="154" t="s">
        <v>976</v>
      </c>
      <c r="G15" s="155">
        <v>100</v>
      </c>
      <c r="H15" s="155">
        <f>100+ROUND(($B15-C15)/3,0)</f>
        <v>104</v>
      </c>
      <c r="I15" s="155">
        <f>100+ROUND(($B15-D15)/3,0)</f>
        <v>103</v>
      </c>
      <c r="J15" s="155">
        <f>100+ROUND(($B15-E15)/3,0)</f>
        <v>104</v>
      </c>
      <c r="K15" s="154" t="s">
        <v>976</v>
      </c>
      <c r="L15" s="174">
        <f t="shared" ref="L15:N15" si="11">ROUND($G15/H15,2)</f>
        <v>0.96</v>
      </c>
      <c r="M15" s="174">
        <f t="shared" si="11"/>
        <v>0.97</v>
      </c>
      <c r="N15" s="174">
        <f t="shared" si="11"/>
        <v>0.96</v>
      </c>
      <c r="O15" s="140">
        <f>ROUND(PRODUCT(L5:L15),2)</f>
        <v>1</v>
      </c>
      <c r="P15" s="140">
        <f t="shared" ref="P15:Q15" si="12">ROUND(PRODUCT(M5:M15),2)</f>
        <v>0.95</v>
      </c>
      <c r="Q15" s="140">
        <f t="shared" si="12"/>
        <v>0.95</v>
      </c>
    </row>
    <row r="16" spans="1:17">
      <c r="A16" s="164"/>
      <c r="B16" s="164"/>
      <c r="C16" s="164"/>
      <c r="D16" s="164"/>
      <c r="E16" s="164"/>
      <c r="F16" s="144"/>
      <c r="G16" s="144"/>
      <c r="H16" s="144"/>
      <c r="I16" s="144"/>
      <c r="J16" s="144"/>
      <c r="K16" s="154" t="s">
        <v>977</v>
      </c>
      <c r="L16" s="174">
        <f>ROUND(PRODUCT(L4:L15),2)</f>
        <v>26764.73</v>
      </c>
      <c r="M16" s="174">
        <f>ROUND(PRODUCT(M4:M15),2)</f>
        <v>27377.34</v>
      </c>
      <c r="N16" s="174">
        <f t="shared" ref="N16" si="13">ROUND(PRODUCT(N4:N15),2)</f>
        <v>28034</v>
      </c>
      <c r="O16" s="140">
        <f>L16/L4</f>
        <v>0.99868395522388054</v>
      </c>
      <c r="P16" s="140">
        <f>M16/M4</f>
        <v>0.95060208333333329</v>
      </c>
      <c r="Q16" s="140">
        <f>N16/N4</f>
        <v>0.9503050847457627</v>
      </c>
    </row>
    <row r="17" spans="1:16">
      <c r="A17" s="164"/>
      <c r="B17" s="164"/>
      <c r="C17" s="164"/>
      <c r="D17" s="164"/>
      <c r="E17" s="164"/>
      <c r="F17" s="144"/>
      <c r="G17" s="144"/>
      <c r="H17" s="144"/>
      <c r="I17" s="144"/>
      <c r="J17" s="144"/>
      <c r="K17" s="154" t="s">
        <v>978</v>
      </c>
      <c r="L17" s="686">
        <f>ROUND(AVERAGE(L16,M16,N16),-2)</f>
        <v>27400</v>
      </c>
      <c r="M17" s="687"/>
      <c r="N17" s="688"/>
      <c r="P17" s="138"/>
    </row>
    <row r="19" spans="1:16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677" t="s">
        <v>931</v>
      </c>
      <c r="L19" s="677"/>
      <c r="M19" s="677"/>
      <c r="N19" s="677"/>
    </row>
    <row r="20" spans="1:16" ht="26">
      <c r="A20" s="142" t="s">
        <v>979</v>
      </c>
      <c r="B20" s="143" t="s">
        <v>933</v>
      </c>
      <c r="C20" s="144"/>
      <c r="D20" s="144"/>
      <c r="E20" s="144"/>
      <c r="F20" s="683" t="s">
        <v>934</v>
      </c>
      <c r="G20" s="145" t="s">
        <v>935</v>
      </c>
      <c r="H20" s="145" t="s">
        <v>936</v>
      </c>
      <c r="I20" s="145" t="s">
        <v>936</v>
      </c>
      <c r="J20" s="145" t="s">
        <v>936</v>
      </c>
      <c r="K20" s="630" t="s">
        <v>934</v>
      </c>
      <c r="L20" s="148" t="s">
        <v>937</v>
      </c>
      <c r="M20" s="148" t="s">
        <v>937</v>
      </c>
      <c r="N20" s="148" t="s">
        <v>937</v>
      </c>
      <c r="O20" s="140" t="s">
        <v>8</v>
      </c>
      <c r="P20" s="172" t="s">
        <v>938</v>
      </c>
    </row>
    <row r="21" spans="1:16" ht="16">
      <c r="A21" s="146"/>
      <c r="B21" s="147"/>
      <c r="C21" s="147"/>
      <c r="D21" s="147"/>
      <c r="E21" s="147"/>
      <c r="F21" s="684"/>
      <c r="G21" s="148" t="s">
        <v>939</v>
      </c>
      <c r="H21" s="149" t="s">
        <v>8</v>
      </c>
      <c r="I21" s="149" t="s">
        <v>9</v>
      </c>
      <c r="J21" s="149" t="s">
        <v>940</v>
      </c>
      <c r="K21" s="685"/>
      <c r="L21" s="149" t="s">
        <v>8</v>
      </c>
      <c r="M21" s="149" t="s">
        <v>9</v>
      </c>
      <c r="N21" s="149" t="s">
        <v>940</v>
      </c>
      <c r="O21" s="140" t="s">
        <v>9</v>
      </c>
      <c r="P21" s="172" t="s">
        <v>941</v>
      </c>
    </row>
    <row r="22" spans="1:16" ht="16">
      <c r="A22" s="678" t="s">
        <v>942</v>
      </c>
      <c r="B22" s="679"/>
      <c r="C22" s="151" t="s">
        <v>8</v>
      </c>
      <c r="D22" s="151" t="s">
        <v>9</v>
      </c>
      <c r="E22" s="152" t="s">
        <v>940</v>
      </c>
      <c r="F22" s="148" t="s">
        <v>943</v>
      </c>
      <c r="G22" s="149"/>
      <c r="H22" s="149">
        <v>26800</v>
      </c>
      <c r="I22" s="149">
        <v>28800</v>
      </c>
      <c r="J22" s="149">
        <v>29500</v>
      </c>
      <c r="K22" s="148" t="s">
        <v>943</v>
      </c>
      <c r="L22" s="177">
        <f t="shared" ref="L22:N22" si="14">H22</f>
        <v>26800</v>
      </c>
      <c r="M22" s="177">
        <f t="shared" si="14"/>
        <v>28800</v>
      </c>
      <c r="N22" s="177">
        <f t="shared" si="14"/>
        <v>29500</v>
      </c>
      <c r="O22" s="140" t="s">
        <v>940</v>
      </c>
      <c r="P22" s="172" t="s">
        <v>944</v>
      </c>
    </row>
    <row r="23" spans="1:16" ht="24">
      <c r="A23" s="150" t="s">
        <v>945</v>
      </c>
      <c r="B23" s="150" t="s">
        <v>946</v>
      </c>
      <c r="C23" s="150" t="s">
        <v>946</v>
      </c>
      <c r="D23" s="150" t="s">
        <v>946</v>
      </c>
      <c r="E23" s="153" t="s">
        <v>946</v>
      </c>
      <c r="F23" s="154" t="s">
        <v>947</v>
      </c>
      <c r="G23" s="155">
        <v>100</v>
      </c>
      <c r="H23" s="155">
        <v>100</v>
      </c>
      <c r="I23" s="155">
        <v>100</v>
      </c>
      <c r="J23" s="155">
        <v>100</v>
      </c>
      <c r="K23" s="154" t="s">
        <v>947</v>
      </c>
      <c r="L23" s="174">
        <f t="shared" ref="L23:N23" si="15">ROUND($G23/H23,2)</f>
        <v>1</v>
      </c>
      <c r="M23" s="174">
        <f t="shared" si="15"/>
        <v>1</v>
      </c>
      <c r="N23" s="174">
        <f t="shared" si="15"/>
        <v>1</v>
      </c>
    </row>
    <row r="24" spans="1:16">
      <c r="A24" s="150" t="s">
        <v>948</v>
      </c>
      <c r="B24" s="156">
        <v>39203</v>
      </c>
      <c r="C24" s="156">
        <v>38540</v>
      </c>
      <c r="D24" s="156">
        <v>37803</v>
      </c>
      <c r="E24" s="157">
        <v>39114</v>
      </c>
      <c r="F24" s="154" t="s">
        <v>948</v>
      </c>
      <c r="G24" s="155">
        <v>100</v>
      </c>
      <c r="H24" s="155">
        <v>99</v>
      </c>
      <c r="I24" s="155">
        <v>99</v>
      </c>
      <c r="J24" s="155">
        <v>99</v>
      </c>
      <c r="K24" s="154" t="s">
        <v>948</v>
      </c>
      <c r="L24" s="174">
        <f t="shared" ref="L24:N24" si="16">ROUND($G24/H24,2)</f>
        <v>1.01</v>
      </c>
      <c r="M24" s="174">
        <f t="shared" si="16"/>
        <v>1.01</v>
      </c>
      <c r="N24" s="174">
        <f t="shared" si="16"/>
        <v>1.01</v>
      </c>
    </row>
    <row r="25" spans="1:16">
      <c r="A25" s="150" t="s">
        <v>949</v>
      </c>
      <c r="B25" s="150" t="s">
        <v>950</v>
      </c>
      <c r="C25" s="158">
        <v>44541</v>
      </c>
      <c r="D25" s="158">
        <v>44489</v>
      </c>
      <c r="E25" s="158">
        <v>44485</v>
      </c>
      <c r="F25" s="154" t="s">
        <v>949</v>
      </c>
      <c r="G25" s="155">
        <v>100</v>
      </c>
      <c r="H25" s="155">
        <v>100</v>
      </c>
      <c r="I25" s="155">
        <v>100</v>
      </c>
      <c r="J25" s="155">
        <v>100</v>
      </c>
      <c r="K25" s="154" t="s">
        <v>949</v>
      </c>
      <c r="L25" s="174">
        <f t="shared" ref="L25:N25" si="17">ROUND($G25/H25,2)</f>
        <v>1</v>
      </c>
      <c r="M25" s="174">
        <f t="shared" si="17"/>
        <v>1</v>
      </c>
      <c r="N25" s="174">
        <f t="shared" si="17"/>
        <v>1</v>
      </c>
    </row>
    <row r="26" spans="1:16">
      <c r="A26" s="150" t="s">
        <v>951</v>
      </c>
      <c r="B26" s="150" t="s">
        <v>950</v>
      </c>
      <c r="C26" s="150" t="s">
        <v>952</v>
      </c>
      <c r="D26" s="150" t="s">
        <v>952</v>
      </c>
      <c r="E26" s="153" t="s">
        <v>952</v>
      </c>
      <c r="F26" s="154" t="s">
        <v>953</v>
      </c>
      <c r="G26" s="155">
        <v>100</v>
      </c>
      <c r="H26" s="155">
        <v>100</v>
      </c>
      <c r="I26" s="155">
        <v>100</v>
      </c>
      <c r="J26" s="155">
        <v>100</v>
      </c>
      <c r="K26" s="154" t="s">
        <v>953</v>
      </c>
      <c r="L26" s="174">
        <f t="shared" ref="L26:N26" si="18">ROUND($G26/H26,2)</f>
        <v>1</v>
      </c>
      <c r="M26" s="174">
        <f t="shared" si="18"/>
        <v>1</v>
      </c>
      <c r="N26" s="174">
        <f t="shared" si="18"/>
        <v>1</v>
      </c>
    </row>
    <row r="27" spans="1:16" ht="24">
      <c r="A27" s="150" t="s">
        <v>954</v>
      </c>
      <c r="B27" s="150" t="s">
        <v>955</v>
      </c>
      <c r="C27" s="150" t="s">
        <v>955</v>
      </c>
      <c r="D27" s="150" t="s">
        <v>955</v>
      </c>
      <c r="E27" s="150" t="s">
        <v>955</v>
      </c>
      <c r="F27" s="154" t="s">
        <v>954</v>
      </c>
      <c r="G27" s="155">
        <v>100</v>
      </c>
      <c r="H27" s="155">
        <v>100</v>
      </c>
      <c r="I27" s="155">
        <v>100</v>
      </c>
      <c r="J27" s="155">
        <v>100</v>
      </c>
      <c r="K27" s="154" t="s">
        <v>954</v>
      </c>
      <c r="L27" s="174">
        <f t="shared" ref="L27:N27" si="19">ROUND($G27/H27,2)</f>
        <v>1</v>
      </c>
      <c r="M27" s="174">
        <f t="shared" si="19"/>
        <v>1</v>
      </c>
      <c r="N27" s="174">
        <f t="shared" si="19"/>
        <v>1</v>
      </c>
    </row>
    <row r="28" spans="1:16" ht="60">
      <c r="A28" s="150" t="s">
        <v>956</v>
      </c>
      <c r="B28" s="150" t="s">
        <v>957</v>
      </c>
      <c r="C28" s="150" t="s">
        <v>957</v>
      </c>
      <c r="D28" s="150" t="s">
        <v>957</v>
      </c>
      <c r="E28" s="150" t="s">
        <v>957</v>
      </c>
      <c r="F28" s="154" t="s">
        <v>956</v>
      </c>
      <c r="G28" s="155">
        <v>100</v>
      </c>
      <c r="H28" s="155">
        <v>100</v>
      </c>
      <c r="I28" s="155">
        <v>100</v>
      </c>
      <c r="J28" s="155">
        <v>100</v>
      </c>
      <c r="K28" s="154" t="s">
        <v>956</v>
      </c>
      <c r="L28" s="174">
        <f t="shared" ref="L28:N28" si="20">ROUND($G28/H28,2)</f>
        <v>1</v>
      </c>
      <c r="M28" s="174">
        <f t="shared" si="20"/>
        <v>1</v>
      </c>
      <c r="N28" s="174">
        <f t="shared" si="20"/>
        <v>1</v>
      </c>
    </row>
    <row r="29" spans="1:16" s="139" customFormat="1" ht="72">
      <c r="A29" s="165" t="s">
        <v>958</v>
      </c>
      <c r="B29" s="165" t="s">
        <v>959</v>
      </c>
      <c r="C29" s="165" t="s">
        <v>980</v>
      </c>
      <c r="D29" s="165" t="s">
        <v>961</v>
      </c>
      <c r="E29" s="166" t="s">
        <v>961</v>
      </c>
      <c r="F29" s="167" t="s">
        <v>958</v>
      </c>
      <c r="G29" s="168">
        <v>100</v>
      </c>
      <c r="H29" s="168">
        <v>98</v>
      </c>
      <c r="I29" s="168">
        <v>101</v>
      </c>
      <c r="J29" s="168">
        <v>101</v>
      </c>
      <c r="K29" s="167" t="s">
        <v>958</v>
      </c>
      <c r="L29" s="178">
        <f t="shared" ref="L29:N29" si="21">ROUND($G29/H29,2)</f>
        <v>1.02</v>
      </c>
      <c r="M29" s="178">
        <f t="shared" si="21"/>
        <v>0.99</v>
      </c>
      <c r="N29" s="178">
        <f t="shared" si="21"/>
        <v>0.99</v>
      </c>
    </row>
    <row r="30" spans="1:16" ht="24">
      <c r="A30" s="150" t="s">
        <v>962</v>
      </c>
      <c r="B30" s="150" t="s">
        <v>963</v>
      </c>
      <c r="C30" s="150" t="s">
        <v>964</v>
      </c>
      <c r="D30" s="150" t="s">
        <v>965</v>
      </c>
      <c r="E30" s="150" t="s">
        <v>965</v>
      </c>
      <c r="F30" s="154" t="s">
        <v>962</v>
      </c>
      <c r="G30" s="155">
        <v>100</v>
      </c>
      <c r="H30" s="155">
        <v>98</v>
      </c>
      <c r="I30" s="155">
        <v>101</v>
      </c>
      <c r="J30" s="155">
        <v>101</v>
      </c>
      <c r="K30" s="154" t="s">
        <v>962</v>
      </c>
      <c r="L30" s="174">
        <f t="shared" ref="L30:N30" si="22">ROUND($G30/H30,2)</f>
        <v>1.02</v>
      </c>
      <c r="M30" s="174">
        <f t="shared" si="22"/>
        <v>0.99</v>
      </c>
      <c r="N30" s="174">
        <f t="shared" si="22"/>
        <v>0.99</v>
      </c>
    </row>
    <row r="31" spans="1:16" s="139" customFormat="1" ht="24">
      <c r="A31" s="165" t="s">
        <v>966</v>
      </c>
      <c r="B31" s="165" t="s">
        <v>981</v>
      </c>
      <c r="C31" s="165" t="s">
        <v>982</v>
      </c>
      <c r="D31" s="165" t="s">
        <v>981</v>
      </c>
      <c r="E31" s="165" t="s">
        <v>982</v>
      </c>
      <c r="F31" s="167" t="s">
        <v>966</v>
      </c>
      <c r="G31" s="168">
        <v>100</v>
      </c>
      <c r="H31" s="168">
        <v>98</v>
      </c>
      <c r="I31" s="168">
        <v>100</v>
      </c>
      <c r="J31" s="168">
        <v>98</v>
      </c>
      <c r="K31" s="167" t="s">
        <v>966</v>
      </c>
      <c r="L31" s="178">
        <f t="shared" ref="L31:N31" si="23">ROUND($G31/H31,2)</f>
        <v>1.02</v>
      </c>
      <c r="M31" s="178">
        <f t="shared" si="23"/>
        <v>1</v>
      </c>
      <c r="N31" s="178">
        <f t="shared" si="23"/>
        <v>1.02</v>
      </c>
    </row>
    <row r="32" spans="1:16">
      <c r="A32" s="150" t="s">
        <v>971</v>
      </c>
      <c r="B32" s="150" t="s">
        <v>972</v>
      </c>
      <c r="C32" s="150" t="s">
        <v>973</v>
      </c>
      <c r="D32" s="150" t="s">
        <v>974</v>
      </c>
      <c r="E32" s="150" t="s">
        <v>973</v>
      </c>
      <c r="F32" s="154" t="s">
        <v>975</v>
      </c>
      <c r="G32" s="155">
        <v>100</v>
      </c>
      <c r="H32" s="155">
        <v>101</v>
      </c>
      <c r="I32" s="155">
        <v>101</v>
      </c>
      <c r="J32" s="155">
        <v>101</v>
      </c>
      <c r="K32" s="154" t="s">
        <v>975</v>
      </c>
      <c r="L32" s="174">
        <f t="shared" ref="L32:N32" si="24">ROUND($G32/H32,2)</f>
        <v>0.99</v>
      </c>
      <c r="M32" s="174">
        <f t="shared" si="24"/>
        <v>0.99</v>
      </c>
      <c r="N32" s="174">
        <f t="shared" si="24"/>
        <v>0.99</v>
      </c>
    </row>
    <row r="33" spans="1:18">
      <c r="A33" s="150" t="s">
        <v>976</v>
      </c>
      <c r="B33" s="163">
        <v>31.6</v>
      </c>
      <c r="C33" s="163">
        <v>15</v>
      </c>
      <c r="D33" s="163">
        <v>16</v>
      </c>
      <c r="E33" s="163">
        <v>15</v>
      </c>
      <c r="F33" s="154" t="s">
        <v>976</v>
      </c>
      <c r="G33" s="155">
        <v>100</v>
      </c>
      <c r="H33" s="155">
        <f>100+ROUND(($B33-C33)/3,0)</f>
        <v>106</v>
      </c>
      <c r="I33" s="155">
        <f>100+ROUND(($B33-D33)/3,0)</f>
        <v>105</v>
      </c>
      <c r="J33" s="155">
        <f>100+ROUND(($B33-E33)/3,0)</f>
        <v>106</v>
      </c>
      <c r="K33" s="154" t="s">
        <v>976</v>
      </c>
      <c r="L33" s="174">
        <f t="shared" ref="L33:N33" si="25">ROUND($G33/H33,2)</f>
        <v>0.94</v>
      </c>
      <c r="M33" s="174">
        <f t="shared" si="25"/>
        <v>0.95</v>
      </c>
      <c r="N33" s="174">
        <f t="shared" si="25"/>
        <v>0.94</v>
      </c>
    </row>
    <row r="34" spans="1:18">
      <c r="A34" s="164"/>
      <c r="B34" s="163"/>
      <c r="C34" s="164"/>
      <c r="D34" s="164"/>
      <c r="E34" s="164"/>
      <c r="F34" s="144"/>
      <c r="G34" s="144"/>
      <c r="H34" s="144"/>
      <c r="I34" s="144"/>
      <c r="J34" s="144"/>
      <c r="K34" s="154" t="s">
        <v>977</v>
      </c>
      <c r="L34" s="174">
        <f t="shared" ref="L34:N34" si="26">ROUND(PRODUCT(L22:L33),2)</f>
        <v>26731.279999999999</v>
      </c>
      <c r="M34" s="174">
        <f t="shared" si="26"/>
        <v>26812.85</v>
      </c>
      <c r="N34" s="174">
        <f t="shared" si="26"/>
        <v>27718.959999999999</v>
      </c>
      <c r="P34" s="140">
        <f>L34/L22</f>
        <v>0.9974358208955223</v>
      </c>
      <c r="Q34" s="140">
        <f>M34/M22</f>
        <v>0.93100173611111103</v>
      </c>
      <c r="R34" s="140">
        <f>N34/N22</f>
        <v>0.93962576271186438</v>
      </c>
    </row>
    <row r="35" spans="1:18">
      <c r="A35" s="164"/>
      <c r="B35" s="164"/>
      <c r="C35" s="164"/>
      <c r="D35" s="164"/>
      <c r="E35" s="164"/>
      <c r="F35" s="144"/>
      <c r="G35" s="144"/>
      <c r="H35" s="144"/>
      <c r="I35" s="144"/>
      <c r="J35" s="144"/>
      <c r="K35" s="154" t="s">
        <v>978</v>
      </c>
      <c r="L35" s="674">
        <f>ROUND(AVERAGE(L34,M34,N34),-2)</f>
        <v>27100</v>
      </c>
      <c r="M35" s="675"/>
      <c r="N35" s="676"/>
      <c r="Q35" s="138"/>
    </row>
    <row r="38" spans="1:18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677" t="s">
        <v>931</v>
      </c>
      <c r="L38" s="677"/>
      <c r="M38" s="677"/>
      <c r="N38" s="677"/>
    </row>
    <row r="39" spans="1:18" ht="26">
      <c r="A39" s="169" t="s">
        <v>983</v>
      </c>
      <c r="B39" s="143" t="s">
        <v>984</v>
      </c>
      <c r="C39" s="144"/>
      <c r="D39" s="144"/>
      <c r="E39" s="144"/>
      <c r="F39" s="683" t="s">
        <v>934</v>
      </c>
      <c r="G39" s="145" t="s">
        <v>935</v>
      </c>
      <c r="H39" s="145" t="s">
        <v>936</v>
      </c>
      <c r="I39" s="145" t="s">
        <v>936</v>
      </c>
      <c r="J39" s="145" t="s">
        <v>936</v>
      </c>
      <c r="K39" s="630" t="s">
        <v>934</v>
      </c>
      <c r="L39" s="148" t="s">
        <v>937</v>
      </c>
      <c r="M39" s="148" t="s">
        <v>937</v>
      </c>
      <c r="N39" s="148" t="s">
        <v>937</v>
      </c>
      <c r="O39" s="140" t="s">
        <v>8</v>
      </c>
      <c r="P39" s="172" t="s">
        <v>985</v>
      </c>
    </row>
    <row r="40" spans="1:18" ht="16">
      <c r="A40" s="146"/>
      <c r="B40" s="147"/>
      <c r="C40" s="147"/>
      <c r="D40" s="147"/>
      <c r="E40" s="147"/>
      <c r="F40" s="684"/>
      <c r="G40" s="148" t="s">
        <v>986</v>
      </c>
      <c r="H40" s="149" t="s">
        <v>8</v>
      </c>
      <c r="I40" s="149" t="s">
        <v>9</v>
      </c>
      <c r="J40" s="149" t="s">
        <v>940</v>
      </c>
      <c r="K40" s="685"/>
      <c r="L40" s="149" t="s">
        <v>8</v>
      </c>
      <c r="M40" s="149" t="s">
        <v>9</v>
      </c>
      <c r="N40" s="149" t="s">
        <v>940</v>
      </c>
      <c r="O40" s="140" t="s">
        <v>9</v>
      </c>
      <c r="P40" s="179" t="s">
        <v>987</v>
      </c>
    </row>
    <row r="41" spans="1:18" ht="16">
      <c r="A41" s="678" t="s">
        <v>942</v>
      </c>
      <c r="B41" s="679"/>
      <c r="C41" s="151" t="s">
        <v>8</v>
      </c>
      <c r="D41" s="151" t="s">
        <v>9</v>
      </c>
      <c r="E41" s="152" t="s">
        <v>940</v>
      </c>
      <c r="F41" s="148" t="s">
        <v>943</v>
      </c>
      <c r="G41" s="149"/>
      <c r="H41" s="149">
        <v>30000</v>
      </c>
      <c r="I41" s="149">
        <v>29900</v>
      </c>
      <c r="J41" s="149">
        <v>29800</v>
      </c>
      <c r="K41" s="148" t="s">
        <v>943</v>
      </c>
      <c r="L41" s="149">
        <f t="shared" ref="L41:N41" si="27">H41</f>
        <v>30000</v>
      </c>
      <c r="M41" s="149">
        <f t="shared" si="27"/>
        <v>29900</v>
      </c>
      <c r="N41" s="149">
        <f t="shared" si="27"/>
        <v>29800</v>
      </c>
      <c r="O41" s="140" t="s">
        <v>940</v>
      </c>
      <c r="P41" s="179" t="s">
        <v>988</v>
      </c>
    </row>
    <row r="42" spans="1:18" ht="24">
      <c r="A42" s="150" t="s">
        <v>945</v>
      </c>
      <c r="B42" s="150" t="s">
        <v>946</v>
      </c>
      <c r="C42" s="150" t="s">
        <v>946</v>
      </c>
      <c r="D42" s="150" t="s">
        <v>946</v>
      </c>
      <c r="E42" s="153" t="s">
        <v>946</v>
      </c>
      <c r="F42" s="154" t="s">
        <v>947</v>
      </c>
      <c r="G42" s="155">
        <v>100</v>
      </c>
      <c r="H42" s="155">
        <v>100</v>
      </c>
      <c r="I42" s="155">
        <v>100</v>
      </c>
      <c r="J42" s="155">
        <v>100</v>
      </c>
      <c r="K42" s="154" t="s">
        <v>947</v>
      </c>
      <c r="L42" s="174">
        <f>ROUND($G42/H42,2)</f>
        <v>1</v>
      </c>
      <c r="M42" s="174">
        <f t="shared" ref="M42:N42" si="28">ROUND($G42/I42,2)</f>
        <v>1</v>
      </c>
      <c r="N42" s="174">
        <f t="shared" si="28"/>
        <v>1</v>
      </c>
    </row>
    <row r="43" spans="1:18">
      <c r="A43" s="150" t="s">
        <v>948</v>
      </c>
      <c r="B43" s="156">
        <v>39661</v>
      </c>
      <c r="C43" s="156">
        <v>39523</v>
      </c>
      <c r="D43" s="156">
        <v>39661</v>
      </c>
      <c r="E43" s="157">
        <v>39479</v>
      </c>
      <c r="F43" s="154" t="s">
        <v>948</v>
      </c>
      <c r="G43" s="155">
        <v>100</v>
      </c>
      <c r="H43" s="155">
        <v>100</v>
      </c>
      <c r="I43" s="155">
        <v>100</v>
      </c>
      <c r="J43" s="155">
        <v>100</v>
      </c>
      <c r="K43" s="154" t="s">
        <v>948</v>
      </c>
      <c r="L43" s="174">
        <f t="shared" ref="L43:N43" si="29">ROUND($G43/H43,2)</f>
        <v>1</v>
      </c>
      <c r="M43" s="174">
        <f t="shared" si="29"/>
        <v>1</v>
      </c>
      <c r="N43" s="174">
        <f t="shared" si="29"/>
        <v>1</v>
      </c>
    </row>
    <row r="44" spans="1:18">
      <c r="A44" s="150" t="s">
        <v>949</v>
      </c>
      <c r="B44" s="150" t="s">
        <v>950</v>
      </c>
      <c r="C44" s="158">
        <v>44505</v>
      </c>
      <c r="D44" s="158">
        <v>44509</v>
      </c>
      <c r="E44" s="158">
        <v>44490</v>
      </c>
      <c r="F44" s="154" t="s">
        <v>949</v>
      </c>
      <c r="G44" s="155">
        <v>100</v>
      </c>
      <c r="H44" s="155">
        <v>100</v>
      </c>
      <c r="I44" s="155">
        <v>100</v>
      </c>
      <c r="J44" s="155">
        <v>100</v>
      </c>
      <c r="K44" s="154" t="s">
        <v>949</v>
      </c>
      <c r="L44" s="174">
        <f t="shared" ref="L44:N44" si="30">ROUND($G44/H44,2)</f>
        <v>1</v>
      </c>
      <c r="M44" s="174">
        <f t="shared" si="30"/>
        <v>1</v>
      </c>
      <c r="N44" s="174">
        <f t="shared" si="30"/>
        <v>1</v>
      </c>
    </row>
    <row r="45" spans="1:18">
      <c r="A45" s="150" t="s">
        <v>951</v>
      </c>
      <c r="B45" s="150" t="s">
        <v>950</v>
      </c>
      <c r="C45" s="150" t="s">
        <v>952</v>
      </c>
      <c r="D45" s="150" t="s">
        <v>952</v>
      </c>
      <c r="E45" s="153" t="s">
        <v>952</v>
      </c>
      <c r="F45" s="154" t="s">
        <v>953</v>
      </c>
      <c r="G45" s="155">
        <v>100</v>
      </c>
      <c r="H45" s="155">
        <v>100</v>
      </c>
      <c r="I45" s="155">
        <v>100</v>
      </c>
      <c r="J45" s="155">
        <v>100</v>
      </c>
      <c r="K45" s="154" t="s">
        <v>953</v>
      </c>
      <c r="L45" s="174">
        <f t="shared" ref="L45:N45" si="31">ROUND($G45/H45,2)</f>
        <v>1</v>
      </c>
      <c r="M45" s="174">
        <f t="shared" si="31"/>
        <v>1</v>
      </c>
      <c r="N45" s="174">
        <f t="shared" si="31"/>
        <v>1</v>
      </c>
    </row>
    <row r="46" spans="1:18" ht="60">
      <c r="A46" s="150" t="s">
        <v>954</v>
      </c>
      <c r="B46" s="150" t="s">
        <v>955</v>
      </c>
      <c r="C46" s="150" t="s">
        <v>955</v>
      </c>
      <c r="D46" s="150" t="s">
        <v>989</v>
      </c>
      <c r="E46" s="150" t="s">
        <v>990</v>
      </c>
      <c r="F46" s="154" t="s">
        <v>954</v>
      </c>
      <c r="G46" s="155">
        <v>100</v>
      </c>
      <c r="H46" s="155">
        <v>100</v>
      </c>
      <c r="I46" s="155">
        <v>102</v>
      </c>
      <c r="J46" s="155">
        <v>99</v>
      </c>
      <c r="K46" s="154" t="s">
        <v>954</v>
      </c>
      <c r="L46" s="174">
        <f t="shared" ref="L46:N46" si="32">ROUND($G46/H46,2)</f>
        <v>1</v>
      </c>
      <c r="M46" s="174">
        <f t="shared" si="32"/>
        <v>0.98</v>
      </c>
      <c r="N46" s="174">
        <f t="shared" si="32"/>
        <v>1.01</v>
      </c>
    </row>
    <row r="47" spans="1:18" ht="60">
      <c r="A47" s="150" t="s">
        <v>956</v>
      </c>
      <c r="B47" s="150" t="s">
        <v>957</v>
      </c>
      <c r="C47" s="150" t="s">
        <v>991</v>
      </c>
      <c r="D47" s="150" t="s">
        <v>991</v>
      </c>
      <c r="E47" s="150" t="s">
        <v>992</v>
      </c>
      <c r="F47" s="154" t="s">
        <v>956</v>
      </c>
      <c r="G47" s="155">
        <v>100</v>
      </c>
      <c r="H47" s="155">
        <v>101</v>
      </c>
      <c r="I47" s="155">
        <v>101</v>
      </c>
      <c r="J47" s="155">
        <v>100</v>
      </c>
      <c r="K47" s="154" t="s">
        <v>956</v>
      </c>
      <c r="L47" s="174">
        <f t="shared" ref="L47:N47" si="33">ROUND($G47/H47,2)</f>
        <v>0.99</v>
      </c>
      <c r="M47" s="174">
        <f t="shared" si="33"/>
        <v>0.99</v>
      </c>
      <c r="N47" s="174">
        <f t="shared" si="33"/>
        <v>1</v>
      </c>
    </row>
    <row r="48" spans="1:18" ht="60">
      <c r="A48" s="150" t="s">
        <v>958</v>
      </c>
      <c r="B48" s="150" t="s">
        <v>959</v>
      </c>
      <c r="C48" s="170" t="s">
        <v>961</v>
      </c>
      <c r="D48" s="150" t="s">
        <v>961</v>
      </c>
      <c r="E48" s="170" t="s">
        <v>961</v>
      </c>
      <c r="F48" s="154" t="s">
        <v>958</v>
      </c>
      <c r="G48" s="155">
        <v>100</v>
      </c>
      <c r="H48" s="155">
        <v>101</v>
      </c>
      <c r="I48" s="155">
        <v>101</v>
      </c>
      <c r="J48" s="155">
        <v>101</v>
      </c>
      <c r="K48" s="154" t="s">
        <v>958</v>
      </c>
      <c r="L48" s="174">
        <f t="shared" ref="L48:N48" si="34">ROUND($G48/H48,2)</f>
        <v>0.99</v>
      </c>
      <c r="M48" s="174">
        <f t="shared" si="34"/>
        <v>0.99</v>
      </c>
      <c r="N48" s="174">
        <f t="shared" si="34"/>
        <v>0.99</v>
      </c>
    </row>
    <row r="49" spans="1:18" ht="24">
      <c r="A49" s="150" t="s">
        <v>962</v>
      </c>
      <c r="B49" s="150" t="s">
        <v>963</v>
      </c>
      <c r="C49" s="150" t="s">
        <v>963</v>
      </c>
      <c r="D49" s="150" t="s">
        <v>965</v>
      </c>
      <c r="E49" s="150" t="s">
        <v>965</v>
      </c>
      <c r="F49" s="154" t="s">
        <v>962</v>
      </c>
      <c r="G49" s="155">
        <v>100</v>
      </c>
      <c r="H49" s="155">
        <v>100</v>
      </c>
      <c r="I49" s="155">
        <v>101</v>
      </c>
      <c r="J49" s="155">
        <v>101</v>
      </c>
      <c r="K49" s="154" t="s">
        <v>962</v>
      </c>
      <c r="L49" s="174">
        <f t="shared" ref="L49:N49" si="35">ROUND($G49/H49,2)</f>
        <v>1</v>
      </c>
      <c r="M49" s="174">
        <f t="shared" si="35"/>
        <v>0.99</v>
      </c>
      <c r="N49" s="174">
        <f t="shared" si="35"/>
        <v>0.99</v>
      </c>
    </row>
    <row r="50" spans="1:18" ht="36">
      <c r="A50" s="150" t="s">
        <v>966</v>
      </c>
      <c r="B50" s="150" t="s">
        <v>993</v>
      </c>
      <c r="C50" s="150" t="s">
        <v>994</v>
      </c>
      <c r="D50" s="150" t="s">
        <v>994</v>
      </c>
      <c r="E50" s="150" t="s">
        <v>994</v>
      </c>
      <c r="F50" s="154" t="s">
        <v>966</v>
      </c>
      <c r="G50" s="155">
        <v>100</v>
      </c>
      <c r="H50" s="155">
        <v>101</v>
      </c>
      <c r="I50" s="155">
        <v>101</v>
      </c>
      <c r="J50" s="155">
        <v>101</v>
      </c>
      <c r="K50" s="154" t="s">
        <v>966</v>
      </c>
      <c r="L50" s="174">
        <f t="shared" ref="L50:N50" si="36">ROUND($G50/H50,2)</f>
        <v>0.99</v>
      </c>
      <c r="M50" s="174">
        <f t="shared" si="36"/>
        <v>0.99</v>
      </c>
      <c r="N50" s="174">
        <f t="shared" si="36"/>
        <v>0.99</v>
      </c>
    </row>
    <row r="51" spans="1:18">
      <c r="A51" s="150" t="s">
        <v>971</v>
      </c>
      <c r="B51" s="150" t="s">
        <v>972</v>
      </c>
      <c r="C51" s="150" t="s">
        <v>995</v>
      </c>
      <c r="D51" s="150" t="s">
        <v>996</v>
      </c>
      <c r="E51" s="153" t="s">
        <v>997</v>
      </c>
      <c r="F51" s="154" t="s">
        <v>975</v>
      </c>
      <c r="G51" s="155">
        <v>100</v>
      </c>
      <c r="H51" s="155">
        <v>100</v>
      </c>
      <c r="I51" s="155">
        <v>100</v>
      </c>
      <c r="J51" s="155">
        <v>100</v>
      </c>
      <c r="K51" s="154" t="s">
        <v>975</v>
      </c>
      <c r="L51" s="174">
        <f t="shared" ref="L51:N51" si="37">ROUND($G51/H51,2)</f>
        <v>1</v>
      </c>
      <c r="M51" s="174">
        <f t="shared" si="37"/>
        <v>1</v>
      </c>
      <c r="N51" s="174">
        <f t="shared" si="37"/>
        <v>1</v>
      </c>
    </row>
    <row r="52" spans="1:18">
      <c r="A52" s="150" t="s">
        <v>976</v>
      </c>
      <c r="B52" s="163">
        <v>21.42</v>
      </c>
      <c r="C52" s="163">
        <v>12</v>
      </c>
      <c r="D52" s="163">
        <v>15</v>
      </c>
      <c r="E52" s="171">
        <v>26</v>
      </c>
      <c r="F52" s="154" t="s">
        <v>976</v>
      </c>
      <c r="G52" s="155">
        <v>100</v>
      </c>
      <c r="H52" s="155">
        <f>100+ROUND(($B52-C52)/2,0)</f>
        <v>105</v>
      </c>
      <c r="I52" s="155">
        <f>100+ROUND(($B52-D52)/2,0)</f>
        <v>103</v>
      </c>
      <c r="J52" s="155">
        <f>100+ROUND(($B52-E52)/2,0)</f>
        <v>98</v>
      </c>
      <c r="K52" s="154" t="s">
        <v>976</v>
      </c>
      <c r="L52" s="174">
        <f t="shared" ref="L52:N52" si="38">ROUND($G52/H52,2)</f>
        <v>0.95</v>
      </c>
      <c r="M52" s="174">
        <f t="shared" si="38"/>
        <v>0.97</v>
      </c>
      <c r="N52" s="174">
        <f t="shared" si="38"/>
        <v>1.02</v>
      </c>
    </row>
    <row r="53" spans="1:18">
      <c r="A53" s="164"/>
      <c r="B53" s="163"/>
      <c r="C53" s="164"/>
      <c r="D53" s="164"/>
      <c r="E53" s="164"/>
      <c r="F53" s="144"/>
      <c r="G53" s="144"/>
      <c r="H53" s="144"/>
      <c r="I53" s="144"/>
      <c r="J53" s="144"/>
      <c r="K53" s="154" t="s">
        <v>977</v>
      </c>
      <c r="L53" s="174">
        <f t="shared" ref="L53:N53" si="39">ROUND(PRODUCT(L41:L52),2)</f>
        <v>27653.52</v>
      </c>
      <c r="M53" s="174">
        <f t="shared" si="39"/>
        <v>27302.959999999999</v>
      </c>
      <c r="N53" s="174">
        <f t="shared" si="39"/>
        <v>29788.14</v>
      </c>
      <c r="P53" s="140">
        <f>L53/L41</f>
        <v>0.92178400000000005</v>
      </c>
      <c r="Q53" s="140">
        <f>M53/M41</f>
        <v>0.91314247491638789</v>
      </c>
      <c r="R53" s="140">
        <f>N53/N41</f>
        <v>0.99960201342281874</v>
      </c>
    </row>
    <row r="54" spans="1:18">
      <c r="A54" s="164"/>
      <c r="B54" s="164"/>
      <c r="C54" s="164"/>
      <c r="D54" s="164"/>
      <c r="E54" s="164"/>
      <c r="F54" s="144"/>
      <c r="G54" s="144"/>
      <c r="H54" s="144"/>
      <c r="I54" s="144"/>
      <c r="J54" s="144"/>
      <c r="K54" s="154" t="s">
        <v>978</v>
      </c>
      <c r="L54" s="680">
        <f>ROUND(AVERAGE(L53,M53,N53),-2)</f>
        <v>28200</v>
      </c>
      <c r="M54" s="681"/>
      <c r="N54" s="682"/>
    </row>
  </sheetData>
  <mergeCells count="15">
    <mergeCell ref="K1:N1"/>
    <mergeCell ref="A4:B4"/>
    <mergeCell ref="L17:N17"/>
    <mergeCell ref="K19:N19"/>
    <mergeCell ref="A22:B22"/>
    <mergeCell ref="L35:N35"/>
    <mergeCell ref="K38:N38"/>
    <mergeCell ref="A41:B41"/>
    <mergeCell ref="L54:N54"/>
    <mergeCell ref="F2:F3"/>
    <mergeCell ref="F20:F21"/>
    <mergeCell ref="F39:F40"/>
    <mergeCell ref="K2:K3"/>
    <mergeCell ref="K20:K21"/>
    <mergeCell ref="K39:K40"/>
  </mergeCells>
  <phoneticPr fontId="25" type="noConversion"/>
  <hyperlinks>
    <hyperlink ref="P22" r:id="rId1" xr:uid="{00000000-0004-0000-0500-000000000000}"/>
    <hyperlink ref="P4" r:id="rId2" tooltip="https://www.che168.com/dealer/433106/42340331.html?pvareaid=107790" xr:uid="{00000000-0004-0000-0500-000001000000}"/>
    <hyperlink ref="P39" r:id="rId3" tooltip="http://www.hx2car.com/details/1436136420?position=011002" xr:uid="{00000000-0004-0000-0500-000002000000}"/>
    <hyperlink ref="P40" r:id="rId4" xr:uid="{00000000-0004-0000-0500-000003000000}"/>
    <hyperlink ref="P41" r:id="rId5" xr:uid="{00000000-0004-0000-0500-000004000000}"/>
  </hyperlink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L86"/>
  <sheetViews>
    <sheetView topLeftCell="A19" workbookViewId="0">
      <selection activeCell="S12" sqref="S12:Y12"/>
    </sheetView>
  </sheetViews>
  <sheetFormatPr defaultColWidth="9" defaultRowHeight="15"/>
  <cols>
    <col min="1" max="1" width="4" style="18" customWidth="1"/>
    <col min="2" max="2" width="18.75" style="18" customWidth="1"/>
    <col min="3" max="3" width="8.5" style="18" customWidth="1"/>
    <col min="4" max="4" width="12.25" style="18" customWidth="1"/>
    <col min="5" max="5" width="41.33203125" style="18" hidden="1" customWidth="1"/>
    <col min="6" max="6" width="10.75" style="18" customWidth="1"/>
    <col min="7" max="7" width="11.25" style="18" customWidth="1"/>
    <col min="8" max="8" width="27.08203125" style="18" customWidth="1"/>
    <col min="9" max="9" width="7" style="18" customWidth="1"/>
    <col min="10" max="10" width="11.33203125" style="18" customWidth="1"/>
    <col min="11" max="11" width="12.08203125" style="18" customWidth="1"/>
    <col min="12" max="12" width="9.5" style="18" customWidth="1"/>
    <col min="13" max="13" width="16.25" style="18" customWidth="1"/>
    <col min="14" max="15" width="9.5" style="18" customWidth="1"/>
    <col min="16" max="16" width="22.58203125" style="18" customWidth="1"/>
    <col min="17" max="18" width="9.5" style="18" customWidth="1"/>
    <col min="19" max="19" width="10.83203125" style="18" customWidth="1"/>
    <col min="20" max="20" width="13.08203125" style="18" customWidth="1"/>
    <col min="21" max="21" width="12.83203125" style="18" customWidth="1"/>
    <col min="22" max="22" width="12.75" style="18" customWidth="1"/>
    <col min="23" max="23" width="12.83203125" style="18" customWidth="1"/>
    <col min="24" max="24" width="12.83203125" style="18"/>
    <col min="25" max="25" width="12.25" style="18" customWidth="1"/>
    <col min="26" max="26" width="12" style="18"/>
    <col min="27" max="28" width="10.33203125" style="18"/>
    <col min="29" max="29" width="11.58203125" style="18" customWidth="1"/>
    <col min="30" max="32" width="12.08203125" style="19"/>
    <col min="33" max="33" width="11.75" style="19" customWidth="1"/>
    <col min="34" max="35" width="12.83203125" style="19"/>
    <col min="36" max="37" width="12.9140625" style="19"/>
    <col min="38" max="38" width="9" style="20"/>
    <col min="39" max="16384" width="9" style="19"/>
  </cols>
  <sheetData>
    <row r="1" spans="1:38" ht="30" customHeight="1">
      <c r="A1" s="741" t="s">
        <v>998</v>
      </c>
      <c r="B1" s="741"/>
      <c r="C1" s="741"/>
      <c r="D1" s="741"/>
      <c r="E1" s="741"/>
      <c r="F1" s="741"/>
      <c r="G1" s="741"/>
      <c r="H1" s="741"/>
      <c r="I1" s="741"/>
      <c r="J1" s="21"/>
      <c r="K1" s="82"/>
      <c r="L1" s="713" t="s">
        <v>999</v>
      </c>
      <c r="M1" s="713"/>
      <c r="N1" s="713"/>
      <c r="O1" s="713"/>
      <c r="P1" s="713"/>
      <c r="Q1" s="713"/>
      <c r="R1" s="82"/>
      <c r="AB1" s="92"/>
      <c r="AC1" s="92"/>
      <c r="AD1" s="92"/>
      <c r="AE1" s="92"/>
      <c r="AF1" s="92"/>
      <c r="AG1" s="92"/>
      <c r="AH1" s="92"/>
      <c r="AI1" s="92"/>
    </row>
    <row r="2" spans="1:38" s="15" customFormat="1" ht="20.149999999999999" customHeight="1">
      <c r="A2" s="22"/>
      <c r="B2" s="23"/>
      <c r="C2" s="23"/>
      <c r="D2" s="23"/>
      <c r="E2" s="24"/>
      <c r="F2" s="23"/>
      <c r="G2" s="23"/>
      <c r="H2" s="23"/>
      <c r="I2" s="83" t="s">
        <v>1000</v>
      </c>
      <c r="J2" s="84"/>
      <c r="L2" s="742" t="s">
        <v>1001</v>
      </c>
      <c r="M2" s="736"/>
      <c r="N2" s="736"/>
      <c r="O2" s="736"/>
      <c r="P2" s="737"/>
      <c r="Q2" s="104" t="s">
        <v>1002</v>
      </c>
      <c r="AB2" s="92"/>
      <c r="AC2" s="92"/>
      <c r="AD2" s="92"/>
      <c r="AE2" s="92"/>
      <c r="AF2" s="92"/>
      <c r="AG2" s="92"/>
      <c r="AH2" s="92"/>
      <c r="AI2" s="92"/>
      <c r="AL2" s="136"/>
    </row>
    <row r="3" spans="1:38" s="15" customFormat="1" ht="36.75" customHeight="1">
      <c r="A3" s="25" t="s">
        <v>70</v>
      </c>
      <c r="B3" s="25" t="s">
        <v>1003</v>
      </c>
      <c r="C3" s="25" t="s">
        <v>1004</v>
      </c>
      <c r="D3" s="25" t="s">
        <v>1005</v>
      </c>
      <c r="E3" s="25" t="s">
        <v>1006</v>
      </c>
      <c r="F3" s="25" t="s">
        <v>1007</v>
      </c>
      <c r="G3" s="26" t="s">
        <v>1008</v>
      </c>
      <c r="H3" s="25" t="s">
        <v>1009</v>
      </c>
      <c r="I3" s="25" t="s">
        <v>81</v>
      </c>
      <c r="J3" s="85"/>
      <c r="L3" s="732" t="s">
        <v>1010</v>
      </c>
      <c r="M3" s="733"/>
      <c r="N3" s="733"/>
      <c r="O3" s="733"/>
      <c r="P3" s="734"/>
      <c r="Q3" s="105">
        <v>1.3</v>
      </c>
      <c r="T3" s="106" t="s">
        <v>1011</v>
      </c>
      <c r="U3" s="106"/>
      <c r="V3" s="106"/>
      <c r="W3" s="106"/>
      <c r="Y3" s="123"/>
      <c r="AA3" s="123" t="s">
        <v>1012</v>
      </c>
      <c r="AB3" s="92"/>
      <c r="AC3" s="92"/>
      <c r="AD3" s="92"/>
      <c r="AE3" s="92"/>
      <c r="AF3" s="92"/>
      <c r="AG3" s="92"/>
      <c r="AH3" s="92"/>
      <c r="AI3" s="92"/>
      <c r="AL3" s="136"/>
    </row>
    <row r="4" spans="1:38" s="16" customFormat="1" ht="23" customHeight="1">
      <c r="A4" s="27" t="s">
        <v>1013</v>
      </c>
      <c r="B4" s="27" t="s">
        <v>1014</v>
      </c>
      <c r="C4" s="27"/>
      <c r="D4" s="28"/>
      <c r="E4" s="29"/>
      <c r="F4" s="29"/>
      <c r="G4" s="29"/>
      <c r="H4" s="29"/>
      <c r="I4" s="29"/>
      <c r="L4" s="732" t="s">
        <v>1015</v>
      </c>
      <c r="M4" s="733"/>
      <c r="N4" s="733"/>
      <c r="O4" s="733"/>
      <c r="P4" s="734"/>
      <c r="Q4" s="105">
        <v>1.2</v>
      </c>
      <c r="S4" s="107" t="s">
        <v>1016</v>
      </c>
      <c r="T4" s="107">
        <v>10000000</v>
      </c>
      <c r="U4" s="107" t="s">
        <v>1017</v>
      </c>
      <c r="V4" s="108">
        <v>30000000</v>
      </c>
      <c r="W4" s="108">
        <v>100000000</v>
      </c>
      <c r="X4" s="108">
        <v>500000000</v>
      </c>
      <c r="Y4" s="108">
        <v>1000000000</v>
      </c>
      <c r="Z4" s="108">
        <v>5000000000</v>
      </c>
      <c r="AA4" s="25" t="s">
        <v>1018</v>
      </c>
      <c r="AD4" s="92"/>
      <c r="AE4" s="92"/>
      <c r="AF4" s="92"/>
      <c r="AG4" s="92"/>
      <c r="AH4" s="92"/>
      <c r="AI4" s="92"/>
      <c r="AJ4" s="92"/>
      <c r="AK4" s="92"/>
      <c r="AL4" s="137"/>
    </row>
    <row r="5" spans="1:38" s="15" customFormat="1" ht="23" customHeight="1">
      <c r="A5" s="25">
        <v>1</v>
      </c>
      <c r="B5" s="30" t="s">
        <v>1019</v>
      </c>
      <c r="C5" s="30"/>
      <c r="D5" s="31"/>
      <c r="E5" s="30"/>
      <c r="F5" s="30"/>
      <c r="G5" s="30"/>
      <c r="H5" s="30"/>
      <c r="I5" s="30"/>
      <c r="L5" s="732" t="s">
        <v>1020</v>
      </c>
      <c r="M5" s="733"/>
      <c r="N5" s="733"/>
      <c r="O5" s="733"/>
      <c r="P5" s="734"/>
      <c r="Q5" s="105">
        <v>1</v>
      </c>
      <c r="S5" s="107" t="s">
        <v>1021</v>
      </c>
      <c r="T5" s="107">
        <v>75000</v>
      </c>
      <c r="U5" s="107">
        <v>174000</v>
      </c>
      <c r="V5" s="108">
        <v>270000</v>
      </c>
      <c r="W5" s="108">
        <v>600000</v>
      </c>
      <c r="X5" s="108">
        <v>1390000</v>
      </c>
      <c r="Y5" s="108">
        <v>2000000</v>
      </c>
      <c r="Z5" s="108">
        <v>3420000</v>
      </c>
      <c r="AA5" s="108">
        <v>4300000</v>
      </c>
      <c r="AD5" s="92"/>
      <c r="AE5" s="92"/>
      <c r="AF5" s="92"/>
      <c r="AG5" s="92"/>
      <c r="AH5" s="92"/>
      <c r="AI5" s="92"/>
      <c r="AJ5" s="92"/>
      <c r="AK5" s="92"/>
      <c r="AL5" s="136"/>
    </row>
    <row r="6" spans="1:38" s="15" customFormat="1" ht="23" customHeight="1">
      <c r="A6" s="25">
        <v>2</v>
      </c>
      <c r="B6" s="30" t="s">
        <v>1022</v>
      </c>
      <c r="C6" s="30"/>
      <c r="D6" s="32"/>
      <c r="E6" s="30"/>
      <c r="F6" s="30"/>
      <c r="G6" s="30"/>
      <c r="H6" s="30"/>
      <c r="I6" s="30"/>
      <c r="L6" s="735" t="s">
        <v>1023</v>
      </c>
      <c r="M6" s="736"/>
      <c r="N6" s="736"/>
      <c r="O6" s="736"/>
      <c r="P6" s="737"/>
      <c r="Q6" s="105">
        <v>0.8</v>
      </c>
      <c r="S6" s="738" t="s">
        <v>1024</v>
      </c>
      <c r="T6" s="738"/>
      <c r="U6" s="738"/>
      <c r="V6" s="738"/>
      <c r="W6" s="738"/>
      <c r="X6" s="738"/>
      <c r="Y6" s="738"/>
      <c r="Z6" s="122"/>
      <c r="AA6" s="122"/>
      <c r="AD6" s="92"/>
      <c r="AE6" s="92"/>
      <c r="AF6" s="92"/>
      <c r="AG6" s="92"/>
      <c r="AH6" s="92"/>
      <c r="AI6" s="92"/>
      <c r="AJ6" s="92"/>
      <c r="AK6" s="92"/>
      <c r="AL6" s="136"/>
    </row>
    <row r="7" spans="1:38" s="15" customFormat="1" ht="23" customHeight="1">
      <c r="A7" s="25">
        <v>3</v>
      </c>
      <c r="B7" s="30" t="s">
        <v>1025</v>
      </c>
      <c r="C7" s="30"/>
      <c r="D7" s="33" t="e">
        <f>机器设备!#REF!</f>
        <v>#REF!</v>
      </c>
      <c r="E7" s="30"/>
      <c r="F7" s="30"/>
      <c r="G7" s="30"/>
      <c r="H7" s="30"/>
      <c r="I7" s="30"/>
      <c r="L7" s="735" t="s">
        <v>1026</v>
      </c>
      <c r="M7" s="736"/>
      <c r="N7" s="736"/>
      <c r="O7" s="736"/>
      <c r="P7" s="737"/>
      <c r="Q7" s="105">
        <v>0.7</v>
      </c>
      <c r="S7" s="109" t="s">
        <v>1027</v>
      </c>
      <c r="T7" s="110"/>
      <c r="U7" s="110"/>
      <c r="V7" s="110"/>
      <c r="W7" s="110"/>
      <c r="X7" s="110"/>
      <c r="Y7" s="110"/>
      <c r="AB7" s="92"/>
      <c r="AC7" s="92"/>
      <c r="AD7" s="92"/>
      <c r="AE7" s="92"/>
      <c r="AF7" s="92"/>
      <c r="AG7" s="92"/>
      <c r="AH7" s="92"/>
      <c r="AI7" s="92"/>
      <c r="AL7" s="136"/>
    </row>
    <row r="8" spans="1:38" s="16" customFormat="1" ht="23" customHeight="1">
      <c r="A8" s="29"/>
      <c r="B8" s="27" t="s">
        <v>1028</v>
      </c>
      <c r="C8" s="27"/>
      <c r="D8" s="28" t="e">
        <f>SUM(D5:D7)</f>
        <v>#REF!</v>
      </c>
      <c r="E8" s="29"/>
      <c r="F8" s="29"/>
      <c r="G8" s="29"/>
      <c r="H8" s="29"/>
      <c r="I8" s="29"/>
      <c r="L8" s="739" t="s">
        <v>1029</v>
      </c>
      <c r="M8" s="740"/>
      <c r="N8" s="740"/>
      <c r="O8" s="740"/>
      <c r="P8" s="740"/>
      <c r="Q8" s="105" t="s">
        <v>1030</v>
      </c>
      <c r="S8" s="731"/>
      <c r="T8" s="731"/>
      <c r="U8" s="731"/>
      <c r="V8" s="731"/>
      <c r="W8" s="731"/>
      <c r="X8" s="731"/>
      <c r="Y8" s="731"/>
      <c r="AB8" s="92"/>
      <c r="AC8" s="92"/>
      <c r="AD8" s="92"/>
      <c r="AE8" s="92"/>
      <c r="AF8" s="92"/>
      <c r="AG8" s="92"/>
      <c r="AH8" s="92"/>
      <c r="AI8" s="92"/>
      <c r="AL8" s="137"/>
    </row>
    <row r="9" spans="1:38" s="16" customFormat="1" ht="23" customHeight="1">
      <c r="A9" s="27" t="s">
        <v>1031</v>
      </c>
      <c r="B9" s="27" t="s">
        <v>1032</v>
      </c>
      <c r="C9" s="27"/>
      <c r="D9" s="28"/>
      <c r="E9" s="29"/>
      <c r="F9" s="29"/>
      <c r="G9" s="29"/>
      <c r="H9" s="29"/>
      <c r="I9" s="29"/>
      <c r="J9" s="86" t="s">
        <v>1033</v>
      </c>
      <c r="K9" s="86" t="s">
        <v>1034</v>
      </c>
      <c r="L9" s="729"/>
      <c r="M9" s="730"/>
      <c r="N9" s="730"/>
      <c r="O9" s="730"/>
      <c r="P9" s="730"/>
      <c r="Q9" s="111"/>
      <c r="T9" s="106" t="s">
        <v>1035</v>
      </c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23" t="s">
        <v>1012</v>
      </c>
      <c r="AL9" s="137"/>
    </row>
    <row r="10" spans="1:38" s="15" customFormat="1" ht="23" customHeight="1">
      <c r="A10" s="25">
        <v>1</v>
      </c>
      <c r="B10" s="34" t="s">
        <v>1036</v>
      </c>
      <c r="C10" s="35"/>
      <c r="D10" s="36" t="e">
        <f>D8</f>
        <v>#REF!</v>
      </c>
      <c r="E10" s="37"/>
      <c r="F10" s="38" t="e">
        <f>_xlfn.IFS(D10&lt;=T4,D10/T4*T5,D10&lt;=V4,(D10-T4)*(U5-T5)/(V4-T4)+T5,D10&lt;=W4,(D10-V4)*(W5-V5)/(W4-V4)+V5,D10&lt;=X4,(D10-W4)*(X5-W5)/(X4-W4)+W5,D10&lt;=Y4,(D10-X4)*(Y5-X5)/(Y4-X4)+X5,D10&lt;=Z4,(D10-Y4)*(Z5-Y5)/(Z4-Y4)+Y5,D10&gt;Z4,AA5)*J10*K10</f>
        <v>#REF!</v>
      </c>
      <c r="G10" s="39" t="e">
        <f>ROUND(F10/D8,4)</f>
        <v>#REF!</v>
      </c>
      <c r="H10" s="40" t="s">
        <v>1037</v>
      </c>
      <c r="I10" s="30" t="s">
        <v>1038</v>
      </c>
      <c r="J10" s="87">
        <v>1</v>
      </c>
      <c r="K10" s="88">
        <v>1</v>
      </c>
      <c r="L10" s="713" t="s">
        <v>1039</v>
      </c>
      <c r="M10" s="713"/>
      <c r="N10" s="713"/>
      <c r="O10" s="713"/>
      <c r="P10" s="713"/>
      <c r="Q10" s="713"/>
      <c r="R10" s="112"/>
      <c r="S10" s="25" t="s">
        <v>1040</v>
      </c>
      <c r="T10" s="108">
        <v>2000000</v>
      </c>
      <c r="U10" s="108">
        <v>5000000</v>
      </c>
      <c r="V10" s="108">
        <v>10000000</v>
      </c>
      <c r="W10" s="108">
        <v>30000000</v>
      </c>
      <c r="X10" s="108">
        <v>50000000</v>
      </c>
      <c r="Y10" s="108">
        <v>80000000</v>
      </c>
      <c r="Z10" s="108">
        <v>100000000</v>
      </c>
      <c r="AA10" s="108">
        <v>200000000</v>
      </c>
      <c r="AB10" s="108">
        <v>400000000</v>
      </c>
      <c r="AC10" s="108">
        <v>600000000</v>
      </c>
      <c r="AD10" s="108">
        <v>800000000</v>
      </c>
      <c r="AE10" s="108">
        <v>1000000000</v>
      </c>
      <c r="AF10" s="108">
        <v>2000000000</v>
      </c>
      <c r="AG10" s="108">
        <v>4000000000</v>
      </c>
      <c r="AH10" s="108">
        <v>6000000000</v>
      </c>
      <c r="AI10" s="108">
        <v>8000000000</v>
      </c>
      <c r="AJ10" s="108">
        <v>10000000000</v>
      </c>
      <c r="AK10" s="108">
        <v>20000000000</v>
      </c>
      <c r="AL10" s="136"/>
    </row>
    <row r="11" spans="1:38" s="15" customFormat="1" ht="23" customHeight="1">
      <c r="A11" s="41">
        <v>2</v>
      </c>
      <c r="B11" s="42" t="s">
        <v>1041</v>
      </c>
      <c r="C11" s="43"/>
      <c r="D11" s="44" t="e">
        <f>D8</f>
        <v>#REF!</v>
      </c>
      <c r="E11" s="45"/>
      <c r="F11" s="44" t="e">
        <f>D11*C11</f>
        <v>#REF!</v>
      </c>
      <c r="G11" s="43" t="e">
        <f>ROUND(F11/D8,4)</f>
        <v>#REF!</v>
      </c>
      <c r="H11" s="46" t="s">
        <v>1042</v>
      </c>
      <c r="I11" s="89" t="s">
        <v>1043</v>
      </c>
      <c r="K11" s="90"/>
      <c r="L11" s="727" t="s">
        <v>1044</v>
      </c>
      <c r="M11" s="728"/>
      <c r="N11" s="49">
        <v>1.1000000000000001</v>
      </c>
      <c r="O11" s="30"/>
      <c r="P11" s="91" t="s">
        <v>1045</v>
      </c>
      <c r="Q11" s="49">
        <v>1.2</v>
      </c>
      <c r="S11" s="25" t="s">
        <v>1046</v>
      </c>
      <c r="T11" s="108">
        <v>90000</v>
      </c>
      <c r="U11" s="108">
        <v>209000</v>
      </c>
      <c r="V11" s="108">
        <v>388000</v>
      </c>
      <c r="W11" s="108">
        <v>1038000</v>
      </c>
      <c r="X11" s="108">
        <v>1639000</v>
      </c>
      <c r="Y11" s="108">
        <v>2496000</v>
      </c>
      <c r="Z11" s="108">
        <v>3048000</v>
      </c>
      <c r="AA11" s="108">
        <v>5668000</v>
      </c>
      <c r="AB11" s="108">
        <v>10540000</v>
      </c>
      <c r="AC11" s="108">
        <v>15152000</v>
      </c>
      <c r="AD11" s="108">
        <v>19601000</v>
      </c>
      <c r="AE11" s="108">
        <v>23934000</v>
      </c>
      <c r="AF11" s="108">
        <v>44508000</v>
      </c>
      <c r="AG11" s="108">
        <v>82767000</v>
      </c>
      <c r="AH11" s="108">
        <v>118975000</v>
      </c>
      <c r="AI11" s="108">
        <v>153914000</v>
      </c>
      <c r="AJ11" s="108">
        <v>187938000</v>
      </c>
      <c r="AK11" s="108">
        <v>349489000</v>
      </c>
      <c r="AL11" s="136"/>
    </row>
    <row r="12" spans="1:38" s="15" customFormat="1" ht="23" customHeight="1">
      <c r="A12" s="25">
        <v>3</v>
      </c>
      <c r="B12" s="34" t="s">
        <v>1047</v>
      </c>
      <c r="C12" s="30"/>
      <c r="D12" s="36"/>
      <c r="E12" s="25"/>
      <c r="F12" s="38" t="e">
        <f>F13*(1+C20)</f>
        <v>#REF!</v>
      </c>
      <c r="G12" s="39" t="e">
        <f>ROUND(F12/D8,4)</f>
        <v>#REF!</v>
      </c>
      <c r="H12" s="40" t="s">
        <v>1048</v>
      </c>
      <c r="I12" s="30" t="s">
        <v>1038</v>
      </c>
      <c r="K12" s="92"/>
      <c r="L12" s="727" t="s">
        <v>1049</v>
      </c>
      <c r="M12" s="728"/>
      <c r="N12" s="49">
        <v>1.2</v>
      </c>
      <c r="O12" s="30"/>
      <c r="P12" s="93" t="s">
        <v>1050</v>
      </c>
      <c r="Q12" s="113">
        <v>1.6</v>
      </c>
      <c r="S12" s="731" t="s">
        <v>1051</v>
      </c>
      <c r="T12" s="731"/>
      <c r="U12" s="731"/>
      <c r="V12" s="731"/>
      <c r="W12" s="731"/>
      <c r="X12" s="731"/>
      <c r="Y12" s="731"/>
      <c r="AL12" s="136"/>
    </row>
    <row r="13" spans="1:38" s="15" customFormat="1" ht="23" customHeight="1">
      <c r="A13" s="47" t="s">
        <v>1052</v>
      </c>
      <c r="B13" s="30" t="s">
        <v>1053</v>
      </c>
      <c r="C13" s="30"/>
      <c r="D13" s="36"/>
      <c r="E13" s="25"/>
      <c r="F13" s="38" t="e">
        <f>F14+F19</f>
        <v>#REF!</v>
      </c>
      <c r="G13" s="30"/>
      <c r="H13" s="40"/>
      <c r="I13" s="30"/>
      <c r="L13" s="727" t="s">
        <v>1054</v>
      </c>
      <c r="M13" s="728"/>
      <c r="N13" s="49">
        <v>1.3</v>
      </c>
      <c r="O13" s="30"/>
      <c r="P13" s="94" t="s">
        <v>1055</v>
      </c>
      <c r="Q13" s="49">
        <v>0.8</v>
      </c>
      <c r="T13" s="716" t="s">
        <v>1056</v>
      </c>
      <c r="U13" s="716"/>
      <c r="V13" s="716"/>
      <c r="W13" s="716"/>
      <c r="X13" s="716"/>
      <c r="Y13" s="716"/>
      <c r="Z13" s="123" t="s">
        <v>1012</v>
      </c>
      <c r="AL13" s="136"/>
    </row>
    <row r="14" spans="1:38" s="15" customFormat="1" ht="23" customHeight="1">
      <c r="A14" s="47" t="s">
        <v>8</v>
      </c>
      <c r="B14" s="30" t="s">
        <v>1057</v>
      </c>
      <c r="C14" s="30"/>
      <c r="D14" s="36"/>
      <c r="E14" s="25"/>
      <c r="F14" s="38" t="e">
        <f>F15*C16*C17*C18</f>
        <v>#REF!</v>
      </c>
      <c r="G14" s="30"/>
      <c r="H14" s="40"/>
      <c r="I14" s="30"/>
      <c r="L14" s="711" t="s">
        <v>1058</v>
      </c>
      <c r="M14" s="712"/>
      <c r="N14" s="49">
        <v>1</v>
      </c>
      <c r="O14" s="30"/>
      <c r="P14" s="94" t="s">
        <v>1059</v>
      </c>
      <c r="Q14" s="49">
        <v>0.9</v>
      </c>
      <c r="S14" s="25" t="s">
        <v>1060</v>
      </c>
      <c r="T14" s="108">
        <v>1000000</v>
      </c>
      <c r="U14" s="108">
        <v>5000000</v>
      </c>
      <c r="V14" s="108">
        <v>10000000</v>
      </c>
      <c r="W14" s="108">
        <v>50000000</v>
      </c>
      <c r="X14" s="108">
        <v>100000000</v>
      </c>
      <c r="Y14" s="108">
        <v>1000000000</v>
      </c>
      <c r="Z14" s="107" t="s">
        <v>1061</v>
      </c>
      <c r="AL14" s="136"/>
    </row>
    <row r="15" spans="1:38" s="15" customFormat="1" ht="23" customHeight="1">
      <c r="A15" s="47" t="s">
        <v>1062</v>
      </c>
      <c r="B15" s="30" t="s">
        <v>1063</v>
      </c>
      <c r="C15" s="30"/>
      <c r="D15" s="36" t="e">
        <f>D8</f>
        <v>#REF!</v>
      </c>
      <c r="E15" s="37"/>
      <c r="F15" s="38" t="e">
        <f>_xlfn.IFS(D15&lt;=T10,D15/T10*T11,D15&lt;=U10,(D15-T10)*(U11-T11)/(U10-T10)+T11,D15&lt;=V10,(D15-U10)*(V11-U11)/(V10-U10)+U11,D15&lt;=W10,(D15-V10)*(W11-V11)/(W10-V10)+V11,D15&lt;=X10,(D15-W10)*(X11-W11)/(X10-W10)+W11,D15&lt;=Y10,(D15-X10)*(Y11-X11)/(Y10-X10)+X11,D15&lt;=Z10,(D15-Y10)*(Z11-Y11)/(Z10-Y10)+Y11,D15&lt;=AA10,(D15-Z10)*(AA11-Z11)/(AA10-Z10)+Z11,D15&lt;=AB10,(D15-AA10)*(AB11-AA11)/(AB10-AA10)+AA11,D15&lt;=AC10,(D15-AB10)*(AC11-AB11)/(AC10-AB10)+AB11,D15&lt;=AD10,(D15-AC10)*(AD11-AC11)/(AD10-AC10)+AC11,D15&lt;=AE10,(D15-AD10)*(AE11-AD11)/(AE10-AD10)+AD11,D15&lt;=AF10,(D15-AE10)*(AF11-AE11)/(AF10-AE10)+AE11,D15&lt;=AG10,(D15-AF10)*(AG11-AF11)/(AG10-AF10)+AF11,D15&lt;=AH10,(D15-AG10)*(AH11-AG11)/(AH10-AG10)+AG11,D15&lt;=AI10,(D15-AH10)*(AI11-AH11)/(AI10-AH10)+AH11,D15&lt;=AJ10,(D15-AI10)*(AJ11-AI11)/(AJ10-AI10)+AI11,D15&lt;=AK10,(D15-AJ10)*(AK11-AJ11)/(AK10-AJ10)+AJ11,D15&gt;AK10,D15*1.6%)</f>
        <v>#REF!</v>
      </c>
      <c r="G15" s="30"/>
      <c r="H15" s="40"/>
      <c r="I15" s="30"/>
      <c r="L15" s="711" t="s">
        <v>1064</v>
      </c>
      <c r="M15" s="712"/>
      <c r="N15" s="49">
        <v>1.1000000000000001</v>
      </c>
      <c r="O15" s="30"/>
      <c r="P15" s="94" t="s">
        <v>1065</v>
      </c>
      <c r="Q15" s="49">
        <v>1</v>
      </c>
      <c r="S15" s="25" t="s">
        <v>1066</v>
      </c>
      <c r="T15" s="114">
        <v>1.4999999999999999E-2</v>
      </c>
      <c r="U15" s="114">
        <v>1.0999999999999999E-2</v>
      </c>
      <c r="V15" s="114">
        <v>8.0000000000000002E-3</v>
      </c>
      <c r="W15" s="114">
        <v>5.0000000000000001E-3</v>
      </c>
      <c r="X15" s="114">
        <v>2.5000000000000001E-3</v>
      </c>
      <c r="Y15" s="114">
        <v>5.0000000000000001E-4</v>
      </c>
      <c r="Z15" s="114">
        <v>1E-4</v>
      </c>
      <c r="AL15" s="136"/>
    </row>
    <row r="16" spans="1:38" s="15" customFormat="1" ht="23" customHeight="1">
      <c r="A16" s="47" t="s">
        <v>1067</v>
      </c>
      <c r="B16" s="30" t="s">
        <v>1068</v>
      </c>
      <c r="C16" s="48">
        <v>1</v>
      </c>
      <c r="D16" s="36"/>
      <c r="E16" s="37"/>
      <c r="F16" s="30"/>
      <c r="G16" s="30"/>
      <c r="H16" s="40"/>
      <c r="I16" s="30"/>
      <c r="L16" s="711" t="s">
        <v>1069</v>
      </c>
      <c r="M16" s="712"/>
      <c r="N16" s="49">
        <v>1.2</v>
      </c>
      <c r="O16" s="30"/>
      <c r="P16" s="94" t="s">
        <v>1070</v>
      </c>
      <c r="Q16" s="49">
        <v>1.1000000000000001</v>
      </c>
      <c r="S16" s="25" t="s">
        <v>1071</v>
      </c>
      <c r="T16" s="114">
        <v>1.4999999999999999E-2</v>
      </c>
      <c r="U16" s="114">
        <v>8.0000000000000002E-3</v>
      </c>
      <c r="V16" s="114">
        <v>4.4999999999999997E-3</v>
      </c>
      <c r="W16" s="114">
        <v>2.5000000000000001E-3</v>
      </c>
      <c r="X16" s="114">
        <v>1E-3</v>
      </c>
      <c r="Y16" s="114">
        <v>5.0000000000000001E-4</v>
      </c>
      <c r="Z16" s="114">
        <v>1E-4</v>
      </c>
      <c r="AL16" s="136"/>
    </row>
    <row r="17" spans="1:38" s="15" customFormat="1" ht="23" customHeight="1">
      <c r="A17" s="47" t="s">
        <v>1072</v>
      </c>
      <c r="B17" s="30" t="s">
        <v>1073</v>
      </c>
      <c r="C17" s="48">
        <v>0.85</v>
      </c>
      <c r="D17" s="36"/>
      <c r="E17" s="25"/>
      <c r="F17" s="30"/>
      <c r="G17" s="30"/>
      <c r="H17" s="40"/>
      <c r="I17" s="30"/>
      <c r="L17" s="711" t="s">
        <v>1074</v>
      </c>
      <c r="M17" s="712"/>
      <c r="N17" s="49">
        <v>1.3</v>
      </c>
      <c r="O17" s="30"/>
      <c r="P17" s="94" t="s">
        <v>1075</v>
      </c>
      <c r="Q17" s="49">
        <v>1.3</v>
      </c>
      <c r="S17" s="25" t="s">
        <v>1076</v>
      </c>
      <c r="T17" s="114">
        <v>0.01</v>
      </c>
      <c r="U17" s="114">
        <v>7.0000000000000001E-3</v>
      </c>
      <c r="V17" s="114">
        <v>5.4999999999999997E-3</v>
      </c>
      <c r="W17" s="114">
        <v>3.5000000000000001E-3</v>
      </c>
      <c r="X17" s="114">
        <v>2E-3</v>
      </c>
      <c r="Y17" s="114">
        <v>5.0000000000000001E-4</v>
      </c>
      <c r="Z17" s="114">
        <v>1E-4</v>
      </c>
      <c r="AB17" s="127"/>
      <c r="AC17" s="127"/>
      <c r="AD17" s="127"/>
      <c r="AL17" s="136"/>
    </row>
    <row r="18" spans="1:38" s="15" customFormat="1" ht="23" customHeight="1">
      <c r="A18" s="47" t="s">
        <v>1077</v>
      </c>
      <c r="B18" s="30" t="s">
        <v>1078</v>
      </c>
      <c r="C18" s="48">
        <v>1</v>
      </c>
      <c r="D18" s="36"/>
      <c r="E18" s="25"/>
      <c r="F18" s="30"/>
      <c r="G18" s="30"/>
      <c r="H18" s="40"/>
      <c r="I18" s="30"/>
      <c r="L18" s="706" t="s">
        <v>1079</v>
      </c>
      <c r="M18" s="707"/>
      <c r="N18" s="49">
        <v>1.2</v>
      </c>
      <c r="O18" s="30"/>
      <c r="P18" s="95" t="s">
        <v>1080</v>
      </c>
      <c r="Q18" s="49">
        <v>0.8</v>
      </c>
      <c r="S18" s="25" t="s">
        <v>1081</v>
      </c>
      <c r="T18" s="108">
        <f>T14*T17</f>
        <v>10000</v>
      </c>
      <c r="U18" s="108">
        <f t="shared" ref="U18:Y18" si="0">(U14-T14)*U17</f>
        <v>28000</v>
      </c>
      <c r="V18" s="108">
        <f t="shared" si="0"/>
        <v>27500</v>
      </c>
      <c r="W18" s="108">
        <f t="shared" si="0"/>
        <v>140000</v>
      </c>
      <c r="X18" s="108">
        <f t="shared" si="0"/>
        <v>100000</v>
      </c>
      <c r="Y18" s="108">
        <f t="shared" si="0"/>
        <v>450000</v>
      </c>
      <c r="Z18" s="108"/>
      <c r="AB18" s="24"/>
      <c r="AC18" s="24"/>
      <c r="AD18" s="24"/>
      <c r="AL18" s="136"/>
    </row>
    <row r="19" spans="1:38" s="15" customFormat="1" ht="23" customHeight="1">
      <c r="A19" s="47" t="s">
        <v>9</v>
      </c>
      <c r="B19" s="30" t="s">
        <v>1082</v>
      </c>
      <c r="C19" s="49"/>
      <c r="D19" s="36"/>
      <c r="E19" s="25"/>
      <c r="F19" s="30"/>
      <c r="G19" s="30"/>
      <c r="H19" s="40"/>
      <c r="I19" s="30"/>
      <c r="L19" s="706" t="s">
        <v>1083</v>
      </c>
      <c r="M19" s="707"/>
      <c r="N19" s="49">
        <v>1.6</v>
      </c>
      <c r="O19" s="30"/>
      <c r="P19" s="95" t="s">
        <v>1084</v>
      </c>
      <c r="Q19" s="49">
        <v>1</v>
      </c>
      <c r="S19" s="725" t="s">
        <v>1085</v>
      </c>
      <c r="T19" s="725"/>
      <c r="U19" s="725"/>
      <c r="V19" s="725"/>
      <c r="W19" s="725"/>
      <c r="X19" s="725"/>
      <c r="Y19" s="725"/>
      <c r="Z19" s="725"/>
      <c r="AB19" s="128"/>
      <c r="AC19" s="128"/>
      <c r="AD19" s="24"/>
      <c r="AL19" s="136"/>
    </row>
    <row r="20" spans="1:38" s="15" customFormat="1" ht="23" customHeight="1">
      <c r="A20" s="50" t="s">
        <v>1086</v>
      </c>
      <c r="B20" s="51" t="s">
        <v>1087</v>
      </c>
      <c r="C20" s="52"/>
      <c r="D20" s="53"/>
      <c r="E20" s="54"/>
      <c r="F20" s="30"/>
      <c r="G20" s="30"/>
      <c r="H20" s="40"/>
      <c r="I20" s="30"/>
      <c r="L20" s="720" t="s">
        <v>1088</v>
      </c>
      <c r="M20" s="721"/>
      <c r="N20" s="49">
        <v>0.8</v>
      </c>
      <c r="O20" s="30"/>
      <c r="P20" s="95" t="s">
        <v>1089</v>
      </c>
      <c r="Q20" s="49">
        <v>1.1000000000000001</v>
      </c>
      <c r="S20" s="115"/>
      <c r="T20" s="726" t="s">
        <v>1090</v>
      </c>
      <c r="U20" s="726"/>
      <c r="V20" s="726"/>
      <c r="W20" s="726"/>
      <c r="X20" s="726"/>
      <c r="Y20" s="123"/>
      <c r="Z20" s="123" t="s">
        <v>1012</v>
      </c>
      <c r="AB20" s="129"/>
      <c r="AC20" s="129"/>
      <c r="AD20" s="80"/>
      <c r="AL20" s="136"/>
    </row>
    <row r="21" spans="1:38" s="17" customFormat="1" ht="23" customHeight="1">
      <c r="A21" s="50" t="s">
        <v>1091</v>
      </c>
      <c r="B21" s="34" t="s">
        <v>1092</v>
      </c>
      <c r="C21" s="55"/>
      <c r="D21" s="53" t="e">
        <f>D8</f>
        <v>#REF!</v>
      </c>
      <c r="E21" s="56"/>
      <c r="F21" s="53" t="e">
        <f>_xlfn.IFS(D21&lt;=T14,D21*T17,D21&lt;=U14,T18+(D21-T14)*U17,D21&lt;=V14,T18+U18+(D21-U14)*V17,D21&lt;=W14,T18+U18+V18+(D21-V14)*W17,D21&lt;=X14,T18+U18+V18+W18+(D21-W14)*X17,D21&lt;=Y14,T18+U18+V18+W18+X18+(D21-X14)*Y17,D21&gt;Y14,T18+U18+V18+W18+X18+Y18+(D21-Y14)*Z17)</f>
        <v>#REF!</v>
      </c>
      <c r="G21" s="57" t="e">
        <f>ROUND(F21/D8,4)</f>
        <v>#REF!</v>
      </c>
      <c r="H21" s="40" t="s">
        <v>1093</v>
      </c>
      <c r="I21" s="30" t="s">
        <v>1038</v>
      </c>
      <c r="J21" s="92"/>
      <c r="K21" s="92"/>
      <c r="L21" s="720" t="s">
        <v>1094</v>
      </c>
      <c r="M21" s="721"/>
      <c r="N21" s="49">
        <v>1</v>
      </c>
      <c r="O21" s="30"/>
      <c r="P21" s="96" t="s">
        <v>1095</v>
      </c>
      <c r="Q21" s="99">
        <v>0.8</v>
      </c>
      <c r="R21" s="97"/>
      <c r="S21" s="116" t="s">
        <v>1016</v>
      </c>
      <c r="T21" s="107" t="s">
        <v>1096</v>
      </c>
      <c r="U21" s="117">
        <v>30000000</v>
      </c>
      <c r="V21" s="117">
        <v>200000000</v>
      </c>
      <c r="W21" s="117">
        <v>1000000000</v>
      </c>
      <c r="X21" s="117">
        <v>5000000000</v>
      </c>
      <c r="Y21" s="117">
        <v>10000000000</v>
      </c>
      <c r="Z21" s="107" t="s">
        <v>1097</v>
      </c>
      <c r="AB21" s="129"/>
      <c r="AC21" s="129"/>
      <c r="AD21" s="80"/>
      <c r="AF21" s="80"/>
      <c r="AG21" s="80"/>
      <c r="AL21" s="136"/>
    </row>
    <row r="22" spans="1:38" s="17" customFormat="1" ht="23" customHeight="1">
      <c r="A22" s="50" t="s">
        <v>1098</v>
      </c>
      <c r="B22" s="34" t="s">
        <v>1099</v>
      </c>
      <c r="C22" s="55"/>
      <c r="D22" s="53" t="e">
        <f>D8</f>
        <v>#REF!</v>
      </c>
      <c r="E22" s="56"/>
      <c r="F22" s="38" t="e">
        <f>_xlfn.IFS(D22&lt;=U21,D22/U21*T22,D22&lt;=V21,(D22-U21)*(V22-U22)/(V21-U21)+U22,D22&lt;=W21,(D22-V21)*(W22-V22)/(W21-V21)+V22,D22&lt;=X21,(D22-W21)*(X22-W22)/(X21-W21)+W22,D22&lt;=Y21,(D22-X21)*(Y22-X22)/(Y21-X21)+X22,D22&gt;Y21,Z22)*J23*K23</f>
        <v>#REF!</v>
      </c>
      <c r="G22" s="57" t="e">
        <f>ROUND(F22/D8,4)</f>
        <v>#REF!</v>
      </c>
      <c r="H22" s="40" t="s">
        <v>1100</v>
      </c>
      <c r="I22" s="30" t="s">
        <v>1038</v>
      </c>
      <c r="J22" s="16" t="s">
        <v>1101</v>
      </c>
      <c r="K22" s="97" t="s">
        <v>1102</v>
      </c>
      <c r="L22" s="722" t="s">
        <v>1103</v>
      </c>
      <c r="M22" s="722"/>
      <c r="N22" s="722"/>
      <c r="O22" s="97"/>
      <c r="P22" s="96" t="s">
        <v>1104</v>
      </c>
      <c r="Q22" s="99">
        <v>0.9</v>
      </c>
      <c r="R22" s="98"/>
      <c r="S22" s="54" t="s">
        <v>1021</v>
      </c>
      <c r="T22" s="118">
        <f>50000+10000+8000+5000</f>
        <v>73000</v>
      </c>
      <c r="U22" s="118">
        <f>60000+20000+15000+8000</f>
        <v>103000</v>
      </c>
      <c r="V22" s="118">
        <f>150000+40000+30000+15000</f>
        <v>235000</v>
      </c>
      <c r="W22" s="118">
        <f>350000+70000+70000+20000</f>
        <v>510000</v>
      </c>
      <c r="X22" s="118">
        <f>750000+70000+130000+20000</f>
        <v>970000</v>
      </c>
      <c r="Y22" s="118">
        <f>1100000+70000+130000+20000</f>
        <v>1320000</v>
      </c>
      <c r="Z22" s="118">
        <f>1100000+80000+140000+30000</f>
        <v>1350000</v>
      </c>
      <c r="AB22" s="128"/>
      <c r="AC22" s="128"/>
      <c r="AD22" s="24"/>
      <c r="AF22" s="80"/>
      <c r="AG22" s="80"/>
      <c r="AL22" s="136"/>
    </row>
    <row r="23" spans="1:38" s="15" customFormat="1" ht="23" customHeight="1">
      <c r="A23" s="54">
        <v>6</v>
      </c>
      <c r="B23" s="34" t="s">
        <v>1105</v>
      </c>
      <c r="C23" s="52"/>
      <c r="D23" s="53"/>
      <c r="E23" s="58"/>
      <c r="F23" s="53" t="e">
        <f>F24+F31</f>
        <v>#REF!</v>
      </c>
      <c r="G23" s="57" t="e">
        <f>ROUND(F23/D8,4)</f>
        <v>#REF!</v>
      </c>
      <c r="H23" s="40" t="s">
        <v>1106</v>
      </c>
      <c r="I23" s="30" t="s">
        <v>1038</v>
      </c>
      <c r="J23" s="87">
        <v>1</v>
      </c>
      <c r="K23" s="88">
        <v>1</v>
      </c>
      <c r="L23" s="723" t="s">
        <v>1107</v>
      </c>
      <c r="M23" s="723"/>
      <c r="N23" s="25" t="s">
        <v>1108</v>
      </c>
      <c r="O23" s="98"/>
      <c r="P23" s="92"/>
      <c r="Q23" s="92"/>
      <c r="S23" s="119" t="s">
        <v>1109</v>
      </c>
      <c r="AB23" s="130"/>
      <c r="AC23" s="130"/>
      <c r="AD23" s="24"/>
      <c r="AF23" s="24"/>
      <c r="AG23" s="24"/>
      <c r="AL23" s="136"/>
    </row>
    <row r="24" spans="1:38" s="15" customFormat="1" ht="23" customHeight="1">
      <c r="A24" s="50" t="s">
        <v>1052</v>
      </c>
      <c r="B24" s="51" t="s">
        <v>1110</v>
      </c>
      <c r="C24" s="55"/>
      <c r="D24" s="53"/>
      <c r="E24" s="54"/>
      <c r="F24" s="59" t="e">
        <f>F25*(1+C30)</f>
        <v>#REF!</v>
      </c>
      <c r="G24" s="51"/>
      <c r="H24" s="40"/>
      <c r="I24" s="30"/>
      <c r="L24" s="718" t="s">
        <v>1111</v>
      </c>
      <c r="M24" s="718"/>
      <c r="N24" s="99">
        <v>1.2</v>
      </c>
      <c r="P24" s="724" t="s">
        <v>1112</v>
      </c>
      <c r="Q24" s="724"/>
      <c r="S24" s="106"/>
      <c r="T24" s="716" t="s">
        <v>1113</v>
      </c>
      <c r="U24" s="716"/>
      <c r="V24" s="716"/>
      <c r="W24" s="716"/>
      <c r="X24" s="716"/>
      <c r="Y24" s="716"/>
      <c r="Z24" s="106"/>
      <c r="AA24" s="106"/>
      <c r="AB24" s="106"/>
      <c r="AC24" s="106"/>
      <c r="AD24" s="106"/>
      <c r="AE24" s="106"/>
      <c r="AF24" s="106"/>
      <c r="AG24" s="106"/>
      <c r="AH24" s="106"/>
      <c r="AI24" s="123" t="s">
        <v>1012</v>
      </c>
      <c r="AL24" s="136"/>
    </row>
    <row r="25" spans="1:38" s="15" customFormat="1" ht="23" customHeight="1">
      <c r="A25" s="50" t="s">
        <v>8</v>
      </c>
      <c r="B25" s="51" t="s">
        <v>1114</v>
      </c>
      <c r="C25" s="55"/>
      <c r="D25" s="53"/>
      <c r="E25" s="54"/>
      <c r="F25" s="59" t="e">
        <f>F26*C27*C28*C29</f>
        <v>#REF!</v>
      </c>
      <c r="G25" s="51"/>
      <c r="H25" s="40"/>
      <c r="I25" s="30"/>
      <c r="L25" s="717" t="s">
        <v>1115</v>
      </c>
      <c r="M25" s="717"/>
      <c r="N25" s="100">
        <v>1.1000000000000001</v>
      </c>
      <c r="P25" s="54" t="s">
        <v>1116</v>
      </c>
      <c r="Q25" s="54" t="s">
        <v>1108</v>
      </c>
      <c r="S25" s="107" t="s">
        <v>1040</v>
      </c>
      <c r="T25" s="120">
        <v>5000000</v>
      </c>
      <c r="U25" s="108">
        <v>10000000</v>
      </c>
      <c r="V25" s="108">
        <v>30000000</v>
      </c>
      <c r="W25" s="108">
        <v>50000000</v>
      </c>
      <c r="X25" s="108">
        <v>80000000</v>
      </c>
      <c r="Y25" s="108">
        <v>100000000</v>
      </c>
      <c r="Z25" s="108">
        <v>200000000</v>
      </c>
      <c r="AA25" s="108">
        <v>400000000</v>
      </c>
      <c r="AB25" s="108">
        <v>600000000</v>
      </c>
      <c r="AC25" s="108">
        <v>800000000</v>
      </c>
      <c r="AD25" s="108">
        <v>1000000000</v>
      </c>
      <c r="AE25" s="108">
        <v>2000000000</v>
      </c>
      <c r="AF25" s="108">
        <v>4000000000</v>
      </c>
      <c r="AG25" s="108">
        <v>6000000000</v>
      </c>
      <c r="AH25" s="108">
        <v>8000000000</v>
      </c>
      <c r="AI25" s="108">
        <v>10000000000</v>
      </c>
      <c r="AL25" s="136"/>
    </row>
    <row r="26" spans="1:38" s="15" customFormat="1" ht="23" customHeight="1">
      <c r="A26" s="50" t="s">
        <v>1062</v>
      </c>
      <c r="B26" s="51" t="s">
        <v>1117</v>
      </c>
      <c r="C26" s="55"/>
      <c r="D26" s="53" t="e">
        <f>D8+F11+F12+F22+F21</f>
        <v>#REF!</v>
      </c>
      <c r="E26" s="58"/>
      <c r="F26" s="59" t="e">
        <f>_xlfn.IFS(D26&lt;=T25,D26/T25*T26,D26&lt;=U25,(D26-T25)*(U26-T26)/(U25-T25)+T26,D26&lt;=V25,(D26-U25)*(V26-U26)/(V25-U25)+U26,D26&lt;=W25,(D26-V25)*(W26-V26)/(W25-V25)+V26,D26&lt;=X25,(D26-W25)*(X26-W26)/(X25-W25)+W26,D26&lt;=Y25,(D26-X25)*(Y26-X26)/(Y25-X25)+X26,D26&lt;=Z25,(D26-Y25)*(Z26-Y26)/(Z25-Y25)+Y26,D26&lt;=AA25,(D26-Z25)*(AA26-Z26)/(AA25-Z25)+Z26,D26&lt;=AB25,(D26-AA25)*(AB26-AA26)/(AB25-AA25)+AA26,D26&lt;=AC25,(D26-AB25)*(AC26-AB26)/(AC25-AB25)+AB26,D26&lt;=AD25,(D26-AC25)*(AD26-AC26)/(AD25-AC25)+AC26,D26&lt;=AE25,(D26-AD25)*(AE26-AD26)/(AE25-AD25)+AD26,D26&lt;=AF25,(D26-AE25)*(AF26-AE26)/(AF25-AE25)+AE26,D26&lt;=AG25,(D26-AF25)*(AG26-AF26)/(AG25-AF25)+AF26,D26&lt;=AH25,(D26-AG25)*(AH26-AG26)/(AH25-AG25)+AG26,D26&lt;=AI25,(D26-AH25)*(AI26-AH26)/(AI25-AH25)+AH26,D26&gt;AI25,D26*1.039%)</f>
        <v>#REF!</v>
      </c>
      <c r="G26" s="51"/>
      <c r="H26" s="40"/>
      <c r="I26" s="30"/>
      <c r="L26" s="717" t="s">
        <v>1118</v>
      </c>
      <c r="M26" s="717"/>
      <c r="N26" s="100">
        <v>1</v>
      </c>
      <c r="P26" s="54" t="s">
        <v>1119</v>
      </c>
      <c r="Q26" s="100">
        <v>1.2</v>
      </c>
      <c r="S26" s="107" t="s">
        <v>1021</v>
      </c>
      <c r="T26" s="120">
        <v>165000</v>
      </c>
      <c r="U26" s="108">
        <v>301000</v>
      </c>
      <c r="V26" s="108">
        <v>781000</v>
      </c>
      <c r="W26" s="108">
        <v>1208000</v>
      </c>
      <c r="X26" s="108">
        <v>1810000</v>
      </c>
      <c r="Y26" s="108">
        <v>218600</v>
      </c>
      <c r="Z26" s="108">
        <v>3934000</v>
      </c>
      <c r="AA26" s="108">
        <v>7082000</v>
      </c>
      <c r="AB26" s="108">
        <v>9914000</v>
      </c>
      <c r="AC26" s="108">
        <v>12558000</v>
      </c>
      <c r="AD26" s="108">
        <v>15070000</v>
      </c>
      <c r="AE26" s="108">
        <v>27125000</v>
      </c>
      <c r="AF26" s="108">
        <v>48826000</v>
      </c>
      <c r="AG26" s="108">
        <v>68356000</v>
      </c>
      <c r="AH26" s="108">
        <v>86584000</v>
      </c>
      <c r="AI26" s="108">
        <v>103901000</v>
      </c>
      <c r="AL26" s="136"/>
    </row>
    <row r="27" spans="1:38" s="15" customFormat="1" ht="23" customHeight="1">
      <c r="A27" s="50" t="s">
        <v>1067</v>
      </c>
      <c r="B27" s="51" t="s">
        <v>1068</v>
      </c>
      <c r="C27" s="48">
        <v>1</v>
      </c>
      <c r="D27" s="53"/>
      <c r="E27" s="58"/>
      <c r="F27" s="51"/>
      <c r="G27" s="51"/>
      <c r="H27" s="40"/>
      <c r="I27" s="30"/>
      <c r="L27" s="718" t="s">
        <v>1120</v>
      </c>
      <c r="M27" s="718"/>
      <c r="N27" s="99">
        <v>0.8</v>
      </c>
      <c r="P27" s="25" t="s">
        <v>1121</v>
      </c>
      <c r="Q27" s="99">
        <v>0.8</v>
      </c>
      <c r="S27" s="15" t="s">
        <v>1122</v>
      </c>
      <c r="AL27" s="136"/>
    </row>
    <row r="28" spans="1:38" s="15" customFormat="1" ht="23" customHeight="1">
      <c r="A28" s="50" t="s">
        <v>1072</v>
      </c>
      <c r="B28" s="51" t="s">
        <v>1073</v>
      </c>
      <c r="C28" s="52">
        <f>C17</f>
        <v>0.85</v>
      </c>
      <c r="D28" s="53"/>
      <c r="E28" s="54"/>
      <c r="F28" s="51"/>
      <c r="G28" s="51"/>
      <c r="H28" s="40"/>
      <c r="I28" s="30"/>
      <c r="L28" s="719" t="s">
        <v>1123</v>
      </c>
      <c r="M28" s="719"/>
      <c r="N28" s="99">
        <v>0.8</v>
      </c>
      <c r="T28" s="16" t="s">
        <v>1124</v>
      </c>
      <c r="Y28" s="123" t="s">
        <v>1012</v>
      </c>
      <c r="AL28" s="136"/>
    </row>
    <row r="29" spans="1:38" s="15" customFormat="1" ht="23" customHeight="1">
      <c r="A29" s="50" t="s">
        <v>1077</v>
      </c>
      <c r="B29" s="51" t="s">
        <v>1125</v>
      </c>
      <c r="C29" s="48">
        <v>1</v>
      </c>
      <c r="D29" s="53"/>
      <c r="E29" s="54"/>
      <c r="F29" s="51"/>
      <c r="G29" s="51"/>
      <c r="H29" s="40"/>
      <c r="I29" s="30"/>
      <c r="L29" s="713" t="s">
        <v>1126</v>
      </c>
      <c r="M29" s="713"/>
      <c r="N29" s="713"/>
      <c r="O29" s="713"/>
      <c r="P29" s="713"/>
      <c r="Q29" s="713"/>
      <c r="S29" s="30" t="s">
        <v>1127</v>
      </c>
      <c r="T29" s="108">
        <v>10000000</v>
      </c>
      <c r="U29" s="108">
        <v>50000000</v>
      </c>
      <c r="V29" s="108">
        <v>100000000</v>
      </c>
      <c r="W29" s="108">
        <v>500000000</v>
      </c>
      <c r="X29" s="108">
        <v>1000000000</v>
      </c>
      <c r="Y29" s="108" t="s">
        <v>1128</v>
      </c>
      <c r="Z29" s="122"/>
      <c r="AA29" s="122"/>
      <c r="AB29" s="122"/>
      <c r="AC29" s="122"/>
      <c r="AD29" s="122"/>
      <c r="AL29" s="136"/>
    </row>
    <row r="30" spans="1:38" s="15" customFormat="1" ht="23" customHeight="1">
      <c r="A30" s="50" t="s">
        <v>9</v>
      </c>
      <c r="B30" s="51" t="s">
        <v>1087</v>
      </c>
      <c r="C30" s="60"/>
      <c r="D30" s="53"/>
      <c r="E30" s="54"/>
      <c r="F30" s="51"/>
      <c r="G30" s="51"/>
      <c r="H30" s="40"/>
      <c r="I30" s="30"/>
      <c r="L30" s="714" t="s">
        <v>1129</v>
      </c>
      <c r="M30" s="714"/>
      <c r="N30" s="99">
        <v>0.9</v>
      </c>
      <c r="O30" s="30"/>
      <c r="P30" s="91" t="s">
        <v>1088</v>
      </c>
      <c r="Q30" s="49">
        <v>0.9</v>
      </c>
      <c r="S30" s="30" t="s">
        <v>1130</v>
      </c>
      <c r="T30" s="121">
        <v>0.02</v>
      </c>
      <c r="U30" s="121">
        <v>1.4999999999999999E-2</v>
      </c>
      <c r="V30" s="121">
        <v>1.2E-2</v>
      </c>
      <c r="W30" s="121">
        <v>0.01</v>
      </c>
      <c r="X30" s="121">
        <v>8.0000000000000002E-3</v>
      </c>
      <c r="Y30" s="121">
        <v>4.0000000000000001E-3</v>
      </c>
      <c r="Z30" s="131"/>
      <c r="AA30" s="131"/>
      <c r="AB30" s="131"/>
      <c r="AC30" s="131"/>
      <c r="AD30" s="122"/>
      <c r="AL30" s="136"/>
    </row>
    <row r="31" spans="1:38" s="15" customFormat="1" ht="23" customHeight="1">
      <c r="A31" s="50" t="s">
        <v>1086</v>
      </c>
      <c r="B31" s="51" t="s">
        <v>1131</v>
      </c>
      <c r="C31" s="51"/>
      <c r="D31" s="53"/>
      <c r="E31" s="19"/>
      <c r="F31" s="51"/>
      <c r="G31" s="51"/>
      <c r="H31" s="40"/>
      <c r="I31" s="30"/>
      <c r="L31" s="714" t="s">
        <v>1054</v>
      </c>
      <c r="M31" s="714"/>
      <c r="N31" s="99">
        <v>1</v>
      </c>
      <c r="O31" s="30"/>
      <c r="P31" s="91" t="s">
        <v>1132</v>
      </c>
      <c r="Q31" s="49">
        <v>1</v>
      </c>
      <c r="S31" s="30" t="s">
        <v>1133</v>
      </c>
      <c r="T31" s="108">
        <f>T29*T30</f>
        <v>200000</v>
      </c>
      <c r="U31" s="108">
        <f t="shared" ref="U31:X31" si="1">T31+(U29-T29)*U30</f>
        <v>800000</v>
      </c>
      <c r="V31" s="108">
        <f t="shared" si="1"/>
        <v>1400000</v>
      </c>
      <c r="W31" s="108">
        <f t="shared" si="1"/>
        <v>5400000</v>
      </c>
      <c r="X31" s="108">
        <f t="shared" si="1"/>
        <v>9400000</v>
      </c>
      <c r="Y31" s="108"/>
      <c r="Z31" s="122"/>
      <c r="AA31" s="122"/>
      <c r="AB31" s="122"/>
      <c r="AC31" s="122"/>
      <c r="AD31" s="122"/>
      <c r="AL31" s="136"/>
    </row>
    <row r="32" spans="1:38" s="15" customFormat="1" ht="23" customHeight="1">
      <c r="A32" s="25">
        <v>7</v>
      </c>
      <c r="B32" s="34" t="s">
        <v>1134</v>
      </c>
      <c r="C32" s="30"/>
      <c r="D32" s="36" t="e">
        <f>D26+F23</f>
        <v>#REF!</v>
      </c>
      <c r="E32" s="61"/>
      <c r="F32" s="53" t="e">
        <f>_xlfn.IFS(D32&lt;=T29,D32*T30,D32&lt;=U29,T31+(D32-T29)*U30,D32&lt;=V29,U31+(D32-U29)*V30,D32&lt;=W29,V31+(D32-V29)*W30,D32&lt;=X29,W31+(D32-W29)*X30,D32&gt;X29,X31+(D32-X29)*Y30)</f>
        <v>#REF!</v>
      </c>
      <c r="G32" s="39" t="e">
        <f>ROUND(F32/D8,4)</f>
        <v>#REF!</v>
      </c>
      <c r="H32" s="40" t="s">
        <v>1135</v>
      </c>
      <c r="I32" s="30"/>
      <c r="L32" s="714" t="s">
        <v>1136</v>
      </c>
      <c r="M32" s="714"/>
      <c r="N32" s="99">
        <v>1.1000000000000001</v>
      </c>
      <c r="O32" s="30"/>
      <c r="P32" s="91" t="s">
        <v>1137</v>
      </c>
      <c r="Q32" s="49">
        <v>1.2</v>
      </c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L32" s="136"/>
    </row>
    <row r="33" spans="1:38" s="15" customFormat="1" ht="23" customHeight="1">
      <c r="A33" s="25">
        <v>8</v>
      </c>
      <c r="B33" s="29" t="s">
        <v>1138</v>
      </c>
      <c r="C33" s="61"/>
      <c r="D33" s="36"/>
      <c r="E33" s="47"/>
      <c r="F33" s="36" t="e">
        <f>(F34*(1+D35)+F36)</f>
        <v>#REF!</v>
      </c>
      <c r="G33" s="39" t="e">
        <f>ROUND(F33/D8,4)</f>
        <v>#REF!</v>
      </c>
      <c r="H33" s="40" t="s">
        <v>1139</v>
      </c>
      <c r="I33" s="30" t="s">
        <v>1038</v>
      </c>
      <c r="L33" s="715" t="s">
        <v>1140</v>
      </c>
      <c r="M33" s="715"/>
      <c r="N33" s="99">
        <v>0.9</v>
      </c>
      <c r="O33" s="30"/>
      <c r="P33" s="94" t="s">
        <v>1141</v>
      </c>
      <c r="Q33" s="49">
        <v>0.9</v>
      </c>
      <c r="S33" s="106"/>
      <c r="T33" s="106" t="s">
        <v>1142</v>
      </c>
      <c r="U33" s="106"/>
      <c r="V33" s="106"/>
      <c r="W33" s="106"/>
      <c r="X33" s="123" t="s">
        <v>1012</v>
      </c>
      <c r="Y33" s="106"/>
      <c r="Z33" s="106"/>
      <c r="AL33" s="136"/>
    </row>
    <row r="34" spans="1:38" s="15" customFormat="1" ht="23" customHeight="1">
      <c r="A34" s="47" t="s">
        <v>1052</v>
      </c>
      <c r="B34" s="30" t="s">
        <v>1143</v>
      </c>
      <c r="C34" s="61"/>
      <c r="D34" s="36" t="e">
        <f>D32+F32</f>
        <v>#REF!</v>
      </c>
      <c r="E34" s="61"/>
      <c r="F34" s="36" t="e">
        <f>_xlfn.IFS(D34&lt;=T34,IF(D34*T35&lt;25000,25000,D34*T35),D34&lt;=U34,D34*U35,D34&lt;=V34,D34*V35,D34&lt;=W34,D34*W35,D34&gt;W34,D34*X35)</f>
        <v>#REF!</v>
      </c>
      <c r="G34" s="39"/>
      <c r="H34" s="62"/>
      <c r="I34" s="30"/>
      <c r="L34" s="711" t="s">
        <v>1064</v>
      </c>
      <c r="M34" s="712"/>
      <c r="N34" s="99">
        <v>1</v>
      </c>
      <c r="O34" s="30"/>
      <c r="P34" s="94" t="s">
        <v>1144</v>
      </c>
      <c r="Q34" s="49">
        <v>1</v>
      </c>
      <c r="S34" s="107" t="s">
        <v>1040</v>
      </c>
      <c r="T34" s="120">
        <v>30000000</v>
      </c>
      <c r="U34" s="108">
        <v>50000000</v>
      </c>
      <c r="V34" s="108">
        <v>100000000</v>
      </c>
      <c r="W34" s="108">
        <v>5000000000</v>
      </c>
      <c r="X34" s="107" t="s">
        <v>1145</v>
      </c>
      <c r="Y34" s="132"/>
      <c r="Z34" s="133"/>
      <c r="AL34" s="136"/>
    </row>
    <row r="35" spans="1:38" s="15" customFormat="1" ht="23" customHeight="1">
      <c r="A35" s="47" t="s">
        <v>1086</v>
      </c>
      <c r="B35" s="30" t="s">
        <v>1146</v>
      </c>
      <c r="C35" s="30"/>
      <c r="D35" s="63">
        <v>0</v>
      </c>
      <c r="E35" s="30"/>
      <c r="F35" s="30"/>
      <c r="G35" s="30"/>
      <c r="H35" s="30"/>
      <c r="I35" s="30"/>
      <c r="L35" s="711" t="s">
        <v>1147</v>
      </c>
      <c r="M35" s="712"/>
      <c r="N35" s="99">
        <v>1</v>
      </c>
      <c r="O35" s="30"/>
      <c r="P35" s="94" t="s">
        <v>1148</v>
      </c>
      <c r="Q35" s="49">
        <v>1.1000000000000001</v>
      </c>
      <c r="S35" s="107" t="s">
        <v>1130</v>
      </c>
      <c r="T35" s="124">
        <v>3.0000000000000001E-3</v>
      </c>
      <c r="U35" s="114">
        <v>2E-3</v>
      </c>
      <c r="V35" s="114">
        <v>1.5E-3</v>
      </c>
      <c r="W35" s="114">
        <v>1E-3</v>
      </c>
      <c r="X35" s="114">
        <v>5.0000000000000001E-4</v>
      </c>
      <c r="Y35" s="134"/>
      <c r="Z35" s="135"/>
      <c r="AL35" s="136"/>
    </row>
    <row r="36" spans="1:38" s="15" customFormat="1" ht="23" customHeight="1">
      <c r="A36" s="47" t="s">
        <v>1149</v>
      </c>
      <c r="B36" s="30" t="s">
        <v>1150</v>
      </c>
      <c r="C36" s="30"/>
      <c r="D36" s="30"/>
      <c r="E36" s="30"/>
      <c r="F36" s="30"/>
      <c r="G36" s="30"/>
      <c r="H36" s="30"/>
      <c r="I36" s="30"/>
      <c r="L36" s="711" t="s">
        <v>1074</v>
      </c>
      <c r="M36" s="712"/>
      <c r="N36" s="99">
        <v>1.2</v>
      </c>
      <c r="O36" s="30"/>
      <c r="P36" s="95" t="s">
        <v>1151</v>
      </c>
      <c r="Q36" s="49">
        <v>0.8</v>
      </c>
      <c r="S36" s="15" t="s">
        <v>1152</v>
      </c>
      <c r="T36" s="102"/>
      <c r="U36" s="102"/>
      <c r="V36" s="102"/>
      <c r="W36" s="102"/>
      <c r="X36" s="102"/>
      <c r="AL36" s="136"/>
    </row>
    <row r="37" spans="1:38" ht="23" customHeight="1">
      <c r="A37" s="64"/>
      <c r="B37" s="65" t="s">
        <v>1153</v>
      </c>
      <c r="C37" s="64"/>
      <c r="D37" s="64"/>
      <c r="E37" s="64"/>
      <c r="F37" s="64"/>
      <c r="G37" s="66" t="e">
        <f>SUM(G8:G36)</f>
        <v>#REF!</v>
      </c>
      <c r="H37" s="64"/>
      <c r="I37" s="64"/>
      <c r="J37" s="101"/>
      <c r="K37" s="101"/>
      <c r="L37" s="706" t="s">
        <v>1154</v>
      </c>
      <c r="M37" s="707"/>
      <c r="N37" s="100">
        <v>0.9</v>
      </c>
      <c r="O37" s="51"/>
      <c r="P37" s="95" t="s">
        <v>1155</v>
      </c>
      <c r="Q37" s="55">
        <v>1</v>
      </c>
      <c r="R37" s="101"/>
      <c r="S37" s="15"/>
      <c r="T37" s="102"/>
      <c r="U37" s="102"/>
      <c r="V37" s="102"/>
      <c r="W37" s="17"/>
      <c r="X37" s="17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</row>
    <row r="38" spans="1:38" ht="23" customHeight="1">
      <c r="L38" s="706" t="s">
        <v>1156</v>
      </c>
      <c r="M38" s="707"/>
      <c r="N38" s="99">
        <v>1</v>
      </c>
      <c r="O38" s="30"/>
      <c r="P38" s="95" t="s">
        <v>1157</v>
      </c>
      <c r="Q38" s="49">
        <v>1</v>
      </c>
      <c r="S38" s="80"/>
      <c r="T38" s="125"/>
      <c r="U38" s="125"/>
      <c r="V38" s="125"/>
      <c r="W38" s="15"/>
      <c r="X38" s="15"/>
    </row>
    <row r="39" spans="1:38" ht="23" customHeight="1">
      <c r="B39" s="699" t="s">
        <v>1158</v>
      </c>
      <c r="C39" s="67">
        <v>1</v>
      </c>
      <c r="D39" s="54" t="s">
        <v>1159</v>
      </c>
      <c r="E39" s="68"/>
      <c r="F39" s="69">
        <v>1.1000000000000001</v>
      </c>
      <c r="G39" s="54" t="s">
        <v>1160</v>
      </c>
      <c r="L39" s="706" t="s">
        <v>1083</v>
      </c>
      <c r="M39" s="707"/>
      <c r="N39" s="99">
        <v>1.2</v>
      </c>
      <c r="O39" s="30"/>
      <c r="P39" s="96" t="s">
        <v>1161</v>
      </c>
      <c r="Q39" s="99">
        <v>0.9</v>
      </c>
      <c r="S39" s="24"/>
      <c r="T39" s="126"/>
      <c r="U39" s="126"/>
      <c r="V39" s="126"/>
    </row>
    <row r="40" spans="1:38">
      <c r="B40" s="700"/>
      <c r="C40" s="67">
        <v>1.2</v>
      </c>
      <c r="D40" s="54" t="s">
        <v>1162</v>
      </c>
      <c r="E40" s="68"/>
      <c r="F40" s="69">
        <v>1.3</v>
      </c>
      <c r="G40" s="54" t="s">
        <v>1163</v>
      </c>
      <c r="L40" s="15"/>
      <c r="M40" s="102" t="s">
        <v>1164</v>
      </c>
      <c r="N40" s="102"/>
      <c r="O40" s="102"/>
    </row>
    <row r="41" spans="1:38" ht="36">
      <c r="B41" s="700"/>
      <c r="C41" s="70" t="s">
        <v>1165</v>
      </c>
      <c r="D41" s="71" t="s">
        <v>1166</v>
      </c>
      <c r="E41" s="68"/>
      <c r="F41" s="72"/>
      <c r="G41" s="71"/>
      <c r="L41" s="54" t="s">
        <v>1167</v>
      </c>
      <c r="M41" s="103" t="s">
        <v>1168</v>
      </c>
      <c r="N41" s="103" t="s">
        <v>1169</v>
      </c>
      <c r="O41" s="103" t="s">
        <v>1170</v>
      </c>
    </row>
    <row r="42" spans="1:38">
      <c r="A42" s="73"/>
      <c r="B42" s="74"/>
      <c r="C42" s="75"/>
      <c r="D42" s="76"/>
      <c r="E42" s="77"/>
      <c r="F42" s="75"/>
      <c r="G42" s="76"/>
      <c r="L42" s="25" t="s">
        <v>1171</v>
      </c>
      <c r="M42" s="49">
        <v>0.1</v>
      </c>
      <c r="N42" s="49">
        <v>0.1</v>
      </c>
      <c r="O42" s="49">
        <v>0.1</v>
      </c>
    </row>
    <row r="43" spans="1:38">
      <c r="B43" s="78"/>
      <c r="C43" s="79"/>
      <c r="D43" s="80"/>
      <c r="E43" s="68"/>
      <c r="F43" s="79"/>
      <c r="G43" s="80"/>
    </row>
    <row r="45" spans="1:38">
      <c r="B45" s="81" t="s">
        <v>1172</v>
      </c>
      <c r="C45" s="708" t="s">
        <v>1173</v>
      </c>
      <c r="D45" s="709"/>
      <c r="E45" s="709"/>
      <c r="F45" s="709"/>
      <c r="G45" s="709"/>
      <c r="H45" s="710"/>
      <c r="J45" s="689" t="s">
        <v>1174</v>
      </c>
      <c r="K45" s="689"/>
      <c r="L45" s="689"/>
      <c r="M45" s="689"/>
      <c r="N45" s="689"/>
      <c r="O45" s="689"/>
      <c r="P45" s="689"/>
      <c r="Q45" s="689"/>
      <c r="R45" s="689"/>
    </row>
    <row r="46" spans="1:38">
      <c r="B46" s="701" t="s">
        <v>1175</v>
      </c>
      <c r="C46" s="696" t="s">
        <v>1176</v>
      </c>
      <c r="D46" s="697"/>
      <c r="E46" s="697"/>
      <c r="F46" s="697"/>
      <c r="G46" s="697"/>
      <c r="H46" s="698"/>
      <c r="J46" s="689"/>
      <c r="K46" s="689"/>
      <c r="L46" s="689"/>
      <c r="M46" s="689"/>
      <c r="N46" s="689"/>
      <c r="O46" s="689"/>
      <c r="P46" s="689"/>
      <c r="Q46" s="689"/>
      <c r="R46" s="689"/>
    </row>
    <row r="47" spans="1:38">
      <c r="B47" s="702"/>
      <c r="C47" s="690" t="s">
        <v>1177</v>
      </c>
      <c r="D47" s="691"/>
      <c r="E47" s="691"/>
      <c r="F47" s="691"/>
      <c r="G47" s="691"/>
      <c r="H47" s="692"/>
      <c r="J47" s="689"/>
      <c r="K47" s="689"/>
      <c r="L47" s="689"/>
      <c r="M47" s="689"/>
      <c r="N47" s="689"/>
      <c r="O47" s="689"/>
      <c r="P47" s="689"/>
      <c r="Q47" s="689"/>
      <c r="R47" s="689"/>
    </row>
    <row r="48" spans="1:38">
      <c r="B48" s="702"/>
      <c r="C48" s="690" t="s">
        <v>1178</v>
      </c>
      <c r="D48" s="691"/>
      <c r="E48" s="691"/>
      <c r="F48" s="691"/>
      <c r="G48" s="691"/>
      <c r="H48" s="692"/>
      <c r="J48" s="689"/>
      <c r="K48" s="689"/>
      <c r="L48" s="689"/>
      <c r="M48" s="689"/>
      <c r="N48" s="689"/>
      <c r="O48" s="689"/>
      <c r="P48" s="689"/>
      <c r="Q48" s="689"/>
      <c r="R48" s="689"/>
    </row>
    <row r="49" spans="2:18">
      <c r="B49" s="702"/>
      <c r="C49" s="690" t="s">
        <v>1179</v>
      </c>
      <c r="D49" s="691"/>
      <c r="E49" s="691"/>
      <c r="F49" s="691"/>
      <c r="G49" s="691"/>
      <c r="H49" s="692"/>
      <c r="J49" s="689" t="s">
        <v>1180</v>
      </c>
      <c r="K49" s="689"/>
      <c r="L49" s="689"/>
      <c r="M49" s="689"/>
      <c r="N49" s="689"/>
      <c r="O49" s="689"/>
      <c r="P49" s="689"/>
      <c r="Q49" s="689"/>
      <c r="R49" s="689"/>
    </row>
    <row r="50" spans="2:18">
      <c r="B50" s="702"/>
      <c r="C50" s="690" t="s">
        <v>1181</v>
      </c>
      <c r="D50" s="691"/>
      <c r="E50" s="691"/>
      <c r="F50" s="691"/>
      <c r="G50" s="691"/>
      <c r="H50" s="692"/>
      <c r="J50" s="689"/>
      <c r="K50" s="689"/>
      <c r="L50" s="689"/>
      <c r="M50" s="689"/>
      <c r="N50" s="689"/>
      <c r="O50" s="689"/>
      <c r="P50" s="689"/>
      <c r="Q50" s="689"/>
      <c r="R50" s="689"/>
    </row>
    <row r="51" spans="2:18">
      <c r="B51" s="702"/>
      <c r="C51" s="690" t="s">
        <v>1182</v>
      </c>
      <c r="D51" s="691"/>
      <c r="E51" s="691"/>
      <c r="F51" s="691"/>
      <c r="G51" s="691"/>
      <c r="H51" s="692"/>
      <c r="J51" s="689"/>
      <c r="K51" s="689"/>
      <c r="L51" s="689"/>
      <c r="M51" s="689"/>
      <c r="N51" s="689"/>
      <c r="O51" s="689"/>
      <c r="P51" s="689"/>
      <c r="Q51" s="689"/>
      <c r="R51" s="689"/>
    </row>
    <row r="52" spans="2:18" ht="20" customHeight="1">
      <c r="B52" s="702"/>
      <c r="C52" s="690" t="s">
        <v>1183</v>
      </c>
      <c r="D52" s="691"/>
      <c r="E52" s="691"/>
      <c r="F52" s="691"/>
      <c r="G52" s="691"/>
      <c r="H52" s="692"/>
      <c r="J52" s="689"/>
      <c r="K52" s="689"/>
      <c r="L52" s="689"/>
      <c r="M52" s="689"/>
      <c r="N52" s="689"/>
      <c r="O52" s="689"/>
      <c r="P52" s="689"/>
      <c r="Q52" s="689"/>
      <c r="R52" s="689"/>
    </row>
    <row r="53" spans="2:18">
      <c r="B53" s="702"/>
      <c r="C53" s="690" t="s">
        <v>1184</v>
      </c>
      <c r="D53" s="691"/>
      <c r="E53" s="691"/>
      <c r="F53" s="691"/>
      <c r="G53" s="691"/>
      <c r="H53" s="692"/>
      <c r="J53" s="705" t="s">
        <v>1185</v>
      </c>
      <c r="K53" s="705"/>
      <c r="L53" s="705"/>
      <c r="M53" s="705"/>
      <c r="N53" s="705"/>
      <c r="O53" s="705"/>
      <c r="P53" s="705"/>
      <c r="Q53" s="705"/>
      <c r="R53" s="705"/>
    </row>
    <row r="54" spans="2:18">
      <c r="B54" s="702"/>
      <c r="C54" s="690" t="s">
        <v>1186</v>
      </c>
      <c r="D54" s="691"/>
      <c r="E54" s="691"/>
      <c r="F54" s="691"/>
      <c r="G54" s="691"/>
      <c r="H54" s="692"/>
    </row>
    <row r="55" spans="2:18">
      <c r="B55" s="702"/>
      <c r="C55" s="690" t="s">
        <v>1187</v>
      </c>
      <c r="D55" s="691"/>
      <c r="E55" s="691"/>
      <c r="F55" s="691"/>
      <c r="G55" s="691"/>
      <c r="H55" s="692"/>
    </row>
    <row r="56" spans="2:18">
      <c r="B56" s="703"/>
      <c r="C56" s="693" t="s">
        <v>1188</v>
      </c>
      <c r="D56" s="694"/>
      <c r="E56" s="694"/>
      <c r="F56" s="694"/>
      <c r="G56" s="694"/>
      <c r="H56" s="695"/>
    </row>
    <row r="57" spans="2:18">
      <c r="B57" s="701" t="s">
        <v>1189</v>
      </c>
      <c r="C57" s="696" t="s">
        <v>1190</v>
      </c>
      <c r="D57" s="697"/>
      <c r="E57" s="697"/>
      <c r="F57" s="697"/>
      <c r="G57" s="697"/>
      <c r="H57" s="698"/>
    </row>
    <row r="58" spans="2:18">
      <c r="B58" s="702"/>
      <c r="C58" s="690" t="s">
        <v>1191</v>
      </c>
      <c r="D58" s="691"/>
      <c r="E58" s="691"/>
      <c r="F58" s="691"/>
      <c r="G58" s="691"/>
      <c r="H58" s="692"/>
    </row>
    <row r="59" spans="2:18">
      <c r="B59" s="702"/>
      <c r="C59" s="690" t="s">
        <v>1192</v>
      </c>
      <c r="D59" s="691"/>
      <c r="E59" s="691"/>
      <c r="F59" s="691"/>
      <c r="G59" s="691"/>
      <c r="H59" s="692"/>
    </row>
    <row r="60" spans="2:18">
      <c r="B60" s="702"/>
      <c r="C60" s="690" t="s">
        <v>1193</v>
      </c>
      <c r="D60" s="691"/>
      <c r="E60" s="691"/>
      <c r="F60" s="691"/>
      <c r="G60" s="691"/>
      <c r="H60" s="692"/>
    </row>
    <row r="61" spans="2:18">
      <c r="B61" s="702"/>
      <c r="C61" s="690" t="s">
        <v>1194</v>
      </c>
      <c r="D61" s="691"/>
      <c r="E61" s="691"/>
      <c r="F61" s="691"/>
      <c r="G61" s="691"/>
      <c r="H61" s="692"/>
    </row>
    <row r="62" spans="2:18">
      <c r="B62" s="702"/>
      <c r="C62" s="690" t="s">
        <v>1195</v>
      </c>
      <c r="D62" s="691"/>
      <c r="E62" s="691"/>
      <c r="F62" s="691"/>
      <c r="G62" s="691"/>
      <c r="H62" s="692"/>
    </row>
    <row r="63" spans="2:18">
      <c r="B63" s="702"/>
      <c r="C63" s="690" t="s">
        <v>1196</v>
      </c>
      <c r="D63" s="691"/>
      <c r="E63" s="691"/>
      <c r="F63" s="691"/>
      <c r="G63" s="691"/>
      <c r="H63" s="692"/>
    </row>
    <row r="64" spans="2:18">
      <c r="B64" s="702"/>
      <c r="C64" s="690" t="s">
        <v>1197</v>
      </c>
      <c r="D64" s="691"/>
      <c r="E64" s="691"/>
      <c r="F64" s="691"/>
      <c r="G64" s="691"/>
      <c r="H64" s="692"/>
    </row>
    <row r="65" spans="2:8">
      <c r="B65" s="702"/>
      <c r="C65" s="690" t="s">
        <v>1198</v>
      </c>
      <c r="D65" s="691"/>
      <c r="E65" s="691"/>
      <c r="F65" s="691"/>
      <c r="G65" s="691"/>
      <c r="H65" s="692"/>
    </row>
    <row r="66" spans="2:8">
      <c r="B66" s="702"/>
      <c r="C66" s="690" t="s">
        <v>1199</v>
      </c>
      <c r="D66" s="691"/>
      <c r="E66" s="691"/>
      <c r="F66" s="691"/>
      <c r="G66" s="691"/>
      <c r="H66" s="692"/>
    </row>
    <row r="67" spans="2:8">
      <c r="B67" s="702"/>
      <c r="C67" s="690" t="s">
        <v>1200</v>
      </c>
      <c r="D67" s="691"/>
      <c r="E67" s="691"/>
      <c r="F67" s="691"/>
      <c r="G67" s="691"/>
      <c r="H67" s="692"/>
    </row>
    <row r="68" spans="2:8">
      <c r="B68" s="702"/>
      <c r="C68" s="690" t="s">
        <v>1201</v>
      </c>
      <c r="D68" s="691"/>
      <c r="E68" s="691"/>
      <c r="F68" s="691"/>
      <c r="G68" s="691"/>
      <c r="H68" s="692"/>
    </row>
    <row r="69" spans="2:8">
      <c r="B69" s="702"/>
      <c r="C69" s="690" t="s">
        <v>1202</v>
      </c>
      <c r="D69" s="691"/>
      <c r="E69" s="691"/>
      <c r="F69" s="691"/>
      <c r="G69" s="691"/>
      <c r="H69" s="692"/>
    </row>
    <row r="70" spans="2:8">
      <c r="B70" s="702"/>
      <c r="C70" s="690" t="s">
        <v>1203</v>
      </c>
      <c r="D70" s="691"/>
      <c r="E70" s="691"/>
      <c r="F70" s="691"/>
      <c r="G70" s="691"/>
      <c r="H70" s="692"/>
    </row>
    <row r="71" spans="2:8">
      <c r="B71" s="704"/>
      <c r="C71" s="693" t="s">
        <v>1204</v>
      </c>
      <c r="D71" s="694"/>
      <c r="E71" s="694"/>
      <c r="F71" s="694"/>
      <c r="G71" s="694"/>
      <c r="H71" s="695"/>
    </row>
    <row r="72" spans="2:8">
      <c r="B72" s="701" t="s">
        <v>1205</v>
      </c>
      <c r="C72" s="696" t="s">
        <v>1206</v>
      </c>
      <c r="D72" s="697"/>
      <c r="E72" s="697"/>
      <c r="F72" s="697"/>
      <c r="G72" s="697"/>
      <c r="H72" s="698"/>
    </row>
    <row r="73" spans="2:8">
      <c r="B73" s="702"/>
      <c r="C73" s="690" t="s">
        <v>1207</v>
      </c>
      <c r="D73" s="691"/>
      <c r="E73" s="691"/>
      <c r="F73" s="691"/>
      <c r="G73" s="691"/>
      <c r="H73" s="692"/>
    </row>
    <row r="74" spans="2:8">
      <c r="B74" s="702"/>
      <c r="C74" s="690" t="s">
        <v>1208</v>
      </c>
      <c r="D74" s="691"/>
      <c r="E74" s="691"/>
      <c r="F74" s="691"/>
      <c r="G74" s="691"/>
      <c r="H74" s="692"/>
    </row>
    <row r="75" spans="2:8">
      <c r="B75" s="702"/>
      <c r="C75" s="690" t="s">
        <v>1209</v>
      </c>
      <c r="D75" s="691"/>
      <c r="E75" s="691"/>
      <c r="F75" s="691"/>
      <c r="G75" s="691"/>
      <c r="H75" s="692"/>
    </row>
    <row r="76" spans="2:8">
      <c r="B76" s="702"/>
      <c r="C76" s="690" t="s">
        <v>1210</v>
      </c>
      <c r="D76" s="691"/>
      <c r="E76" s="691"/>
      <c r="F76" s="691"/>
      <c r="G76" s="691"/>
      <c r="H76" s="692"/>
    </row>
    <row r="77" spans="2:8">
      <c r="B77" s="702"/>
      <c r="C77" s="690" t="s">
        <v>1211</v>
      </c>
      <c r="D77" s="691"/>
      <c r="E77" s="691"/>
      <c r="F77" s="691"/>
      <c r="G77" s="691"/>
      <c r="H77" s="692"/>
    </row>
    <row r="78" spans="2:8">
      <c r="B78" s="702"/>
      <c r="C78" s="690" t="s">
        <v>1212</v>
      </c>
      <c r="D78" s="691"/>
      <c r="E78" s="691"/>
      <c r="F78" s="691"/>
      <c r="G78" s="691"/>
      <c r="H78" s="692"/>
    </row>
    <row r="79" spans="2:8">
      <c r="B79" s="702"/>
      <c r="C79" s="690" t="s">
        <v>1213</v>
      </c>
      <c r="D79" s="691"/>
      <c r="E79" s="691"/>
      <c r="F79" s="691"/>
      <c r="G79" s="691"/>
      <c r="H79" s="692"/>
    </row>
    <row r="80" spans="2:8">
      <c r="B80" s="702"/>
      <c r="C80" s="690" t="s">
        <v>1214</v>
      </c>
      <c r="D80" s="691"/>
      <c r="E80" s="691"/>
      <c r="F80" s="691"/>
      <c r="G80" s="691"/>
      <c r="H80" s="692"/>
    </row>
    <row r="81" spans="2:8">
      <c r="B81" s="702"/>
      <c r="C81" s="690" t="s">
        <v>1215</v>
      </c>
      <c r="D81" s="691"/>
      <c r="E81" s="691"/>
      <c r="F81" s="691"/>
      <c r="G81" s="691"/>
      <c r="H81" s="692"/>
    </row>
    <row r="82" spans="2:8">
      <c r="B82" s="702"/>
      <c r="C82" s="690" t="s">
        <v>1216</v>
      </c>
      <c r="D82" s="691"/>
      <c r="E82" s="691"/>
      <c r="F82" s="691"/>
      <c r="G82" s="691"/>
      <c r="H82" s="692"/>
    </row>
    <row r="83" spans="2:8">
      <c r="B83" s="702"/>
      <c r="C83" s="690" t="s">
        <v>1217</v>
      </c>
      <c r="D83" s="691"/>
      <c r="E83" s="691"/>
      <c r="F83" s="691"/>
      <c r="G83" s="691"/>
      <c r="H83" s="692"/>
    </row>
    <row r="84" spans="2:8">
      <c r="B84" s="702"/>
      <c r="C84" s="690" t="s">
        <v>1218</v>
      </c>
      <c r="D84" s="691"/>
      <c r="E84" s="691"/>
      <c r="F84" s="691"/>
      <c r="G84" s="691"/>
      <c r="H84" s="692"/>
    </row>
    <row r="85" spans="2:8">
      <c r="B85" s="702"/>
      <c r="C85" s="690" t="s">
        <v>1219</v>
      </c>
      <c r="D85" s="691"/>
      <c r="E85" s="691"/>
      <c r="F85" s="691"/>
      <c r="G85" s="691"/>
      <c r="H85" s="692"/>
    </row>
    <row r="86" spans="2:8">
      <c r="B86" s="704"/>
      <c r="C86" s="693" t="s">
        <v>1220</v>
      </c>
      <c r="D86" s="694"/>
      <c r="E86" s="694"/>
      <c r="F86" s="694"/>
      <c r="G86" s="694"/>
      <c r="H86" s="695"/>
    </row>
  </sheetData>
  <mergeCells count="97">
    <mergeCell ref="A1:I1"/>
    <mergeCell ref="L1:Q1"/>
    <mergeCell ref="L2:P2"/>
    <mergeCell ref="L3:P3"/>
    <mergeCell ref="L4:P4"/>
    <mergeCell ref="L5:P5"/>
    <mergeCell ref="L6:P6"/>
    <mergeCell ref="S6:Y6"/>
    <mergeCell ref="L7:P7"/>
    <mergeCell ref="L8:P8"/>
    <mergeCell ref="S8:Y8"/>
    <mergeCell ref="L9:P9"/>
    <mergeCell ref="L10:Q10"/>
    <mergeCell ref="L11:M11"/>
    <mergeCell ref="L12:M12"/>
    <mergeCell ref="S12:Y12"/>
    <mergeCell ref="L13:M13"/>
    <mergeCell ref="T13:Y13"/>
    <mergeCell ref="L14:M14"/>
    <mergeCell ref="L15:M15"/>
    <mergeCell ref="L16:M16"/>
    <mergeCell ref="L17:M17"/>
    <mergeCell ref="L18:M18"/>
    <mergeCell ref="L19:M19"/>
    <mergeCell ref="S19:Z19"/>
    <mergeCell ref="L20:M20"/>
    <mergeCell ref="T20:X20"/>
    <mergeCell ref="L21:M21"/>
    <mergeCell ref="L22:N22"/>
    <mergeCell ref="L23:M23"/>
    <mergeCell ref="L24:M24"/>
    <mergeCell ref="P24:Q24"/>
    <mergeCell ref="T24:Y24"/>
    <mergeCell ref="L25:M25"/>
    <mergeCell ref="L26:M26"/>
    <mergeCell ref="L27:M27"/>
    <mergeCell ref="L28:M28"/>
    <mergeCell ref="L29:Q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C45:H45"/>
    <mergeCell ref="C46:H46"/>
    <mergeCell ref="C47:H47"/>
    <mergeCell ref="C48:H48"/>
    <mergeCell ref="C49:H49"/>
    <mergeCell ref="C50:H50"/>
    <mergeCell ref="C51:H51"/>
    <mergeCell ref="C52:H52"/>
    <mergeCell ref="C53:H53"/>
    <mergeCell ref="C60:H60"/>
    <mergeCell ref="C61:H61"/>
    <mergeCell ref="C62:H62"/>
    <mergeCell ref="J53:R53"/>
    <mergeCell ref="C54:H54"/>
    <mergeCell ref="C55:H55"/>
    <mergeCell ref="C56:H56"/>
    <mergeCell ref="C57:H57"/>
    <mergeCell ref="C86:H86"/>
    <mergeCell ref="B39:B41"/>
    <mergeCell ref="B46:B56"/>
    <mergeCell ref="B57:B71"/>
    <mergeCell ref="B72:B86"/>
    <mergeCell ref="C78:H78"/>
    <mergeCell ref="C79:H79"/>
    <mergeCell ref="C80:H80"/>
    <mergeCell ref="C81:H81"/>
    <mergeCell ref="C82:H82"/>
    <mergeCell ref="C73:H73"/>
    <mergeCell ref="C74:H74"/>
    <mergeCell ref="C75:H75"/>
    <mergeCell ref="C76:H76"/>
    <mergeCell ref="C77:H77"/>
    <mergeCell ref="C68:H68"/>
    <mergeCell ref="J49:R52"/>
    <mergeCell ref="J45:R48"/>
    <mergeCell ref="C83:H83"/>
    <mergeCell ref="C84:H84"/>
    <mergeCell ref="C85:H85"/>
    <mergeCell ref="C69:H69"/>
    <mergeCell ref="C70:H70"/>
    <mergeCell ref="C71:H71"/>
    <mergeCell ref="C72:H72"/>
    <mergeCell ref="C63:H63"/>
    <mergeCell ref="C64:H64"/>
    <mergeCell ref="C65:H65"/>
    <mergeCell ref="C66:H66"/>
    <mergeCell ref="C67:H67"/>
    <mergeCell ref="C58:H58"/>
    <mergeCell ref="C59:H59"/>
  </mergeCells>
  <phoneticPr fontId="25" type="noConversion"/>
  <printOptions horizontalCentered="1"/>
  <pageMargins left="0.25" right="0.25" top="0.75" bottom="0.75" header="0.3" footer="0.3"/>
  <pageSetup paperSize="9" scale="93" fitToHeight="0" orientation="portrait"/>
  <headerFooter scaleWithDoc="0" alignWithMargins="0">
    <oddHeader>&amp;R&amp;9索引号：CZ22-8</oddHeader>
    <oddFooter>&amp;C&amp;9共&amp;N页 第&amp;P页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J38"/>
  <sheetViews>
    <sheetView workbookViewId="0">
      <selection activeCell="A35" sqref="A35:H35"/>
    </sheetView>
  </sheetViews>
  <sheetFormatPr defaultColWidth="8.5" defaultRowHeight="15"/>
  <cols>
    <col min="1" max="1" width="6.9140625" style="3" customWidth="1"/>
    <col min="2" max="5" width="8.5" style="3"/>
    <col min="6" max="6" width="16.33203125" style="3" customWidth="1"/>
    <col min="7" max="7" width="8.5" style="3"/>
    <col min="8" max="8" width="14.5" style="3" customWidth="1"/>
    <col min="9" max="9" width="11.5" style="3" customWidth="1"/>
    <col min="10" max="16384" width="8.5" style="3"/>
  </cols>
  <sheetData>
    <row r="1" spans="1:9" ht="28" customHeight="1">
      <c r="A1" s="759" t="s">
        <v>1221</v>
      </c>
      <c r="B1" s="759"/>
      <c r="C1" s="759"/>
      <c r="D1" s="759"/>
      <c r="E1" s="759"/>
      <c r="F1" s="759"/>
      <c r="G1" s="759"/>
      <c r="H1" s="759"/>
    </row>
    <row r="2" spans="1:9" ht="17.25" customHeight="1">
      <c r="A2" s="761" t="s">
        <v>1222</v>
      </c>
      <c r="B2" s="761"/>
      <c r="C2" s="761"/>
      <c r="D2" s="761"/>
      <c r="E2" s="761"/>
      <c r="F2" s="761"/>
      <c r="G2" s="4" t="s">
        <v>1223</v>
      </c>
      <c r="H2" s="4" t="s">
        <v>1224</v>
      </c>
    </row>
    <row r="3" spans="1:9">
      <c r="A3" s="761"/>
      <c r="B3" s="761"/>
      <c r="C3" s="761"/>
      <c r="D3" s="761"/>
      <c r="E3" s="761"/>
      <c r="F3" s="761"/>
      <c r="G3" s="5" t="s">
        <v>1225</v>
      </c>
      <c r="H3" s="5" t="s">
        <v>1226</v>
      </c>
    </row>
    <row r="4" spans="1:9" ht="16" customHeight="1">
      <c r="A4" s="747" t="s">
        <v>1227</v>
      </c>
      <c r="B4" s="750" t="s">
        <v>1228</v>
      </c>
      <c r="C4" s="750" t="s">
        <v>1229</v>
      </c>
      <c r="D4" s="744" t="s">
        <v>1230</v>
      </c>
      <c r="E4" s="744"/>
      <c r="F4" s="7" t="s">
        <v>1231</v>
      </c>
      <c r="G4" s="8">
        <v>8</v>
      </c>
      <c r="H4" s="8">
        <v>60</v>
      </c>
    </row>
    <row r="5" spans="1:9">
      <c r="A5" s="748"/>
      <c r="B5" s="751"/>
      <c r="C5" s="751"/>
      <c r="D5" s="744"/>
      <c r="E5" s="744"/>
      <c r="F5" s="7" t="s">
        <v>1232</v>
      </c>
      <c r="G5" s="8">
        <v>10</v>
      </c>
      <c r="H5" s="8">
        <v>50</v>
      </c>
    </row>
    <row r="6" spans="1:9">
      <c r="A6" s="748"/>
      <c r="B6" s="751"/>
      <c r="C6" s="751"/>
      <c r="D6" s="744"/>
      <c r="E6" s="744"/>
      <c r="F6" s="7" t="s">
        <v>1233</v>
      </c>
      <c r="G6" s="8">
        <v>12</v>
      </c>
      <c r="H6" s="8">
        <v>60</v>
      </c>
    </row>
    <row r="7" spans="1:9" ht="15.75" customHeight="1">
      <c r="A7" s="748"/>
      <c r="B7" s="751"/>
      <c r="C7" s="751"/>
      <c r="D7" s="744" t="s">
        <v>1234</v>
      </c>
      <c r="E7" s="744"/>
      <c r="F7" s="744"/>
      <c r="G7" s="8">
        <v>15</v>
      </c>
      <c r="H7" s="8">
        <v>60</v>
      </c>
    </row>
    <row r="8" spans="1:9" ht="15.75" customHeight="1">
      <c r="A8" s="748"/>
      <c r="B8" s="751"/>
      <c r="C8" s="751"/>
      <c r="D8" s="744" t="s">
        <v>1235</v>
      </c>
      <c r="E8" s="744"/>
      <c r="F8" s="7" t="s">
        <v>1236</v>
      </c>
      <c r="G8" s="8">
        <v>10</v>
      </c>
      <c r="H8" s="8">
        <v>50</v>
      </c>
    </row>
    <row r="9" spans="1:9">
      <c r="A9" s="748"/>
      <c r="B9" s="751"/>
      <c r="C9" s="751"/>
      <c r="D9" s="744"/>
      <c r="E9" s="744"/>
      <c r="F9" s="7" t="s">
        <v>1232</v>
      </c>
      <c r="G9" s="9">
        <v>12</v>
      </c>
      <c r="H9" s="9">
        <v>50</v>
      </c>
    </row>
    <row r="10" spans="1:9">
      <c r="A10" s="748"/>
      <c r="B10" s="751"/>
      <c r="C10" s="751"/>
      <c r="D10" s="744"/>
      <c r="E10" s="744"/>
      <c r="F10" s="7" t="s">
        <v>1233</v>
      </c>
      <c r="G10" s="9">
        <v>15</v>
      </c>
      <c r="H10" s="9">
        <v>60</v>
      </c>
    </row>
    <row r="11" spans="1:9" ht="15.75" customHeight="1">
      <c r="A11" s="748"/>
      <c r="B11" s="751"/>
      <c r="C11" s="751"/>
      <c r="D11" s="760" t="s">
        <v>1237</v>
      </c>
      <c r="E11" s="760"/>
      <c r="F11" s="760"/>
      <c r="G11" s="8">
        <v>13</v>
      </c>
      <c r="H11" s="8">
        <v>40</v>
      </c>
    </row>
    <row r="12" spans="1:9" ht="16" customHeight="1">
      <c r="A12" s="748"/>
      <c r="B12" s="751"/>
      <c r="C12" s="751"/>
      <c r="D12" s="744" t="s">
        <v>1238</v>
      </c>
      <c r="E12" s="744"/>
      <c r="F12" s="7" t="s">
        <v>1231</v>
      </c>
      <c r="G12" s="8">
        <v>10</v>
      </c>
      <c r="H12" s="9">
        <v>60</v>
      </c>
    </row>
    <row r="13" spans="1:9">
      <c r="A13" s="748"/>
      <c r="B13" s="751"/>
      <c r="C13" s="751"/>
      <c r="D13" s="744"/>
      <c r="E13" s="744"/>
      <c r="F13" s="7" t="s">
        <v>1232</v>
      </c>
      <c r="G13" s="8">
        <v>15</v>
      </c>
      <c r="H13" s="9">
        <v>50</v>
      </c>
    </row>
    <row r="14" spans="1:9">
      <c r="A14" s="748"/>
      <c r="B14" s="751"/>
      <c r="C14" s="752"/>
      <c r="D14" s="744"/>
      <c r="E14" s="744"/>
      <c r="F14" s="7" t="s">
        <v>1233</v>
      </c>
      <c r="G14" s="8">
        <v>15</v>
      </c>
      <c r="H14" s="9">
        <v>80</v>
      </c>
    </row>
    <row r="15" spans="1:9" ht="15.75" customHeight="1">
      <c r="A15" s="748"/>
      <c r="B15" s="751"/>
      <c r="C15" s="743" t="s">
        <v>1239</v>
      </c>
      <c r="D15" s="743"/>
      <c r="E15" s="743"/>
      <c r="F15" s="743"/>
      <c r="G15" s="8">
        <v>15</v>
      </c>
      <c r="H15" s="9">
        <v>40</v>
      </c>
    </row>
    <row r="16" spans="1:9" ht="18" customHeight="1">
      <c r="A16" s="748"/>
      <c r="B16" s="751"/>
      <c r="C16" s="750" t="s">
        <v>1240</v>
      </c>
      <c r="D16" s="744" t="s">
        <v>1241</v>
      </c>
      <c r="E16" s="744"/>
      <c r="F16" s="744"/>
      <c r="G16" s="6" t="s">
        <v>1242</v>
      </c>
      <c r="H16" s="9">
        <v>60</v>
      </c>
      <c r="I16" s="14" t="s">
        <v>1243</v>
      </c>
    </row>
    <row r="17" spans="1:10" ht="15.75" customHeight="1">
      <c r="A17" s="748"/>
      <c r="B17" s="751"/>
      <c r="C17" s="751"/>
      <c r="D17" s="744" t="s">
        <v>1244</v>
      </c>
      <c r="E17" s="744"/>
      <c r="F17" s="744"/>
      <c r="G17" s="8">
        <v>20</v>
      </c>
      <c r="H17" s="9">
        <v>50</v>
      </c>
      <c r="I17" s="14" t="s">
        <v>1245</v>
      </c>
    </row>
    <row r="18" spans="1:10" ht="15.75" customHeight="1">
      <c r="A18" s="748"/>
      <c r="B18" s="752"/>
      <c r="C18" s="752"/>
      <c r="D18" s="744" t="s">
        <v>1246</v>
      </c>
      <c r="E18" s="744"/>
      <c r="F18" s="744"/>
      <c r="G18" s="8">
        <v>20</v>
      </c>
      <c r="H18" s="9">
        <v>60</v>
      </c>
      <c r="I18" s="14" t="s">
        <v>1247</v>
      </c>
    </row>
    <row r="19" spans="1:10" ht="15.75" customHeight="1">
      <c r="A19" s="748"/>
      <c r="B19" s="753" t="s">
        <v>1248</v>
      </c>
      <c r="C19" s="754"/>
      <c r="D19" s="744" t="s">
        <v>1249</v>
      </c>
      <c r="E19" s="744"/>
      <c r="F19" s="744"/>
      <c r="G19" s="8">
        <v>12</v>
      </c>
      <c r="H19" s="8">
        <v>50</v>
      </c>
      <c r="I19" s="14" t="s">
        <v>1250</v>
      </c>
    </row>
    <row r="20" spans="1:10" ht="15.75" customHeight="1">
      <c r="A20" s="748"/>
      <c r="B20" s="755"/>
      <c r="C20" s="756"/>
      <c r="D20" s="744" t="s">
        <v>1251</v>
      </c>
      <c r="E20" s="744"/>
      <c r="F20" s="744"/>
      <c r="G20" s="8">
        <v>15</v>
      </c>
      <c r="H20" s="8">
        <v>60</v>
      </c>
      <c r="I20" s="14" t="s">
        <v>1252</v>
      </c>
    </row>
    <row r="21" spans="1:10" ht="15.75" customHeight="1">
      <c r="A21" s="748"/>
      <c r="B21" s="755"/>
      <c r="C21" s="756"/>
      <c r="D21" s="744" t="s">
        <v>1253</v>
      </c>
      <c r="E21" s="744"/>
      <c r="F21" s="744"/>
      <c r="G21" s="8">
        <v>15</v>
      </c>
      <c r="H21" s="8">
        <v>70</v>
      </c>
      <c r="I21" s="14" t="s">
        <v>1254</v>
      </c>
    </row>
    <row r="22" spans="1:10" ht="15.75" customHeight="1">
      <c r="A22" s="748"/>
      <c r="B22" s="755"/>
      <c r="C22" s="756"/>
      <c r="D22" s="744" t="s">
        <v>1255</v>
      </c>
      <c r="E22" s="744"/>
      <c r="F22" s="744"/>
      <c r="G22" s="8">
        <v>10</v>
      </c>
      <c r="H22" s="8">
        <v>40</v>
      </c>
    </row>
    <row r="23" spans="1:10" ht="15.75" customHeight="1">
      <c r="A23" s="748"/>
      <c r="B23" s="755"/>
      <c r="C23" s="756"/>
      <c r="D23" s="744" t="s">
        <v>1256</v>
      </c>
      <c r="E23" s="744"/>
      <c r="F23" s="744"/>
      <c r="G23" s="8">
        <v>9</v>
      </c>
      <c r="H23" s="6" t="s">
        <v>1242</v>
      </c>
      <c r="J23" s="10" t="s">
        <v>1257</v>
      </c>
    </row>
    <row r="24" spans="1:10" ht="15.75" customHeight="1">
      <c r="A24" s="748"/>
      <c r="B24" s="757"/>
      <c r="C24" s="758"/>
      <c r="D24" s="744" t="s">
        <v>1258</v>
      </c>
      <c r="E24" s="744"/>
      <c r="F24" s="744"/>
      <c r="G24" s="8">
        <v>12</v>
      </c>
      <c r="H24" s="8">
        <v>30</v>
      </c>
    </row>
    <row r="25" spans="1:10" ht="15.75" customHeight="1">
      <c r="A25" s="748"/>
      <c r="B25" s="743" t="s">
        <v>1259</v>
      </c>
      <c r="C25" s="743"/>
      <c r="D25" s="744" t="s">
        <v>1260</v>
      </c>
      <c r="E25" s="744"/>
      <c r="F25" s="744"/>
      <c r="G25" s="8">
        <v>15</v>
      </c>
      <c r="H25" s="8">
        <v>50</v>
      </c>
    </row>
    <row r="26" spans="1:10" ht="15.75" customHeight="1">
      <c r="A26" s="749"/>
      <c r="B26" s="743"/>
      <c r="C26" s="743"/>
      <c r="D26" s="744" t="s">
        <v>1261</v>
      </c>
      <c r="E26" s="744"/>
      <c r="F26" s="744"/>
      <c r="G26" s="8">
        <v>30</v>
      </c>
      <c r="H26" s="8">
        <v>50</v>
      </c>
    </row>
    <row r="27" spans="1:10" ht="15.75" customHeight="1">
      <c r="A27" s="744" t="s">
        <v>1262</v>
      </c>
      <c r="B27" s="744"/>
      <c r="C27" s="744"/>
      <c r="D27" s="744" t="s">
        <v>1263</v>
      </c>
      <c r="E27" s="743" t="s">
        <v>1264</v>
      </c>
      <c r="F27" s="743"/>
      <c r="G27" s="9">
        <v>20</v>
      </c>
      <c r="H27" s="7" t="s">
        <v>1242</v>
      </c>
    </row>
    <row r="28" spans="1:10" ht="15.75" customHeight="1">
      <c r="A28" s="744"/>
      <c r="B28" s="744"/>
      <c r="C28" s="744"/>
      <c r="D28" s="744"/>
      <c r="E28" s="743" t="s">
        <v>1255</v>
      </c>
      <c r="F28" s="743"/>
      <c r="G28" s="9">
        <v>10</v>
      </c>
      <c r="H28" s="7" t="s">
        <v>1242</v>
      </c>
    </row>
    <row r="29" spans="1:10" ht="15.75" customHeight="1">
      <c r="A29" s="744"/>
      <c r="B29" s="744"/>
      <c r="C29" s="744"/>
      <c r="D29" s="744"/>
      <c r="E29" s="743" t="s">
        <v>1238</v>
      </c>
      <c r="F29" s="743"/>
      <c r="G29" s="8">
        <v>15</v>
      </c>
      <c r="H29" s="7" t="s">
        <v>1242</v>
      </c>
    </row>
    <row r="30" spans="1:10" ht="15.75" customHeight="1">
      <c r="A30" s="744"/>
      <c r="B30" s="744"/>
      <c r="C30" s="744"/>
      <c r="D30" s="744" t="s">
        <v>1265</v>
      </c>
      <c r="E30" s="744"/>
      <c r="F30" s="744"/>
      <c r="G30" s="8">
        <v>10</v>
      </c>
      <c r="H30" s="6" t="s">
        <v>1242</v>
      </c>
    </row>
    <row r="31" spans="1:10" ht="15.75" customHeight="1">
      <c r="A31" s="744" t="s">
        <v>1266</v>
      </c>
      <c r="B31" s="744"/>
      <c r="C31" s="744"/>
      <c r="D31" s="743" t="s">
        <v>1267</v>
      </c>
      <c r="E31" s="743"/>
      <c r="F31" s="743"/>
      <c r="G31" s="8">
        <v>12</v>
      </c>
      <c r="H31" s="8">
        <v>10</v>
      </c>
    </row>
    <row r="32" spans="1:10" ht="15.75" customHeight="1">
      <c r="A32" s="744"/>
      <c r="B32" s="744"/>
      <c r="C32" s="744"/>
      <c r="D32" s="743" t="s">
        <v>1238</v>
      </c>
      <c r="E32" s="743"/>
      <c r="F32" s="743"/>
      <c r="G32" s="8">
        <v>13</v>
      </c>
      <c r="H32" s="8">
        <v>12</v>
      </c>
    </row>
    <row r="33" spans="1:8" ht="15.75" customHeight="1">
      <c r="A33" s="744" t="s">
        <v>1268</v>
      </c>
      <c r="B33" s="744"/>
      <c r="C33" s="744"/>
      <c r="D33" s="744"/>
      <c r="E33" s="744"/>
      <c r="F33" s="744"/>
      <c r="G33" s="6" t="s">
        <v>1242</v>
      </c>
      <c r="H33" s="8">
        <v>50</v>
      </c>
    </row>
    <row r="34" spans="1:8" ht="21" customHeight="1">
      <c r="A34" s="745" t="s">
        <v>1269</v>
      </c>
      <c r="B34" s="745"/>
      <c r="C34" s="745"/>
      <c r="D34" s="745"/>
      <c r="E34" s="745"/>
      <c r="F34" s="745"/>
      <c r="G34" s="745"/>
      <c r="H34" s="745"/>
    </row>
    <row r="35" spans="1:8" ht="42" customHeight="1">
      <c r="A35" s="746" t="s">
        <v>1270</v>
      </c>
      <c r="B35" s="746"/>
      <c r="C35" s="746"/>
      <c r="D35" s="746"/>
      <c r="E35" s="746"/>
      <c r="F35" s="746"/>
      <c r="G35" s="746"/>
      <c r="H35" s="746"/>
    </row>
    <row r="36" spans="1:8">
      <c r="A36" s="11" t="s">
        <v>1271</v>
      </c>
      <c r="B36" s="12"/>
      <c r="C36" s="11" t="s">
        <v>1272</v>
      </c>
      <c r="E36" s="13" t="s">
        <v>1273</v>
      </c>
    </row>
    <row r="37" spans="1:8">
      <c r="A37" s="11" t="s">
        <v>1274</v>
      </c>
      <c r="B37" s="12"/>
      <c r="C37" s="11" t="s">
        <v>1257</v>
      </c>
    </row>
    <row r="38" spans="1:8">
      <c r="B38" s="1"/>
      <c r="C38" s="1"/>
    </row>
  </sheetData>
  <mergeCells count="37">
    <mergeCell ref="A1:H1"/>
    <mergeCell ref="D7:F7"/>
    <mergeCell ref="D11:F11"/>
    <mergeCell ref="C15:F15"/>
    <mergeCell ref="D16:F16"/>
    <mergeCell ref="A2:F3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E27:F27"/>
    <mergeCell ref="E28:F28"/>
    <mergeCell ref="E29:F29"/>
    <mergeCell ref="D30:F30"/>
    <mergeCell ref="D31:F31"/>
    <mergeCell ref="D32:F32"/>
    <mergeCell ref="A33:F33"/>
    <mergeCell ref="A34:H34"/>
    <mergeCell ref="A35:H35"/>
    <mergeCell ref="A4:A26"/>
    <mergeCell ref="B4:B18"/>
    <mergeCell ref="C4:C14"/>
    <mergeCell ref="C16:C18"/>
    <mergeCell ref="D27:D29"/>
    <mergeCell ref="D4:E6"/>
    <mergeCell ref="D8:E10"/>
    <mergeCell ref="D12:E14"/>
    <mergeCell ref="B19:C24"/>
    <mergeCell ref="B25:C26"/>
    <mergeCell ref="A27:C30"/>
    <mergeCell ref="A31:C32"/>
  </mergeCells>
  <phoneticPr fontId="25" type="noConversion"/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评估结果汇总表</vt:lpstr>
      <vt:lpstr>固定资产汇总表</vt:lpstr>
      <vt:lpstr>机器设备</vt:lpstr>
      <vt:lpstr>车辆</vt:lpstr>
      <vt:lpstr>电子设备</vt:lpstr>
      <vt:lpstr>车辆市场法计算表</vt:lpstr>
      <vt:lpstr>其他费用表 </vt:lpstr>
      <vt:lpstr>机动车寿命</vt:lpstr>
      <vt:lpstr>车辆!Print_Area</vt:lpstr>
      <vt:lpstr>电子设备!Print_Area</vt:lpstr>
      <vt:lpstr>机器设备!Print_Area</vt:lpstr>
      <vt:lpstr>评估结果汇总表!Print_Area</vt:lpstr>
      <vt:lpstr>'其他费用表 '!Print_Area</vt:lpstr>
      <vt:lpstr>车辆!Print_Titles</vt:lpstr>
      <vt:lpstr>电子设备!Print_Titles</vt:lpstr>
      <vt:lpstr>机器设备!Print_Titles</vt:lpstr>
      <vt:lpstr>'其他费用表 '!Print_Titles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雍国锋</cp:lastModifiedBy>
  <cp:lastPrinted>2022-01-06T09:47:27Z</cp:lastPrinted>
  <dcterms:created xsi:type="dcterms:W3CDTF">2021-01-22T06:09:00Z</dcterms:created>
  <dcterms:modified xsi:type="dcterms:W3CDTF">2022-05-06T05:52:54Z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3504475DBE4346D0ABF1963226AB1A93</vt:lpwstr>
  </property>
  <property fmtid="{D5CDD505-2E9C-101B-9397-08002B2CF9AE}" pid="4" name="KSOReadingLayout">
    <vt:bool>true</vt:bool>
  </property>
</Properties>
</file>